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charts/chart16.xml" ContentType="application/vnd.openxmlformats-officedocument.drawingml.chart+xml"/>
  <Override PartName="/xl/drawings/drawing19.xml" ContentType="application/vnd.openxmlformats-officedocument.drawingml.chartshapes+xml"/>
  <Override PartName="/xl/charts/chart17.xml" ContentType="application/vnd.openxmlformats-officedocument.drawingml.chart+xml"/>
  <Override PartName="/xl/drawings/drawing20.xml" ContentType="application/vnd.openxmlformats-officedocument.drawingml.chartshapes+xml"/>
  <Override PartName="/xl/charts/chart18.xml" ContentType="application/vnd.openxmlformats-officedocument.drawingml.chart+xml"/>
  <Override PartName="/xl/drawings/drawing21.xml" ContentType="application/vnd.openxmlformats-officedocument.drawingml.chartshapes+xml"/>
  <Override PartName="/xl/charts/chart19.xml" ContentType="application/vnd.openxmlformats-officedocument.drawingml.chart+xml"/>
  <Override PartName="/xl/drawings/drawing22.xml" ContentType="application/vnd.openxmlformats-officedocument.drawingml.chartshapes+xml"/>
  <Override PartName="/xl/charts/chart20.xml" ContentType="application/vnd.openxmlformats-officedocument.drawingml.chart+xml"/>
  <Override PartName="/xl/drawings/drawing23.xml" ContentType="application/vnd.openxmlformats-officedocument.drawingml.chartshapes+xml"/>
  <Override PartName="/xl/charts/chart21.xml" ContentType="application/vnd.openxmlformats-officedocument.drawingml.chart+xml"/>
  <Override PartName="/xl/drawings/drawing24.xml" ContentType="application/vnd.openxmlformats-officedocument.drawingml.chartshapes+xml"/>
  <Override PartName="/xl/charts/chart22.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omments1.xml" ContentType="application/vnd.openxmlformats-officedocument.spreadsheetml.comments+xml"/>
  <Override PartName="/xl/drawings/drawing27.xml" ContentType="application/vnd.openxmlformats-officedocument.drawing+xml"/>
  <Override PartName="/xl/comments2.xml" ContentType="application/vnd.openxmlformats-officedocument.spreadsheetml.comments+xml"/>
  <Override PartName="/xl/drawings/drawing2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https://informaplc.sharepoint.com/teams/BroadbandCoverageinEurope-ECstudy/Shared Documents/General/2023/Final delivery to client/2024-09-05 - corrected early years figures/"/>
    </mc:Choice>
  </mc:AlternateContent>
  <xr:revisionPtr revIDLastSave="1680" documentId="8_{2D236310-68F4-4FD7-98A2-656128FF443E}" xr6:coauthVersionLast="47" xr6:coauthVersionMax="47" xr10:uidLastSave="{E16C5C12-3259-479B-B057-EB1ABAA6B72D}"/>
  <bookViews>
    <workbookView xWindow="-13170" yWindow="-16320" windowWidth="29040" windowHeight="16440" tabRatio="686" xr2:uid="{00000000-000D-0000-FFFF-FFFF00000000}"/>
  </bookViews>
  <sheets>
    <sheet name="Contents" sheetId="1" r:id="rId1"/>
    <sheet name="Notes" sheetId="47" r:id="rId2"/>
    <sheet name="By country" sheetId="42" r:id="rId3"/>
    <sheet name="By metric" sheetId="43" r:id="rId4"/>
    <sheet name="LISTS" sheetId="20" state="veryHidden" r:id="rId5"/>
    <sheet name="Data" sheetId="44" r:id="rId6"/>
    <sheet name="Data (%)" sheetId="46" r:id="rId7"/>
  </sheets>
  <definedNames>
    <definedName name="__Q1" localSheetId="1" hidden="1">{"'Standalone List Price Trends'!$A$1:$X$56"}</definedName>
    <definedName name="__Q1" hidden="1">{"'Standalone List Price Trends'!$A$1:$X$56"}</definedName>
    <definedName name="__Q2" localSheetId="1" hidden="1">{"'Standalone List Price Trends'!$A$1:$X$56"}</definedName>
    <definedName name="__Q2" hidden="1">{"'Standalone List Price Trends'!$A$1:$X$56"}</definedName>
    <definedName name="__Q3" localSheetId="1" hidden="1">{"'Standalone List Price Trends'!$A$1:$X$56"}</definedName>
    <definedName name="__Q3" hidden="1">{"'Standalone List Price Trends'!$A$1:$X$56"}</definedName>
    <definedName name="__Q4" localSheetId="1" hidden="1">{"'Standalone List Price Trends'!$A$1:$X$56"}</definedName>
    <definedName name="__Q4" hidden="1">{"'Standalone List Price Trends'!$A$1:$X$56"}</definedName>
    <definedName name="__Q5" localSheetId="1" hidden="1">{"'Standalone List Price Trends'!$A$1:$X$56"}</definedName>
    <definedName name="__Q5" hidden="1">{"'Standalone List Price Trends'!$A$1:$X$56"}</definedName>
    <definedName name="__Q9" localSheetId="1" hidden="1">{"'Standalone List Price Trends'!$A$1:$X$56"}</definedName>
    <definedName name="__Q9" hidden="1">{"'Standalone List Price Trends'!$A$1:$X$56"}</definedName>
    <definedName name="__rw1" localSheetId="1" hidden="1">{"'Standalone List Price Trends'!$A$1:$X$56"}</definedName>
    <definedName name="__rw1" hidden="1">{"'Standalone List Price Trends'!$A$1:$X$56"}</definedName>
    <definedName name="__rw2" localSheetId="1" hidden="1">{"'Standalone List Price Trends'!$A$1:$X$56"}</definedName>
    <definedName name="__rw2" hidden="1">{"'Standalone List Price Trends'!$A$1:$X$56"}</definedName>
    <definedName name="__rw3" localSheetId="1" hidden="1">{"'Standalone List Price Trends'!$A$1:$X$56"}</definedName>
    <definedName name="__rw3" hidden="1">{"'Standalone List Price Trends'!$A$1:$X$56"}</definedName>
    <definedName name="__rw4" localSheetId="1" hidden="1">{"'Standalone List Price Trends'!$A$1:$X$56"}</definedName>
    <definedName name="__rw4" hidden="1">{"'Standalone List Price Trends'!$A$1:$X$56"}</definedName>
    <definedName name="_Fill" hidden="1">#REF!</definedName>
    <definedName name="_xlnm._FilterDatabase" localSheetId="3" hidden="1">'By metric'!$E$8:$M$62</definedName>
    <definedName name="_xlnm._FilterDatabase" localSheetId="5" hidden="1">Data!$D$7:$R$1657</definedName>
    <definedName name="_xlnm._FilterDatabase" localSheetId="6" hidden="1">'Data (%)'!$D$7:$R$1657</definedName>
    <definedName name="_Order1" hidden="1">255</definedName>
    <definedName name="_Order2" hidden="1">255</definedName>
    <definedName name="_Q1" localSheetId="1" hidden="1">{"'Standalone List Price Trends'!$A$1:$X$56"}</definedName>
    <definedName name="_Q1" hidden="1">{"'Standalone List Price Trends'!$A$1:$X$56"}</definedName>
    <definedName name="_Q2" localSheetId="1" hidden="1">{"'Standalone List Price Trends'!$A$1:$X$56"}</definedName>
    <definedName name="_Q2" hidden="1">{"'Standalone List Price Trends'!$A$1:$X$56"}</definedName>
    <definedName name="_Q3" localSheetId="1" hidden="1">{"'Standalone List Price Trends'!$A$1:$X$56"}</definedName>
    <definedName name="_Q3" hidden="1">{"'Standalone List Price Trends'!$A$1:$X$56"}</definedName>
    <definedName name="_Q4" localSheetId="1" hidden="1">{"'Standalone List Price Trends'!$A$1:$X$56"}</definedName>
    <definedName name="_Q4" hidden="1">{"'Standalone List Price Trends'!$A$1:$X$56"}</definedName>
    <definedName name="_Q5" localSheetId="1" hidden="1">{"'Standalone List Price Trends'!$A$1:$X$56"}</definedName>
    <definedName name="_Q5" hidden="1">{"'Standalone List Price Trends'!$A$1:$X$56"}</definedName>
    <definedName name="_Q9" localSheetId="1" hidden="1">{"'Standalone List Price Trends'!$A$1:$X$56"}</definedName>
    <definedName name="_Q9" hidden="1">{"'Standalone List Price Trends'!$A$1:$X$56"}</definedName>
    <definedName name="_Regression_Out" hidden="1">#REF!</definedName>
    <definedName name="_Regression_X" hidden="1">#REF!</definedName>
    <definedName name="_Regression_Y" hidden="1">#REF!</definedName>
    <definedName name="_rw1" localSheetId="1" hidden="1">{"'Standalone List Price Trends'!$A$1:$X$56"}</definedName>
    <definedName name="_rw1" hidden="1">{"'Standalone List Price Trends'!$A$1:$X$56"}</definedName>
    <definedName name="_rw2" localSheetId="1" hidden="1">{"'Standalone List Price Trends'!$A$1:$X$56"}</definedName>
    <definedName name="_rw2" hidden="1">{"'Standalone List Price Trends'!$A$1:$X$56"}</definedName>
    <definedName name="_rw3" localSheetId="1" hidden="1">{"'Standalone List Price Trends'!$A$1:$X$56"}</definedName>
    <definedName name="_rw3" hidden="1">{"'Standalone List Price Trends'!$A$1:$X$56"}</definedName>
    <definedName name="_rw4" localSheetId="1" hidden="1">{"'Standalone List Price Trends'!$A$1:$X$56"}</definedName>
    <definedName name="_rw4" hidden="1">{"'Standalone List Price Trends'!$A$1:$X$56"}</definedName>
    <definedName name="_Sort" hidden="1">#REF!</definedName>
    <definedName name="aaaaaaaaaaaaa" localSheetId="1" hidden="1">{"'Standalone List Price Trends'!$A$1:$X$56"}</definedName>
    <definedName name="aaaaaaaaaaaaa" hidden="1">{"'Standalone List Price Trends'!$A$1:$X$56"}</definedName>
    <definedName name="asdf" localSheetId="1" hidden="1">{"'Standalone List Price Trends'!$A$1:$X$56"}</definedName>
    <definedName name="asdf" hidden="1">{"'Standalone List Price Trends'!$A$1:$X$56"}</definedName>
    <definedName name="asdtf" localSheetId="1" hidden="1">{"'Standalone List Price Trends'!$A$1:$X$56"}</definedName>
    <definedName name="asdtf" hidden="1">{"'Standalone List Price Trends'!$A$1:$X$56"}</definedName>
    <definedName name="asggdasgasdg" localSheetId="1" hidden="1">{"'Standalone List Price Trends'!$A$1:$X$56"}</definedName>
    <definedName name="asggdasgasdg" hidden="1">{"'Standalone List Price Trends'!$A$1:$X$56"}</definedName>
    <definedName name="b" localSheetId="1" hidden="1">{"'Standalone List Price Trends'!$A$1:$X$56"}</definedName>
    <definedName name="b" hidden="1">{"'Standalone List Price Trends'!$A$1:$X$56"}</definedName>
    <definedName name="bbb" localSheetId="1" hidden="1">{"'Standalone List Price Trends'!$A$1:$X$56"}</definedName>
    <definedName name="bbb" hidden="1">{"'Standalone List Price Trends'!$A$1:$X$56"}</definedName>
    <definedName name="bn" localSheetId="1" hidden="1">{"'Standalone List Price Trends'!$A$1:$X$56"}</definedName>
    <definedName name="bn" hidden="1">{"'Standalone List Price Trends'!$A$1:$X$56"}</definedName>
    <definedName name="ChartDates">OFFSET('By country'!$F$10,0,0,1,COUNTIF('By country'!$F$10:$T$10,"&lt;="&amp;'By country'!$L$6))</definedName>
    <definedName name="d" localSheetId="1" hidden="1">{"'Standalone List Price Trends'!$A$1:$X$56"}</definedName>
    <definedName name="d" hidden="1">{"'Standalone List Price Trends'!$A$1:$X$56"}</definedName>
    <definedName name="effodd" localSheetId="1" hidden="1">{"'Standalone List Price Trends'!$A$1:$X$56"}</definedName>
    <definedName name="effodd" hidden="1">{"'Standalone List Price Trends'!$A$1:$X$56"}</definedName>
    <definedName name="fdsa" localSheetId="1" hidden="1">{"'Standalone List Price Trends'!$A$1:$X$56"}</definedName>
    <definedName name="fdsa" hidden="1">{"'Standalone List Price Trends'!$A$1:$X$56"}</definedName>
    <definedName name="fffffffffff" localSheetId="1" hidden="1">{"'Standalone List Price Trends'!$A$1:$X$56"}</definedName>
    <definedName name="fffffffffff" hidden="1">{"'Standalone List Price Trends'!$A$1:$X$56"}</definedName>
    <definedName name="h" localSheetId="1" hidden="1">{"'Standalone List Price Trends'!$A$1:$X$56"}</definedName>
    <definedName name="h" hidden="1">{"'Standalone List Price Trends'!$A$1:$X$56"}</definedName>
    <definedName name="HTML_CodePage" hidden="1">1252</definedName>
    <definedName name="HTML_Control" localSheetId="1" hidden="1">{"'Standalone List Price Trends'!$A$1:$X$56"}</definedName>
    <definedName name="HTML_Control" hidden="1">{"'Standalone List Price Trends'!$A$1:$X$56"}</definedName>
    <definedName name="HTML_Description" hidden="1">""</definedName>
    <definedName name="HTML_Email" hidden="1">""</definedName>
    <definedName name="HTML_Header" hidden="1">"Standalone List Price Trends"</definedName>
    <definedName name="HTML_LastUpdate" hidden="1">"3/5/98"</definedName>
    <definedName name="HTML_LineAfter" hidden="1">FALSE</definedName>
    <definedName name="HTML_LineBefore" hidden="1">FALSE</definedName>
    <definedName name="HTML_Name" hidden="1">"Kevin Mitchell"</definedName>
    <definedName name="HTML_OBDlg2" hidden="1">TRUE</definedName>
    <definedName name="HTML_OBDlg4" hidden="1">TRUE</definedName>
    <definedName name="HTML_OS" hidden="1">0</definedName>
    <definedName name="HTML_PathFile" hidden="1">"C:\Kevin's Data\SW$\SW$SVC HTML\Strends.htm"</definedName>
    <definedName name="HTML_Title" hidden="1">"Switch Prices 03-98 xl97"</definedName>
    <definedName name="HUh" localSheetId="1" hidden="1">{"'Standalone List Price Trends'!$A$1:$X$56"}</definedName>
    <definedName name="HUh" hidden="1">{"'Standalone List Price Trends'!$A$1:$X$56"}</definedName>
    <definedName name="ID" localSheetId="2" hidden="1">"a85ad5bf-e4ba-4f94-a76d-1f5c226a2578"</definedName>
    <definedName name="ID" localSheetId="3" hidden="1">"b0447eda-2fb7-4ad7-a270-20c5f281a757"</definedName>
    <definedName name="ID" localSheetId="0" hidden="1">"01d7757f-e335-40b0-9381-cc3033c16c8b"</definedName>
    <definedName name="ID" localSheetId="5" hidden="1">"8a78de0a-d577-449a-8b90-6468bea5756d"</definedName>
    <definedName name="ID" localSheetId="6" hidden="1">"8ebbb85d-638d-4308-995e-653a40d074e0"</definedName>
    <definedName name="ID" localSheetId="4" hidden="1">"7174afdc-da1d-4579-a719-5d55685f90dd"</definedName>
    <definedName name="ID" localSheetId="1" hidden="1">"81a3e377-e881-43df-9f3d-61fb86aa12d6"</definedName>
    <definedName name="ip" localSheetId="1" hidden="1">{"'Standalone List Price Trends'!$A$1:$X$56"}</definedName>
    <definedName name="ip" hidden="1">{"'Standalone List Price Trends'!$A$1:$X$56"}</definedName>
    <definedName name="ipcc" localSheetId="1" hidden="1">{"'Standalone List Price Trends'!$A$1:$X$56"}</definedName>
    <definedName name="ipcc" hidden="1">{"'Standalone List Price Trends'!$A$1:$X$56"}</definedName>
    <definedName name="k" localSheetId="1" hidden="1">{"'Standalone List Price Trends'!$A$1:$X$56"}</definedName>
    <definedName name="k" hidden="1">{"'Standalone List Price Trends'!$A$1:$X$56"}</definedName>
    <definedName name="kj" localSheetId="1" hidden="1">{"'Standalone List Price Trends'!$A$1:$X$56"}</definedName>
    <definedName name="kj" hidden="1">{"'Standalone List Price Trends'!$A$1:$X$56"}</definedName>
    <definedName name="ko" localSheetId="1" hidden="1">{"'Standalone List Price Trends'!$A$1:$X$56"}</definedName>
    <definedName name="ko" hidden="1">{"'Standalone List Price Trends'!$A$1:$X$56"}</definedName>
    <definedName name="List_Country_Names">OFFSET(LISTS!$B$2,0,0,COUNTA(LISTS!$B$2:$B$50))</definedName>
    <definedName name="List_Exclusion">OFFSET(LISTS!$L$2,0,0,COUNTA(LISTS!$L$2:$L$22))</definedName>
    <definedName name="List_Metrics">OFFSET(LISTS!$F$2,0,0,COUNTA(LISTS!$F$2:$F$53))</definedName>
    <definedName name="List_Units">IF(OR('By metric'!$E$7="Households",'By metric'!$E$7="Population",'By metric'!$E$7="Land area"),LISTS!$K$3,LISTS!$K$2:$K$3)</definedName>
    <definedName name="rw" localSheetId="1" hidden="1">{"'Standalone List Price Trends'!$A$1:$X$56"}</definedName>
    <definedName name="rw" hidden="1">{"'Standalone List Price Trends'!$A$1:$X$56"}</definedName>
    <definedName name="rwrwr" localSheetId="1" hidden="1">{"'Standalone List Price Trends'!$A$1:$X$56"}</definedName>
    <definedName name="rwrwr" hidden="1">{"'Standalone List Price Trends'!$A$1:$X$56"}</definedName>
    <definedName name="rwrwrwrwr" localSheetId="1" hidden="1">{"'Standalone List Price Trends'!$A$1:$X$56"}</definedName>
    <definedName name="rwrwrwrwr" hidden="1">{"'Standalone List Price Trends'!$A$1:$X$56"}</definedName>
    <definedName name="rwwr" localSheetId="1" hidden="1">{"'Standalone List Price Trends'!$A$1:$X$56"}</definedName>
    <definedName name="rwwr" hidden="1">{"'Standalone List Price Trends'!$A$1:$X$56"}</definedName>
    <definedName name="testdates">'By country'!$F$9:$T$9</definedName>
    <definedName name="three" localSheetId="1" hidden="1">{"midlpg1",#N/A,FALSE,"MIDEAST LPG";"midlpg2",#N/A,FALSE,"MIDEAST LPG"}</definedName>
    <definedName name="three" hidden="1">{"midlpg1",#N/A,FALSE,"MIDEAST LPG";"midlpg2",#N/A,FALSE,"MIDEAST LPG"}</definedName>
    <definedName name="time" localSheetId="1" hidden="1">{"japcurrent1",#N/A,FALSE,"JAPAN PRODUCTS";"japcurrent2",#N/A,FALSE,"JAPAN PRODUCTS"}</definedName>
    <definedName name="time" hidden="1">{"japcurrent1",#N/A,FALSE,"JAPAN PRODUCTS";"japcurrent2",#N/A,FALSE,"JAPAN PRODUCTS"}</definedName>
    <definedName name="two" localSheetId="1" hidden="1">{"japlpg1",#N/A,FALSE,"JAPAN LPG ";"japllpg2",#N/A,FALSE,"JAPAN LPG "}</definedName>
    <definedName name="two" hidden="1">{"japlpg1",#N/A,FALSE,"JAPAN LPG ";"japllpg2",#N/A,FALSE,"JAPAN LPG "}</definedName>
    <definedName name="wrn.crude." localSheetId="1" hidden="1">{"current1",#N/A,FALSE,"CRUDE";"current2",#N/A,FALSE,"CRUDE";"CONSTANT",#N/A,FALSE,"CRUDE"}</definedName>
    <definedName name="wrn.crude." hidden="1">{"current1",#N/A,FALSE,"CRUDE";"current2",#N/A,FALSE,"CRUDE";"CONSTANT",#N/A,FALSE,"CRUDE"}</definedName>
    <definedName name="wrn.CRUDE1." localSheetId="1" hidden="1">{"int85",#N/A,FALSE,"CRUDE";"crude2000",#N/A,FALSE,"CRUDE";"int98",#N/A,FALSE,"CRUDE";"usng85",#N/A,FALSE,"u.s. Natural Gas";"usng2000",#N/A,FALSE,"u.s. Natural Gas";"sing85",#N/A,FALSE,"SING MARG";"Sing2000",#N/A,FALSE,"SING MARG";"sing10",#N/A,FALSE,"SING MARG";"west2000",#N/A,FALSE,"europe LPG";"WEST85",#N/A,FALSE,"europe LPG";"Japan2000",#N/A,FALSE,"JAPAN PRODUCTS";"japan85",#N/A,FALSE,"JAPAN PRODUCTS";"jlpg2000",#N/A,FALSE,"JAPAN LPG ";"Jlpg85",#N/A,FALSE,"JAPAN LPG ";"ME85",#N/A,FALSE,"MIDEAST LPG";"me2000",#N/A,FALSE,"MIDEAST LPG";"MD85",#N/A,FALSE,"MED MARGINS";"MD2000",#N/A,FALSE,"MED MARGINS";"md98",#N/A,FALSE,"MED MARGINS";"MD85",#N/A,FALSE,"ARAB GULF PRODUCTS";"MD2000",#N/A,FALSE,"ARAB GULF PRODUCTS";"ngl85",#N/A,FALSE,"u.s. NGL";"ngl2000",#N/A,FALSE,"u.s. NGL";"nw85",#N/A,FALSE,"NWE MARGINS";"nw2000",#N/A,FALSE,"NWE MARGINS";"NW98",#N/A,FALSE,"NWE MARGINS";"US85",#N/A,FALSE,"US PRODUCTS";"US98",#N/A,FALSE,"US PRODUCTS";"us2000",#N/A,FALSE,"US PRODUCTS"}</definedName>
    <definedName name="wrn.CRUDE1." hidden="1">{"int85",#N/A,FALSE,"CRUDE";"crude2000",#N/A,FALSE,"CRUDE";"int98",#N/A,FALSE,"CRUDE";"usng85",#N/A,FALSE,"u.s. Natural Gas";"usng2000",#N/A,FALSE,"u.s. Natural Gas";"sing85",#N/A,FALSE,"SING MARG";"Sing2000",#N/A,FALSE,"SING MARG";"sing10",#N/A,FALSE,"SING MARG";"west2000",#N/A,FALSE,"europe LPG";"WEST85",#N/A,FALSE,"europe LPG";"Japan2000",#N/A,FALSE,"JAPAN PRODUCTS";"japan85",#N/A,FALSE,"JAPAN PRODUCTS";"jlpg2000",#N/A,FALSE,"JAPAN LPG ";"Jlpg85",#N/A,FALSE,"JAPAN LPG ";"ME85",#N/A,FALSE,"MIDEAST LPG";"me2000",#N/A,FALSE,"MIDEAST LPG";"MD85",#N/A,FALSE,"MED MARGINS";"MD2000",#N/A,FALSE,"MED MARGINS";"md98",#N/A,FALSE,"MED MARGINS";"MD85",#N/A,FALSE,"ARAB GULF PRODUCTS";"MD2000",#N/A,FALSE,"ARAB GULF PRODUCTS";"ngl85",#N/A,FALSE,"u.s. NGL";"ngl2000",#N/A,FALSE,"u.s. NGL";"nw85",#N/A,FALSE,"NWE MARGINS";"nw2000",#N/A,FALSE,"NWE MARGINS";"NW98",#N/A,FALSE,"NWE MARGINS";"US85",#N/A,FALSE,"US PRODUCTS";"US98",#N/A,FALSE,"US PRODUCTS";"us2000",#N/A,FALSE,"US PRODUCTS"}</definedName>
    <definedName name="wrn.natgastab." localSheetId="1" hidden="1">{"natgas1",#N/A,FALSE,"u.s. Natural Gas";"natgas2",#N/A,FALSE,"u.s. Natural Gas"}</definedName>
    <definedName name="wrn.natgastab." hidden="1">{"natgas1",#N/A,FALSE,"u.s. Natural Gas";"natgas2",#N/A,FALSE,"u.s. Natural Gas"}</definedName>
    <definedName name="wrn.SINGPROD." localSheetId="1" hidden="1">{"singcurrent1",#N/A,FALSE,"SING MARG";"SINGCURRENT2",#N/A,FALSE,"SING MARG";"SINGCONSTANT",#N/A,FALSE,"SING MARG"}</definedName>
    <definedName name="wrn.SINGPROD." hidden="1">{"singcurrent1",#N/A,FALSE,"SING MARG";"SINGCURRENT2",#N/A,FALSE,"SING MARG";"SINGCONSTANT",#N/A,FALSE,"SING MARG"}</definedName>
    <definedName name="wrn.tableeurlpg." localSheetId="1" hidden="1">{"eurlpg1",#N/A,FALSE,"europe LPG";"eurlpg2",#N/A,FALSE,"europe LPG"}</definedName>
    <definedName name="wrn.tableeurlpg." hidden="1">{"eurlpg1",#N/A,FALSE,"europe LPG";"eurlpg2",#N/A,FALSE,"europe LPG"}</definedName>
    <definedName name="wrn.tablejap." localSheetId="1" hidden="1">{"japcurrent1",#N/A,FALSE,"JAPAN PRODUCTS";"japcurrent2",#N/A,FALSE,"JAPAN PRODUCTS"}</definedName>
    <definedName name="wrn.tablejap." hidden="1">{"japcurrent1",#N/A,FALSE,"JAPAN PRODUCTS";"japcurrent2",#N/A,FALSE,"JAPAN PRODUCTS"}</definedName>
    <definedName name="wrn.tablejaplpg." localSheetId="1" hidden="1">{"japlpg1",#N/A,FALSE,"JAPAN LPG ";"japllpg2",#N/A,FALSE,"JAPAN LPG "}</definedName>
    <definedName name="wrn.tablejaplpg." hidden="1">{"japlpg1",#N/A,FALSE,"JAPAN LPG ";"japllpg2",#N/A,FALSE,"JAPAN LPG "}</definedName>
    <definedName name="wrn.tablemeastlpg." localSheetId="1" hidden="1">{"midlpg1",#N/A,FALSE,"MIDEAST LPG";"midlpg2",#N/A,FALSE,"MIDEAST LPG"}</definedName>
    <definedName name="wrn.tablemeastlpg." hidden="1">{"midlpg1",#N/A,FALSE,"MIDEAST LPG";"midlpg2",#N/A,FALSE,"MIDEAST LPG"}</definedName>
    <definedName name="wrn.TABLEMED." localSheetId="1" hidden="1">{"medcurrent1",#N/A,FALSE,"MED MARGINS";"medcurrent2",#N/A,FALSE,"MED MARGINS";"medconstant",#N/A,FALSE,"MED MARGINS"}</definedName>
    <definedName name="wrn.TABLEMED." hidden="1">{"medcurrent1",#N/A,FALSE,"MED MARGINS";"medcurrent2",#N/A,FALSE,"MED MARGINS";"medconstant",#N/A,FALSE,"MED MARGINS"}</definedName>
    <definedName name="wrn.tablemideast." localSheetId="1" hidden="1">{"midcurrent1",#N/A,FALSE,"ARAB GULF PRODUCTS";"midcurrent2",#N/A,FALSE,"ARAB GULF PRODUCTS"}</definedName>
    <definedName name="wrn.tablemideast." hidden="1">{"midcurrent1",#N/A,FALSE,"ARAB GULF PRODUCTS";"midcurrent2",#N/A,FALSE,"ARAB GULF PRODUCTS"}</definedName>
    <definedName name="wrn.tablengl." localSheetId="1" hidden="1">{"ngl1",#N/A,FALSE,"u.s. NGL";"ngl2",#N/A,FALSE,"u.s. NGL"}</definedName>
    <definedName name="wrn.tablengl." hidden="1">{"ngl1",#N/A,FALSE,"u.s. NGL";"ngl2",#N/A,FALSE,"u.s. NGL"}</definedName>
    <definedName name="wrn.TABLENWE." localSheetId="1" hidden="1">{"nwecurrent1",#N/A,FALSE,"NWE MARGINS";"nwecurrent2",#N/A,FALSE,"NWE MARGINS";"nweconstant",#N/A,FALSE,"NWE MARGINS"}</definedName>
    <definedName name="wrn.TABLENWE." hidden="1">{"nwecurrent1",#N/A,FALSE,"NWE MARGINS";"nwecurrent2",#N/A,FALSE,"NWE MARGINS";"nweconstant",#N/A,FALSE,"NWE MARGINS"}</definedName>
    <definedName name="wrn.tableprod." localSheetId="1" hidden="1">{"current1",#N/A,FALSE,"US PRODUCTS";"current2",#N/A,FALSE,"US PRODUCTS";"constant",#N/A,FALSE,"US PRODUCTS"}</definedName>
    <definedName name="wrn.tableprod." hidden="1">{"current1",#N/A,FALSE,"US PRODUCTS";"current2",#N/A,FALSE,"US PRODUCTS";"constant",#N/A,FALSE,"US PRODUCTS"}</definedName>
    <definedName name="x" localSheetId="1" hidden="1">{"'Standalone List Price Trends'!$A$1:$X$56"}</definedName>
    <definedName name="x" hidden="1">{"'Standalone List Price Trends'!$A$1:$X$56"}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9" i="42" l="1"/>
  <c r="D139" i="42"/>
  <c r="D170" i="42"/>
  <c r="D168" i="42"/>
  <c r="P166" i="42"/>
  <c r="O166" i="42"/>
  <c r="N166" i="42"/>
  <c r="M166" i="42"/>
  <c r="L166" i="42"/>
  <c r="K166" i="42"/>
  <c r="J166" i="42"/>
  <c r="I166" i="42"/>
  <c r="H166" i="42"/>
  <c r="G166" i="42"/>
  <c r="F166" i="42"/>
  <c r="P646" i="42"/>
  <c r="O646" i="42"/>
  <c r="P616" i="42"/>
  <c r="O616" i="42"/>
  <c r="P586" i="42"/>
  <c r="O586" i="42"/>
  <c r="P556" i="42"/>
  <c r="O556" i="42"/>
  <c r="P526" i="42"/>
  <c r="O526" i="42"/>
  <c r="P496" i="42"/>
  <c r="O496" i="42"/>
  <c r="P466" i="42"/>
  <c r="O466" i="42"/>
  <c r="P436" i="42"/>
  <c r="O436" i="42"/>
  <c r="P406" i="42"/>
  <c r="O406" i="42"/>
  <c r="P676" i="42"/>
  <c r="O676" i="42"/>
  <c r="P376" i="42"/>
  <c r="O376" i="42"/>
  <c r="P346" i="42"/>
  <c r="O346" i="42"/>
  <c r="P316" i="42"/>
  <c r="O316" i="42"/>
  <c r="P286" i="42"/>
  <c r="O286" i="42"/>
  <c r="P256" i="42"/>
  <c r="O256" i="42"/>
  <c r="P226" i="42"/>
  <c r="O226" i="42"/>
  <c r="P196" i="42"/>
  <c r="O196" i="42"/>
  <c r="P136" i="42"/>
  <c r="O136" i="42"/>
  <c r="P106" i="42"/>
  <c r="O106" i="42"/>
  <c r="P76" i="42"/>
  <c r="O76" i="42"/>
  <c r="P40" i="42"/>
  <c r="O40" i="42"/>
  <c r="P6" i="42"/>
  <c r="O6" i="42"/>
  <c r="AC1657" i="44" l="1"/>
  <c r="AC1656" i="44"/>
  <c r="AC1655" i="44"/>
  <c r="AC1654" i="44"/>
  <c r="AC1653" i="44"/>
  <c r="AC1652" i="44"/>
  <c r="AC1651" i="44"/>
  <c r="AC1650" i="44"/>
  <c r="AC1649" i="44"/>
  <c r="AC1648" i="44"/>
  <c r="AC1647" i="44"/>
  <c r="AC1646" i="44"/>
  <c r="AC1645" i="44"/>
  <c r="AC1644" i="44"/>
  <c r="AC1643" i="44"/>
  <c r="AC1642" i="44"/>
  <c r="AC1641" i="44"/>
  <c r="AC1640" i="44"/>
  <c r="AC1639" i="44"/>
  <c r="AC1638" i="44"/>
  <c r="AC1637" i="44"/>
  <c r="AC1636" i="44"/>
  <c r="AC1635" i="44"/>
  <c r="AC1634" i="44"/>
  <c r="AC1633" i="44"/>
  <c r="AC1632" i="44"/>
  <c r="AC1631" i="44"/>
  <c r="AC1630" i="44"/>
  <c r="AC1629" i="44"/>
  <c r="AC1628" i="44"/>
  <c r="AC1627" i="44"/>
  <c r="AC1626" i="44"/>
  <c r="AC1625" i="44"/>
  <c r="AC1624" i="44"/>
  <c r="AC1623" i="44"/>
  <c r="AC1622" i="44"/>
  <c r="AC1621" i="44"/>
  <c r="AC1620" i="44"/>
  <c r="AC1619" i="44"/>
  <c r="AC1618" i="44"/>
  <c r="AC1617" i="44"/>
  <c r="AC1616" i="44"/>
  <c r="AC1615" i="44"/>
  <c r="AC1614" i="44"/>
  <c r="AC1613" i="44"/>
  <c r="AC1612" i="44"/>
  <c r="AC1611" i="44"/>
  <c r="AC1610" i="44"/>
  <c r="AC1609" i="44"/>
  <c r="AC1608" i="44"/>
  <c r="AC1607" i="44"/>
  <c r="AC1606" i="44"/>
  <c r="AC1605" i="44"/>
  <c r="AC1604" i="44"/>
  <c r="AC1603" i="44"/>
  <c r="AC1602" i="44"/>
  <c r="AC1601" i="44"/>
  <c r="AC1600" i="44"/>
  <c r="AC1599" i="44"/>
  <c r="AC1598" i="44"/>
  <c r="AC1597" i="44"/>
  <c r="AC1596" i="44"/>
  <c r="AC1595" i="44"/>
  <c r="AC1594" i="44"/>
  <c r="AC1593" i="44"/>
  <c r="AC1592" i="44"/>
  <c r="AC1591" i="44"/>
  <c r="AC1590" i="44"/>
  <c r="AC1589" i="44"/>
  <c r="AC1588" i="44"/>
  <c r="AC1587" i="44"/>
  <c r="AC1586" i="44"/>
  <c r="AC1585" i="44"/>
  <c r="AC1584" i="44"/>
  <c r="AC1583" i="44"/>
  <c r="AC1582" i="44"/>
  <c r="AC1581" i="44"/>
  <c r="AC1580" i="44"/>
  <c r="AC1579" i="44"/>
  <c r="AC1578" i="44"/>
  <c r="AC1577" i="44"/>
  <c r="AC1576" i="44"/>
  <c r="AC1575" i="44"/>
  <c r="AC1574" i="44"/>
  <c r="AC1573" i="44"/>
  <c r="AC1572" i="44"/>
  <c r="AC1571" i="44"/>
  <c r="AC1570" i="44"/>
  <c r="AC1569" i="44"/>
  <c r="AC1568" i="44"/>
  <c r="AC1567" i="44"/>
  <c r="AC1566" i="44"/>
  <c r="AC1565" i="44"/>
  <c r="AC1564" i="44"/>
  <c r="AC1563" i="44"/>
  <c r="AC1562" i="44"/>
  <c r="AC1561" i="44"/>
  <c r="AC1560" i="44"/>
  <c r="AC1559" i="44"/>
  <c r="AC1558" i="44"/>
  <c r="AC1557" i="44"/>
  <c r="AC1556" i="44"/>
  <c r="AC1555" i="44"/>
  <c r="AC1554" i="44"/>
  <c r="AC1553" i="44"/>
  <c r="AC1552" i="44"/>
  <c r="AC1551" i="44"/>
  <c r="AC1550" i="44"/>
  <c r="AC1549" i="44"/>
  <c r="AC1548" i="44"/>
  <c r="AC1547" i="44"/>
  <c r="AC1546" i="44"/>
  <c r="AC1545" i="44"/>
  <c r="AC1544" i="44"/>
  <c r="AC1543" i="44"/>
  <c r="AC1542" i="44"/>
  <c r="AC1541" i="44"/>
  <c r="AC1540" i="44"/>
  <c r="AC1539" i="44"/>
  <c r="AC1538" i="44"/>
  <c r="AC1537" i="44"/>
  <c r="AC1536" i="44"/>
  <c r="AC1535" i="44"/>
  <c r="AC1534" i="44"/>
  <c r="AC1533" i="44"/>
  <c r="AC1532" i="44"/>
  <c r="AC1531" i="44"/>
  <c r="AC1530" i="44"/>
  <c r="AC1529" i="44"/>
  <c r="AC1528" i="44"/>
  <c r="AC1527" i="44"/>
  <c r="AC1526" i="44"/>
  <c r="AC1525" i="44"/>
  <c r="AC1524" i="44"/>
  <c r="AC1523" i="44"/>
  <c r="AC1522" i="44"/>
  <c r="AC1521" i="44"/>
  <c r="AC1520" i="44"/>
  <c r="AC1519" i="44"/>
  <c r="AC1518" i="44"/>
  <c r="AC1517" i="44"/>
  <c r="AC1516" i="44"/>
  <c r="AC1515" i="44"/>
  <c r="AC1514" i="44"/>
  <c r="AC1513" i="44"/>
  <c r="AC1512" i="44"/>
  <c r="AC1511" i="44"/>
  <c r="AC1510" i="44"/>
  <c r="AC1509" i="44"/>
  <c r="AC1508" i="44"/>
  <c r="AC1507" i="44"/>
  <c r="AC1506" i="44"/>
  <c r="AC1505" i="44"/>
  <c r="AC1504" i="44"/>
  <c r="AC1503" i="44"/>
  <c r="AC1502" i="44"/>
  <c r="AC1501" i="44"/>
  <c r="AC1500" i="44"/>
  <c r="AC1499" i="44"/>
  <c r="AC1498" i="44"/>
  <c r="AC1497" i="44"/>
  <c r="AC1496" i="44"/>
  <c r="AC1495" i="44"/>
  <c r="AC1494" i="44"/>
  <c r="AC1493" i="44"/>
  <c r="AC1492" i="44"/>
  <c r="AC1491" i="44"/>
  <c r="AC1490" i="44"/>
  <c r="AC1489" i="44"/>
  <c r="AC1488" i="44"/>
  <c r="AC1487" i="44"/>
  <c r="AC1486" i="44"/>
  <c r="AC1485" i="44"/>
  <c r="AC1484" i="44"/>
  <c r="AC1483" i="44"/>
  <c r="AC1482" i="44"/>
  <c r="AC1481" i="44"/>
  <c r="AC1480" i="44"/>
  <c r="AC1479" i="44"/>
  <c r="AC1478" i="44"/>
  <c r="AC1477" i="44"/>
  <c r="AC1476" i="44"/>
  <c r="AC1475" i="44"/>
  <c r="AC1474" i="44"/>
  <c r="AC1473" i="44"/>
  <c r="AC1472" i="44"/>
  <c r="AC1471" i="44"/>
  <c r="AC1470" i="44"/>
  <c r="AC1469" i="44"/>
  <c r="AC1468" i="44"/>
  <c r="AC1467" i="44"/>
  <c r="AC1466" i="44"/>
  <c r="AC1465" i="44"/>
  <c r="AC1464" i="44"/>
  <c r="AC1463" i="44"/>
  <c r="AC1462" i="44"/>
  <c r="AC1461" i="44"/>
  <c r="AC1460" i="44"/>
  <c r="AC1459" i="44"/>
  <c r="AC1458" i="44"/>
  <c r="AC1457" i="44"/>
  <c r="AC1456" i="44"/>
  <c r="AC1455" i="44"/>
  <c r="AC1454" i="44"/>
  <c r="AC1453" i="44"/>
  <c r="AC1452" i="44"/>
  <c r="AC1451" i="44"/>
  <c r="AC1450" i="44"/>
  <c r="AC1449" i="44"/>
  <c r="AC1448" i="44"/>
  <c r="AC1447" i="44"/>
  <c r="AC1446" i="44"/>
  <c r="AC1445" i="44"/>
  <c r="AC1444" i="44"/>
  <c r="AC1443" i="44"/>
  <c r="AC1442" i="44"/>
  <c r="AC1441" i="44"/>
  <c r="AC1440" i="44"/>
  <c r="AC1439" i="44"/>
  <c r="AC1438" i="44"/>
  <c r="AC1437" i="44"/>
  <c r="AC1436" i="44"/>
  <c r="AC1435" i="44"/>
  <c r="AC1434" i="44"/>
  <c r="AC1433" i="44"/>
  <c r="AC1432" i="44"/>
  <c r="AC1431" i="44"/>
  <c r="AC1430" i="44"/>
  <c r="AC1429" i="44"/>
  <c r="AC1428" i="44"/>
  <c r="AC1427" i="44"/>
  <c r="AC1426" i="44"/>
  <c r="AC1425" i="44"/>
  <c r="AC1424" i="44"/>
  <c r="AC1423" i="44"/>
  <c r="AC1422" i="44"/>
  <c r="AC1421" i="44"/>
  <c r="AC1420" i="44"/>
  <c r="AC1419" i="44"/>
  <c r="AC1418" i="44"/>
  <c r="AC1417" i="44"/>
  <c r="AC1416" i="44"/>
  <c r="AC1415" i="44"/>
  <c r="AC1414" i="44"/>
  <c r="AC1413" i="44"/>
  <c r="AC1412" i="44"/>
  <c r="AC1411" i="44"/>
  <c r="AC1410" i="44"/>
  <c r="AC1409" i="44"/>
  <c r="AC1408" i="44"/>
  <c r="AC1407" i="44"/>
  <c r="AC1406" i="44"/>
  <c r="AC1405" i="44"/>
  <c r="AC1404" i="44"/>
  <c r="AC1403" i="44"/>
  <c r="AC1402" i="44"/>
  <c r="AC1401" i="44"/>
  <c r="AC1400" i="44"/>
  <c r="AC1399" i="44"/>
  <c r="AC1398" i="44"/>
  <c r="AC1397" i="44"/>
  <c r="AC1396" i="44"/>
  <c r="AC1395" i="44"/>
  <c r="AC1394" i="44"/>
  <c r="AC1393" i="44"/>
  <c r="AC1392" i="44"/>
  <c r="AC1391" i="44"/>
  <c r="AC1390" i="44"/>
  <c r="AC1389" i="44"/>
  <c r="AC1388" i="44"/>
  <c r="AC1387" i="44"/>
  <c r="AC1386" i="44"/>
  <c r="AC1385" i="44"/>
  <c r="AC1384" i="44"/>
  <c r="AC1383" i="44"/>
  <c r="AC1382" i="44"/>
  <c r="AC1381" i="44"/>
  <c r="AC1380" i="44"/>
  <c r="AC1379" i="44"/>
  <c r="AC1378" i="44"/>
  <c r="AC1377" i="44"/>
  <c r="AC1376" i="44"/>
  <c r="AC1375" i="44"/>
  <c r="AC1374" i="44"/>
  <c r="AC1373" i="44"/>
  <c r="AC1372" i="44"/>
  <c r="AC1371" i="44"/>
  <c r="AC1370" i="44"/>
  <c r="AC1369" i="44"/>
  <c r="AC1368" i="44"/>
  <c r="AC1367" i="44"/>
  <c r="AC1366" i="44"/>
  <c r="AC1365" i="44"/>
  <c r="AC1364" i="44"/>
  <c r="AC1363" i="44"/>
  <c r="AC1362" i="44"/>
  <c r="AC1361" i="44"/>
  <c r="AC1360" i="44"/>
  <c r="AC1359" i="44"/>
  <c r="AC1358" i="44"/>
  <c r="AC1357" i="44"/>
  <c r="AC1356" i="44"/>
  <c r="AC1355" i="44"/>
  <c r="AC1354" i="44"/>
  <c r="AC1353" i="44"/>
  <c r="AC1352" i="44"/>
  <c r="AC1351" i="44"/>
  <c r="AC1350" i="44"/>
  <c r="AC1349" i="44"/>
  <c r="AC1348" i="44"/>
  <c r="AC1347" i="44"/>
  <c r="AC1346" i="44"/>
  <c r="AC1345" i="44"/>
  <c r="AC1344" i="44"/>
  <c r="AC1343" i="44"/>
  <c r="AC1342" i="44"/>
  <c r="AC1341" i="44"/>
  <c r="AC1340" i="44"/>
  <c r="AC1339" i="44"/>
  <c r="AC1338" i="44"/>
  <c r="AC1337" i="44"/>
  <c r="AC1336" i="44"/>
  <c r="AC1335" i="44"/>
  <c r="AC1334" i="44"/>
  <c r="AC1333" i="44"/>
  <c r="AC1332" i="44"/>
  <c r="AC1331" i="44"/>
  <c r="AC1330" i="44"/>
  <c r="AC1329" i="44"/>
  <c r="AC1328" i="44"/>
  <c r="AC1327" i="44"/>
  <c r="AC1326" i="44"/>
  <c r="AC1325" i="44"/>
  <c r="AC1324" i="44"/>
  <c r="AC1323" i="44"/>
  <c r="AC1322" i="44"/>
  <c r="AC1321" i="44"/>
  <c r="AC1320" i="44"/>
  <c r="AC1319" i="44"/>
  <c r="AC1318" i="44"/>
  <c r="AC1317" i="44"/>
  <c r="AC1316" i="44"/>
  <c r="AC1315" i="44"/>
  <c r="AC1314" i="44"/>
  <c r="AC1313" i="44"/>
  <c r="AC1312" i="44"/>
  <c r="AC1311" i="44"/>
  <c r="AC1310" i="44"/>
  <c r="AC1309" i="44"/>
  <c r="AC1308" i="44"/>
  <c r="AC1307" i="44"/>
  <c r="AC1306" i="44"/>
  <c r="AC1305" i="44"/>
  <c r="AC1304" i="44"/>
  <c r="AC1303" i="44"/>
  <c r="AC1302" i="44"/>
  <c r="AC1301" i="44"/>
  <c r="AC1300" i="44"/>
  <c r="AC1299" i="44"/>
  <c r="AC1298" i="44"/>
  <c r="AC1297" i="44"/>
  <c r="AC1296" i="44"/>
  <c r="AC1295" i="44"/>
  <c r="AC1294" i="44"/>
  <c r="AC1293" i="44"/>
  <c r="AC1292" i="44"/>
  <c r="AC1291" i="44"/>
  <c r="AC1290" i="44"/>
  <c r="AC1289" i="44"/>
  <c r="AC1288" i="44"/>
  <c r="AC1287" i="44"/>
  <c r="AC1286" i="44"/>
  <c r="AC1285" i="44"/>
  <c r="AC1284" i="44"/>
  <c r="AC1283" i="44"/>
  <c r="AC1282" i="44"/>
  <c r="AC1281" i="44"/>
  <c r="AC1280" i="44"/>
  <c r="AC1279" i="44"/>
  <c r="AC1278" i="44"/>
  <c r="AC1277" i="44"/>
  <c r="AC1276" i="44"/>
  <c r="AC1275" i="44"/>
  <c r="AC1274" i="44"/>
  <c r="AC1273" i="44"/>
  <c r="AC1272" i="44"/>
  <c r="AC1271" i="44"/>
  <c r="AC1270" i="44"/>
  <c r="AC1269" i="44"/>
  <c r="AC1268" i="44"/>
  <c r="AC1267" i="44"/>
  <c r="AC1266" i="44"/>
  <c r="AC1265" i="44"/>
  <c r="AC1264" i="44"/>
  <c r="AC1263" i="44"/>
  <c r="AC1262" i="44"/>
  <c r="AC1261" i="44"/>
  <c r="AC1260" i="44"/>
  <c r="AC1259" i="44"/>
  <c r="AC1258" i="44"/>
  <c r="AC1257" i="44"/>
  <c r="AC1256" i="44"/>
  <c r="AC1255" i="44"/>
  <c r="AC1254" i="44"/>
  <c r="AC1253" i="44"/>
  <c r="AC1252" i="44"/>
  <c r="AC1251" i="44"/>
  <c r="AC1250" i="44"/>
  <c r="AC1249" i="44"/>
  <c r="AC1248" i="44"/>
  <c r="AC1247" i="44"/>
  <c r="AC1246" i="44"/>
  <c r="AC1245" i="44"/>
  <c r="AC1244" i="44"/>
  <c r="AC1243" i="44"/>
  <c r="AC1242" i="44"/>
  <c r="AC1241" i="44"/>
  <c r="AC1240" i="44"/>
  <c r="AC1239" i="44"/>
  <c r="AC1238" i="44"/>
  <c r="AC1237" i="44"/>
  <c r="AC1236" i="44"/>
  <c r="AC1235" i="44"/>
  <c r="AC1234" i="44"/>
  <c r="AC1233" i="44"/>
  <c r="AC1232" i="44"/>
  <c r="AC1231" i="44"/>
  <c r="AC1230" i="44"/>
  <c r="AC1229" i="44"/>
  <c r="AC1228" i="44"/>
  <c r="AC1227" i="44"/>
  <c r="AC1226" i="44"/>
  <c r="AC1225" i="44"/>
  <c r="AC1224" i="44"/>
  <c r="AC1223" i="44"/>
  <c r="AC1222" i="44"/>
  <c r="AC1221" i="44"/>
  <c r="AC1220" i="44"/>
  <c r="AC1219" i="44"/>
  <c r="AC1218" i="44"/>
  <c r="AC1217" i="44"/>
  <c r="AC1216" i="44"/>
  <c r="AC1215" i="44"/>
  <c r="AC1214" i="44"/>
  <c r="AC1213" i="44"/>
  <c r="AC1212" i="44"/>
  <c r="AC1211" i="44"/>
  <c r="AC1210" i="44"/>
  <c r="AC1209" i="44"/>
  <c r="AC1208" i="44"/>
  <c r="AC1207" i="44"/>
  <c r="AC1206" i="44"/>
  <c r="AC1205" i="44"/>
  <c r="AC1204" i="44"/>
  <c r="AC1203" i="44"/>
  <c r="AC1202" i="44"/>
  <c r="AC1201" i="44"/>
  <c r="AC1200" i="44"/>
  <c r="AC1199" i="44"/>
  <c r="AC1198" i="44"/>
  <c r="AC1197" i="44"/>
  <c r="AC1196" i="44"/>
  <c r="AC1195" i="44"/>
  <c r="AC1194" i="44"/>
  <c r="AC1193" i="44"/>
  <c r="AC1192" i="44"/>
  <c r="AC1191" i="44"/>
  <c r="AC1190" i="44"/>
  <c r="AC1189" i="44"/>
  <c r="AC1188" i="44"/>
  <c r="AC1187" i="44"/>
  <c r="AC1186" i="44"/>
  <c r="AC1185" i="44"/>
  <c r="AC1184" i="44"/>
  <c r="AC1183" i="44"/>
  <c r="AC1182" i="44"/>
  <c r="AC1181" i="44"/>
  <c r="AC1180" i="44"/>
  <c r="AC1179" i="44"/>
  <c r="AC1178" i="44"/>
  <c r="AC1177" i="44"/>
  <c r="AC1176" i="44"/>
  <c r="AC1175" i="44"/>
  <c r="AC1174" i="44"/>
  <c r="AC1173" i="44"/>
  <c r="AC1172" i="44"/>
  <c r="AC1171" i="44"/>
  <c r="AC1170" i="44"/>
  <c r="AC1169" i="44"/>
  <c r="AC1168" i="44"/>
  <c r="AC1167" i="44"/>
  <c r="AC1166" i="44"/>
  <c r="AC1165" i="44"/>
  <c r="AC1164" i="44"/>
  <c r="AC1163" i="44"/>
  <c r="AC1162" i="44"/>
  <c r="AC1161" i="44"/>
  <c r="AC1160" i="44"/>
  <c r="AC1159" i="44"/>
  <c r="AC1158" i="44"/>
  <c r="AC1157" i="44"/>
  <c r="AC1156" i="44"/>
  <c r="AC1155" i="44"/>
  <c r="AC1154" i="44"/>
  <c r="AC1153" i="44"/>
  <c r="AC1152" i="44"/>
  <c r="AC1151" i="44"/>
  <c r="AC1150" i="44"/>
  <c r="AC1149" i="44"/>
  <c r="AC1148" i="44"/>
  <c r="AC1147" i="44"/>
  <c r="AC1146" i="44"/>
  <c r="AC1145" i="44"/>
  <c r="AC1144" i="44"/>
  <c r="AC1143" i="44"/>
  <c r="AC1142" i="44"/>
  <c r="AC1141" i="44"/>
  <c r="AC1140" i="44"/>
  <c r="AC1139" i="44"/>
  <c r="AC1138" i="44"/>
  <c r="AC1137" i="44"/>
  <c r="AC1136" i="44"/>
  <c r="AC1135" i="44"/>
  <c r="AC1134" i="44"/>
  <c r="AC1133" i="44"/>
  <c r="AC1132" i="44"/>
  <c r="AC1131" i="44"/>
  <c r="AC1130" i="44"/>
  <c r="AC1129" i="44"/>
  <c r="AC1128" i="44"/>
  <c r="AC1127" i="44"/>
  <c r="AC1126" i="44"/>
  <c r="AC1125" i="44"/>
  <c r="AC1124" i="44"/>
  <c r="AC1123" i="44"/>
  <c r="AC1122" i="44"/>
  <c r="AC1121" i="44"/>
  <c r="AC1120" i="44"/>
  <c r="AC1119" i="44"/>
  <c r="AC1118" i="44"/>
  <c r="AC1117" i="44"/>
  <c r="AC1116" i="44"/>
  <c r="AC1115" i="44"/>
  <c r="AC1114" i="44"/>
  <c r="AC1113" i="44"/>
  <c r="AC1112" i="44"/>
  <c r="AC1111" i="44"/>
  <c r="AC1110" i="44"/>
  <c r="AC1109" i="44"/>
  <c r="AC1108" i="44"/>
  <c r="AC1107" i="44"/>
  <c r="AC1106" i="44"/>
  <c r="AC1105" i="44"/>
  <c r="AC1104" i="44"/>
  <c r="AC1103" i="44"/>
  <c r="AC1102" i="44"/>
  <c r="AC1101" i="44"/>
  <c r="AC1100" i="44"/>
  <c r="AC1099" i="44"/>
  <c r="AC1098" i="44"/>
  <c r="AC1097" i="44"/>
  <c r="AC1096" i="44"/>
  <c r="AC1095" i="44"/>
  <c r="AC1094" i="44"/>
  <c r="AC1093" i="44"/>
  <c r="AC1092" i="44"/>
  <c r="AC1091" i="44"/>
  <c r="AC1090" i="44"/>
  <c r="AC1089" i="44"/>
  <c r="AC1088" i="44"/>
  <c r="AC1087" i="44"/>
  <c r="AC1086" i="44"/>
  <c r="AC1085" i="44"/>
  <c r="AC1084" i="44"/>
  <c r="AC1083" i="44"/>
  <c r="AC1082" i="44"/>
  <c r="AC1081" i="44"/>
  <c r="AC1080" i="44"/>
  <c r="AC1079" i="44"/>
  <c r="AC1078" i="44"/>
  <c r="AC1077" i="44"/>
  <c r="AC1076" i="44"/>
  <c r="AC1075" i="44"/>
  <c r="AC1074" i="44"/>
  <c r="AC1073" i="44"/>
  <c r="AC1072" i="44"/>
  <c r="AC1071" i="44"/>
  <c r="AC1070" i="44"/>
  <c r="AC1069" i="44"/>
  <c r="AC1068" i="44"/>
  <c r="AC1067" i="44"/>
  <c r="AC1066" i="44"/>
  <c r="AC1065" i="44"/>
  <c r="AC1064" i="44"/>
  <c r="AC1063" i="44"/>
  <c r="AC1062" i="44"/>
  <c r="AC1061" i="44"/>
  <c r="AC1060" i="44"/>
  <c r="AC1059" i="44"/>
  <c r="AC1058" i="44"/>
  <c r="AC1057" i="44"/>
  <c r="AC1056" i="44"/>
  <c r="AC1055" i="44"/>
  <c r="AC1054" i="44"/>
  <c r="AC1053" i="44"/>
  <c r="AC1052" i="44"/>
  <c r="AC1051" i="44"/>
  <c r="AC1050" i="44"/>
  <c r="AC1049" i="44"/>
  <c r="AC1048" i="44"/>
  <c r="AC1047" i="44"/>
  <c r="AC1046" i="44"/>
  <c r="AC1045" i="44"/>
  <c r="AC1044" i="44"/>
  <c r="AC1043" i="44"/>
  <c r="AC1042" i="44"/>
  <c r="AC1041" i="44"/>
  <c r="AC1040" i="44"/>
  <c r="AC1039" i="44"/>
  <c r="AC1038" i="44"/>
  <c r="AC1037" i="44"/>
  <c r="AC1036" i="44"/>
  <c r="AC1035" i="44"/>
  <c r="AC1034" i="44"/>
  <c r="AC1033" i="44"/>
  <c r="AC1032" i="44"/>
  <c r="AC1031" i="44"/>
  <c r="AC1030" i="44"/>
  <c r="AC1029" i="44"/>
  <c r="AC1028" i="44"/>
  <c r="AC1027" i="44"/>
  <c r="AC1026" i="44"/>
  <c r="AC1025" i="44"/>
  <c r="AC1024" i="44"/>
  <c r="AC1023" i="44"/>
  <c r="AC1022" i="44"/>
  <c r="AC1021" i="44"/>
  <c r="AC1020" i="44"/>
  <c r="AC1019" i="44"/>
  <c r="AC1018" i="44"/>
  <c r="AC1017" i="44"/>
  <c r="AC1016" i="44"/>
  <c r="AC1015" i="44"/>
  <c r="AC1014" i="44"/>
  <c r="AC1013" i="44"/>
  <c r="AC1012" i="44"/>
  <c r="AC1011" i="44"/>
  <c r="AC1010" i="44"/>
  <c r="AC1009" i="44"/>
  <c r="AC1008" i="44"/>
  <c r="AC1007" i="44"/>
  <c r="AC1006" i="44"/>
  <c r="AC1005" i="44"/>
  <c r="AC1004" i="44"/>
  <c r="AC1003" i="44"/>
  <c r="AC1002" i="44"/>
  <c r="AC1001" i="44"/>
  <c r="AC1000" i="44"/>
  <c r="AC999" i="44"/>
  <c r="AC998" i="44"/>
  <c r="AC997" i="44"/>
  <c r="AC996" i="44"/>
  <c r="AC995" i="44"/>
  <c r="AC994" i="44"/>
  <c r="AC993" i="44"/>
  <c r="AC992" i="44"/>
  <c r="AC991" i="44"/>
  <c r="AC990" i="44"/>
  <c r="AC989" i="44"/>
  <c r="AC988" i="44"/>
  <c r="AC987" i="44"/>
  <c r="AC986" i="44"/>
  <c r="AC985" i="44"/>
  <c r="AC984" i="44"/>
  <c r="AC983" i="44"/>
  <c r="AC982" i="44"/>
  <c r="AC981" i="44"/>
  <c r="AC980" i="44"/>
  <c r="AC979" i="44"/>
  <c r="AC978" i="44"/>
  <c r="AC977" i="44"/>
  <c r="AC976" i="44"/>
  <c r="AC975" i="44"/>
  <c r="AC974" i="44"/>
  <c r="AC973" i="44"/>
  <c r="AC972" i="44"/>
  <c r="AC971" i="44"/>
  <c r="AC970" i="44"/>
  <c r="AC969" i="44"/>
  <c r="AC968" i="44"/>
  <c r="AC967" i="44"/>
  <c r="AC966" i="44"/>
  <c r="AC965" i="44"/>
  <c r="AC964" i="44"/>
  <c r="AC963" i="44"/>
  <c r="AC962" i="44"/>
  <c r="AC961" i="44"/>
  <c r="AC960" i="44"/>
  <c r="AC959" i="44"/>
  <c r="AC958" i="44"/>
  <c r="AC957" i="44"/>
  <c r="AC956" i="44"/>
  <c r="AC955" i="44"/>
  <c r="AC954" i="44"/>
  <c r="AC953" i="44"/>
  <c r="AC952" i="44"/>
  <c r="AC951" i="44"/>
  <c r="AC950" i="44"/>
  <c r="AC949" i="44"/>
  <c r="AC948" i="44"/>
  <c r="AC947" i="44"/>
  <c r="AC946" i="44"/>
  <c r="AC945" i="44"/>
  <c r="AC944" i="44"/>
  <c r="AC943" i="44"/>
  <c r="AC942" i="44"/>
  <c r="AC941" i="44"/>
  <c r="AC940" i="44"/>
  <c r="AC939" i="44"/>
  <c r="AC938" i="44"/>
  <c r="AC937" i="44"/>
  <c r="AC936" i="44"/>
  <c r="AC935" i="44"/>
  <c r="AC934" i="44"/>
  <c r="AC933" i="44"/>
  <c r="AC932" i="44"/>
  <c r="AC931" i="44"/>
  <c r="AC930" i="44"/>
  <c r="AC929" i="44"/>
  <c r="AC928" i="44"/>
  <c r="AC927" i="44"/>
  <c r="AC926" i="44"/>
  <c r="AC925" i="44"/>
  <c r="AC924" i="44"/>
  <c r="AC923" i="44"/>
  <c r="AC922" i="44"/>
  <c r="AC921" i="44"/>
  <c r="AC920" i="44"/>
  <c r="AC919" i="44"/>
  <c r="AC918" i="44"/>
  <c r="AC917" i="44"/>
  <c r="AC916" i="44"/>
  <c r="AC915" i="44"/>
  <c r="AC914" i="44"/>
  <c r="AC913" i="44"/>
  <c r="AC912" i="44"/>
  <c r="AC911" i="44"/>
  <c r="AC910" i="44"/>
  <c r="AC909" i="44"/>
  <c r="AC908" i="44"/>
  <c r="AC907" i="44"/>
  <c r="AC906" i="44"/>
  <c r="AC905" i="44"/>
  <c r="AC904" i="44"/>
  <c r="AC903" i="44"/>
  <c r="AC902" i="44"/>
  <c r="AC901" i="44"/>
  <c r="AC900" i="44"/>
  <c r="AC899" i="44"/>
  <c r="AC898" i="44"/>
  <c r="AC897" i="44"/>
  <c r="AC896" i="44"/>
  <c r="AC895" i="44"/>
  <c r="AC894" i="44"/>
  <c r="AC893" i="44"/>
  <c r="AC892" i="44"/>
  <c r="AC891" i="44"/>
  <c r="AC890" i="44"/>
  <c r="AC889" i="44"/>
  <c r="AC888" i="44"/>
  <c r="AC887" i="44"/>
  <c r="AC886" i="44"/>
  <c r="AC885" i="44"/>
  <c r="AC884" i="44"/>
  <c r="AC883" i="44"/>
  <c r="AC882" i="44"/>
  <c r="AC881" i="44"/>
  <c r="AC880" i="44"/>
  <c r="AC879" i="44"/>
  <c r="AC878" i="44"/>
  <c r="AC877" i="44"/>
  <c r="AC876" i="44"/>
  <c r="AC875" i="44"/>
  <c r="AC874" i="44"/>
  <c r="AC873" i="44"/>
  <c r="AC872" i="44"/>
  <c r="AC871" i="44"/>
  <c r="AC870" i="44"/>
  <c r="AC869" i="44"/>
  <c r="AC868" i="44"/>
  <c r="AC867" i="44"/>
  <c r="AC866" i="44"/>
  <c r="AC865" i="44"/>
  <c r="AC864" i="44"/>
  <c r="AC863" i="44"/>
  <c r="AC862" i="44"/>
  <c r="AC861" i="44"/>
  <c r="AC860" i="44"/>
  <c r="AC859" i="44"/>
  <c r="AC858" i="44"/>
  <c r="AC857" i="44"/>
  <c r="AC856" i="44"/>
  <c r="AC855" i="44"/>
  <c r="AC854" i="44"/>
  <c r="AC853" i="44"/>
  <c r="AC852" i="44"/>
  <c r="AC851" i="44"/>
  <c r="AC850" i="44"/>
  <c r="AC849" i="44"/>
  <c r="AC848" i="44"/>
  <c r="AC847" i="44"/>
  <c r="AC846" i="44"/>
  <c r="AC845" i="44"/>
  <c r="AC844" i="44"/>
  <c r="AC843" i="44"/>
  <c r="AC842" i="44"/>
  <c r="AC841" i="44"/>
  <c r="AC840" i="44"/>
  <c r="AC839" i="44"/>
  <c r="AC838" i="44"/>
  <c r="AC837" i="44"/>
  <c r="AC836" i="44"/>
  <c r="AC835" i="44"/>
  <c r="AC834" i="44"/>
  <c r="AC833" i="44"/>
  <c r="AC832" i="44"/>
  <c r="AC831" i="44"/>
  <c r="AC830" i="44"/>
  <c r="AC829" i="44"/>
  <c r="AC828" i="44"/>
  <c r="AC827" i="44"/>
  <c r="AC826" i="44"/>
  <c r="AC825" i="44"/>
  <c r="AC824" i="44"/>
  <c r="AC823" i="44"/>
  <c r="AC822" i="44"/>
  <c r="AC821" i="44"/>
  <c r="AC820" i="44"/>
  <c r="AC819" i="44"/>
  <c r="AC818" i="44"/>
  <c r="AC817" i="44"/>
  <c r="AC816" i="44"/>
  <c r="AC815" i="44"/>
  <c r="AC814" i="44"/>
  <c r="AC813" i="44"/>
  <c r="AC812" i="44"/>
  <c r="AC811" i="44"/>
  <c r="AC810" i="44"/>
  <c r="AC809" i="44"/>
  <c r="AC808" i="44"/>
  <c r="AC807" i="44"/>
  <c r="AC806" i="44"/>
  <c r="AC805" i="44"/>
  <c r="AC804" i="44"/>
  <c r="AC803" i="44"/>
  <c r="AC802" i="44"/>
  <c r="AC801" i="44"/>
  <c r="AC800" i="44"/>
  <c r="AC799" i="44"/>
  <c r="AC798" i="44"/>
  <c r="AC797" i="44"/>
  <c r="AC796" i="44"/>
  <c r="AC795" i="44"/>
  <c r="AC794" i="44"/>
  <c r="AC793" i="44"/>
  <c r="AC792" i="44"/>
  <c r="AC791" i="44"/>
  <c r="AC790" i="44"/>
  <c r="AC789" i="44"/>
  <c r="AC788" i="44"/>
  <c r="AC787" i="44"/>
  <c r="AC786" i="44"/>
  <c r="AC785" i="44"/>
  <c r="AC784" i="44"/>
  <c r="AC783" i="44"/>
  <c r="AC782" i="44"/>
  <c r="AC781" i="44"/>
  <c r="AC780" i="44"/>
  <c r="AC779" i="44"/>
  <c r="AC778" i="44"/>
  <c r="AC777" i="44"/>
  <c r="AC776" i="44"/>
  <c r="AC775" i="44"/>
  <c r="AC774" i="44"/>
  <c r="AC773" i="44"/>
  <c r="AC772" i="44"/>
  <c r="AC771" i="44"/>
  <c r="AC770" i="44"/>
  <c r="AC769" i="44"/>
  <c r="AC768" i="44"/>
  <c r="AC767" i="44"/>
  <c r="AC766" i="44"/>
  <c r="AC765" i="44"/>
  <c r="AC764" i="44"/>
  <c r="AC763" i="44"/>
  <c r="AC762" i="44"/>
  <c r="AC761" i="44"/>
  <c r="AC760" i="44"/>
  <c r="AC759" i="44"/>
  <c r="AC758" i="44"/>
  <c r="AC757" i="44"/>
  <c r="AC756" i="44"/>
  <c r="AC755" i="44"/>
  <c r="AC754" i="44"/>
  <c r="AC753" i="44"/>
  <c r="AC752" i="44"/>
  <c r="AC751" i="44"/>
  <c r="AC750" i="44"/>
  <c r="AC749" i="44"/>
  <c r="AC748" i="44"/>
  <c r="AC747" i="44"/>
  <c r="AC746" i="44"/>
  <c r="AC745" i="44"/>
  <c r="AC744" i="44"/>
  <c r="AC743" i="44"/>
  <c r="AC742" i="44"/>
  <c r="AC741" i="44"/>
  <c r="AC740" i="44"/>
  <c r="AC739" i="44"/>
  <c r="AC738" i="44"/>
  <c r="AC737" i="44"/>
  <c r="AC736" i="44"/>
  <c r="AC735" i="44"/>
  <c r="AC734" i="44"/>
  <c r="AC733" i="44"/>
  <c r="AC732" i="44"/>
  <c r="AC731" i="44"/>
  <c r="AC730" i="44"/>
  <c r="AC729" i="44"/>
  <c r="AC728" i="44"/>
  <c r="AC727" i="44"/>
  <c r="AC726" i="44"/>
  <c r="AC725" i="44"/>
  <c r="AC724" i="44"/>
  <c r="AC723" i="44"/>
  <c r="AC722" i="44"/>
  <c r="AC721" i="44"/>
  <c r="AC720" i="44"/>
  <c r="AC719" i="44"/>
  <c r="AC718" i="44"/>
  <c r="AC717" i="44"/>
  <c r="AC716" i="44"/>
  <c r="AC715" i="44"/>
  <c r="AC714" i="44"/>
  <c r="AC713" i="44"/>
  <c r="AC712" i="44"/>
  <c r="AC711" i="44"/>
  <c r="AC710" i="44"/>
  <c r="AC709" i="44"/>
  <c r="AC708" i="44"/>
  <c r="AC707" i="44"/>
  <c r="AC706" i="44"/>
  <c r="AC705" i="44"/>
  <c r="AC704" i="44"/>
  <c r="AC703" i="44"/>
  <c r="AC702" i="44"/>
  <c r="AC701" i="44"/>
  <c r="AC700" i="44"/>
  <c r="AC699" i="44"/>
  <c r="AC698" i="44"/>
  <c r="AC697" i="44"/>
  <c r="AC696" i="44"/>
  <c r="AC695" i="44"/>
  <c r="AC694" i="44"/>
  <c r="AC693" i="44"/>
  <c r="AC692" i="44"/>
  <c r="AC691" i="44"/>
  <c r="AC690" i="44"/>
  <c r="AC689" i="44"/>
  <c r="AC688" i="44"/>
  <c r="AC687" i="44"/>
  <c r="AC686" i="44"/>
  <c r="AC685" i="44"/>
  <c r="AC684" i="44"/>
  <c r="AC683" i="44"/>
  <c r="AC682" i="44"/>
  <c r="AC681" i="44"/>
  <c r="AC680" i="44"/>
  <c r="AC679" i="44"/>
  <c r="AC678" i="44"/>
  <c r="AC677" i="44"/>
  <c r="AC676" i="44"/>
  <c r="AC675" i="44"/>
  <c r="AC674" i="44"/>
  <c r="AC673" i="44"/>
  <c r="AC672" i="44"/>
  <c r="AC671" i="44"/>
  <c r="AC670" i="44"/>
  <c r="AC669" i="44"/>
  <c r="AC668" i="44"/>
  <c r="AC667" i="44"/>
  <c r="AC666" i="44"/>
  <c r="AC665" i="44"/>
  <c r="AC664" i="44"/>
  <c r="AC663" i="44"/>
  <c r="AC662" i="44"/>
  <c r="AC661" i="44"/>
  <c r="AC660" i="44"/>
  <c r="AC659" i="44"/>
  <c r="AC658" i="44"/>
  <c r="AC657" i="44"/>
  <c r="AC656" i="44"/>
  <c r="AC655" i="44"/>
  <c r="AC654" i="44"/>
  <c r="AC653" i="44"/>
  <c r="AC652" i="44"/>
  <c r="AC651" i="44"/>
  <c r="AC650" i="44"/>
  <c r="AC649" i="44"/>
  <c r="AC648" i="44"/>
  <c r="AC647" i="44"/>
  <c r="AC646" i="44"/>
  <c r="AC645" i="44"/>
  <c r="AC644" i="44"/>
  <c r="AC643" i="44"/>
  <c r="AC642" i="44"/>
  <c r="AC641" i="44"/>
  <c r="AC640" i="44"/>
  <c r="AC639" i="44"/>
  <c r="AC638" i="44"/>
  <c r="AC637" i="44"/>
  <c r="AC636" i="44"/>
  <c r="AC635" i="44"/>
  <c r="AC634" i="44"/>
  <c r="AC633" i="44"/>
  <c r="AC632" i="44"/>
  <c r="AC631" i="44"/>
  <c r="AC630" i="44"/>
  <c r="AC629" i="44"/>
  <c r="AC628" i="44"/>
  <c r="AC627" i="44"/>
  <c r="AC626" i="44"/>
  <c r="AC625" i="44"/>
  <c r="AC624" i="44"/>
  <c r="AC623" i="44"/>
  <c r="AC622" i="44"/>
  <c r="AC621" i="44"/>
  <c r="AC620" i="44"/>
  <c r="AC619" i="44"/>
  <c r="AC618" i="44"/>
  <c r="AC617" i="44"/>
  <c r="AC616" i="44"/>
  <c r="AC615" i="44"/>
  <c r="AC614" i="44"/>
  <c r="AC613" i="44"/>
  <c r="AC612" i="44"/>
  <c r="AC611" i="44"/>
  <c r="AC610" i="44"/>
  <c r="AC609" i="44"/>
  <c r="AC608" i="44"/>
  <c r="AC607" i="44"/>
  <c r="AC606" i="44"/>
  <c r="AC605" i="44"/>
  <c r="AC604" i="44"/>
  <c r="AC603" i="44"/>
  <c r="AC602" i="44"/>
  <c r="AC601" i="44"/>
  <c r="AC600" i="44"/>
  <c r="AC599" i="44"/>
  <c r="AC598" i="44"/>
  <c r="AC597" i="44"/>
  <c r="AC596" i="44"/>
  <c r="AC595" i="44"/>
  <c r="AC594" i="44"/>
  <c r="AC593" i="44"/>
  <c r="AC592" i="44"/>
  <c r="AC591" i="44"/>
  <c r="AC590" i="44"/>
  <c r="AC589" i="44"/>
  <c r="AC588" i="44"/>
  <c r="AC587" i="44"/>
  <c r="AC586" i="44"/>
  <c r="AC585" i="44"/>
  <c r="AC584" i="44"/>
  <c r="AC583" i="44"/>
  <c r="AC582" i="44"/>
  <c r="AC581" i="44"/>
  <c r="AC580" i="44"/>
  <c r="AC579" i="44"/>
  <c r="AC578" i="44"/>
  <c r="AC577" i="44"/>
  <c r="AC576" i="44"/>
  <c r="AC575" i="44"/>
  <c r="AC574" i="44"/>
  <c r="AC573" i="44"/>
  <c r="AC572" i="44"/>
  <c r="AC571" i="44"/>
  <c r="AC570" i="44"/>
  <c r="AC569" i="44"/>
  <c r="AC568" i="44"/>
  <c r="AC567" i="44"/>
  <c r="AC566" i="44"/>
  <c r="AC565" i="44"/>
  <c r="AC564" i="44"/>
  <c r="AC563" i="44"/>
  <c r="AC562" i="44"/>
  <c r="AC561" i="44"/>
  <c r="AC560" i="44"/>
  <c r="AC559" i="44"/>
  <c r="AC558" i="44"/>
  <c r="AC557" i="44"/>
  <c r="AC556" i="44"/>
  <c r="AC555" i="44"/>
  <c r="AC554" i="44"/>
  <c r="AC553" i="44"/>
  <c r="AC552" i="44"/>
  <c r="AC551" i="44"/>
  <c r="AC550" i="44"/>
  <c r="AC549" i="44"/>
  <c r="AC548" i="44"/>
  <c r="AC547" i="44"/>
  <c r="AC546" i="44"/>
  <c r="AC545" i="44"/>
  <c r="AC544" i="44"/>
  <c r="AC543" i="44"/>
  <c r="AC542" i="44"/>
  <c r="AC541" i="44"/>
  <c r="AC540" i="44"/>
  <c r="AC539" i="44"/>
  <c r="AC538" i="44"/>
  <c r="AC537" i="44"/>
  <c r="AC536" i="44"/>
  <c r="AC535" i="44"/>
  <c r="AC534" i="44"/>
  <c r="AC533" i="44"/>
  <c r="AC532" i="44"/>
  <c r="AC531" i="44"/>
  <c r="AC530" i="44"/>
  <c r="AC529" i="44"/>
  <c r="AC528" i="44"/>
  <c r="AC527" i="44"/>
  <c r="AC526" i="44"/>
  <c r="AC525" i="44"/>
  <c r="AC524" i="44"/>
  <c r="AC523" i="44"/>
  <c r="AC522" i="44"/>
  <c r="AC521" i="44"/>
  <c r="AC520" i="44"/>
  <c r="AC519" i="44"/>
  <c r="AC518" i="44"/>
  <c r="AC517" i="44"/>
  <c r="AC516" i="44"/>
  <c r="AC515" i="44"/>
  <c r="AC514" i="44"/>
  <c r="AC513" i="44"/>
  <c r="AC512" i="44"/>
  <c r="AC511" i="44"/>
  <c r="AC510" i="44"/>
  <c r="AC509" i="44"/>
  <c r="AC508" i="44"/>
  <c r="AC507" i="44"/>
  <c r="AC506" i="44"/>
  <c r="AC505" i="44"/>
  <c r="AC504" i="44"/>
  <c r="AC503" i="44"/>
  <c r="AC502" i="44"/>
  <c r="AC501" i="44"/>
  <c r="AC500" i="44"/>
  <c r="AC499" i="44"/>
  <c r="AC498" i="44"/>
  <c r="AC497" i="44"/>
  <c r="AC496" i="44"/>
  <c r="AC495" i="44"/>
  <c r="AC494" i="44"/>
  <c r="AC493" i="44"/>
  <c r="AC492" i="44"/>
  <c r="AC491" i="44"/>
  <c r="AC490" i="44"/>
  <c r="AC489" i="44"/>
  <c r="AC488" i="44"/>
  <c r="AC487" i="44"/>
  <c r="AC486" i="44"/>
  <c r="AC485" i="44"/>
  <c r="AC484" i="44"/>
  <c r="AC483" i="44"/>
  <c r="AC482" i="44"/>
  <c r="AC481" i="44"/>
  <c r="AC480" i="44"/>
  <c r="AC479" i="44"/>
  <c r="AC478" i="44"/>
  <c r="AC477" i="44"/>
  <c r="AC476" i="44"/>
  <c r="AC475" i="44"/>
  <c r="AC474" i="44"/>
  <c r="AC473" i="44"/>
  <c r="AC472" i="44"/>
  <c r="AC471" i="44"/>
  <c r="AC470" i="44"/>
  <c r="AC469" i="44"/>
  <c r="AC468" i="44"/>
  <c r="AC467" i="44"/>
  <c r="AC466" i="44"/>
  <c r="AC465" i="44"/>
  <c r="AC464" i="44"/>
  <c r="AC463" i="44"/>
  <c r="AC462" i="44"/>
  <c r="AC461" i="44"/>
  <c r="AC460" i="44"/>
  <c r="AC459" i="44"/>
  <c r="AC458" i="44"/>
  <c r="AC457" i="44"/>
  <c r="AC456" i="44"/>
  <c r="AC455" i="44"/>
  <c r="AC454" i="44"/>
  <c r="AC453" i="44"/>
  <c r="AC452" i="44"/>
  <c r="AC451" i="44"/>
  <c r="AC450" i="44"/>
  <c r="AC449" i="44"/>
  <c r="AC448" i="44"/>
  <c r="AC447" i="44"/>
  <c r="AC446" i="44"/>
  <c r="AC445" i="44"/>
  <c r="AC444" i="44"/>
  <c r="AC443" i="44"/>
  <c r="AC442" i="44"/>
  <c r="AC441" i="44"/>
  <c r="AC440" i="44"/>
  <c r="AC439" i="44"/>
  <c r="AC438" i="44"/>
  <c r="AC437" i="44"/>
  <c r="AC436" i="44"/>
  <c r="AC435" i="44"/>
  <c r="AC434" i="44"/>
  <c r="AC433" i="44"/>
  <c r="AC432" i="44"/>
  <c r="AC431" i="44"/>
  <c r="AC430" i="44"/>
  <c r="AC429" i="44"/>
  <c r="AC428" i="44"/>
  <c r="AC427" i="44"/>
  <c r="AC426" i="44"/>
  <c r="AC425" i="44"/>
  <c r="AC424" i="44"/>
  <c r="AC423" i="44"/>
  <c r="AC422" i="44"/>
  <c r="AC421" i="44"/>
  <c r="AC420" i="44"/>
  <c r="AC419" i="44"/>
  <c r="AC418" i="44"/>
  <c r="AC417" i="44"/>
  <c r="AC416" i="44"/>
  <c r="AC415" i="44"/>
  <c r="AC414" i="44"/>
  <c r="AC413" i="44"/>
  <c r="AC412" i="44"/>
  <c r="AC411" i="44"/>
  <c r="AC410" i="44"/>
  <c r="AC409" i="44"/>
  <c r="AC408" i="44"/>
  <c r="AC407" i="44"/>
  <c r="AC406" i="44"/>
  <c r="AC405" i="44"/>
  <c r="AC404" i="44"/>
  <c r="AC403" i="44"/>
  <c r="AC402" i="44"/>
  <c r="AC401" i="44"/>
  <c r="AC400" i="44"/>
  <c r="AC399" i="44"/>
  <c r="AC398" i="44"/>
  <c r="AC397" i="44"/>
  <c r="AC396" i="44"/>
  <c r="AC395" i="44"/>
  <c r="AC394" i="44"/>
  <c r="AC393" i="44"/>
  <c r="AC392" i="44"/>
  <c r="AC391" i="44"/>
  <c r="AC390" i="44"/>
  <c r="AC389" i="44"/>
  <c r="AC388" i="44"/>
  <c r="AC387" i="44"/>
  <c r="AC386" i="44"/>
  <c r="AC385" i="44"/>
  <c r="AC384" i="44"/>
  <c r="AC383" i="44"/>
  <c r="AC382" i="44"/>
  <c r="AC381" i="44"/>
  <c r="AC380" i="44"/>
  <c r="AC379" i="44"/>
  <c r="AC378" i="44"/>
  <c r="AC377" i="44"/>
  <c r="AC376" i="44"/>
  <c r="AC375" i="44"/>
  <c r="AC374" i="44"/>
  <c r="AC373" i="44"/>
  <c r="AC372" i="44"/>
  <c r="AC371" i="44"/>
  <c r="AC370" i="44"/>
  <c r="AC369" i="44"/>
  <c r="AC368" i="44"/>
  <c r="AC367" i="44"/>
  <c r="AC366" i="44"/>
  <c r="AC365" i="44"/>
  <c r="AC364" i="44"/>
  <c r="AC363" i="44"/>
  <c r="AC362" i="44"/>
  <c r="AC361" i="44"/>
  <c r="AC360" i="44"/>
  <c r="AC359" i="44"/>
  <c r="AC358" i="44"/>
  <c r="AC357" i="44"/>
  <c r="AC356" i="44"/>
  <c r="AC355" i="44"/>
  <c r="AC354" i="44"/>
  <c r="AC353" i="44"/>
  <c r="AC352" i="44"/>
  <c r="AC351" i="44"/>
  <c r="AC350" i="44"/>
  <c r="AC349" i="44"/>
  <c r="AC348" i="44"/>
  <c r="AC347" i="44"/>
  <c r="AC346" i="44"/>
  <c r="AC345" i="44"/>
  <c r="AC344" i="44"/>
  <c r="AC343" i="44"/>
  <c r="AC342" i="44"/>
  <c r="AC341" i="44"/>
  <c r="AC340" i="44"/>
  <c r="AC339" i="44"/>
  <c r="AC338" i="44"/>
  <c r="AC337" i="44"/>
  <c r="AC336" i="44"/>
  <c r="AC335" i="44"/>
  <c r="AC334" i="44"/>
  <c r="AC333" i="44"/>
  <c r="AC332" i="44"/>
  <c r="AC331" i="44"/>
  <c r="AC330" i="44"/>
  <c r="AC329" i="44"/>
  <c r="AC328" i="44"/>
  <c r="AC327" i="44"/>
  <c r="AC326" i="44"/>
  <c r="AC325" i="44"/>
  <c r="AC324" i="44"/>
  <c r="AC323" i="44"/>
  <c r="AC322" i="44"/>
  <c r="AC321" i="44"/>
  <c r="AC320" i="44"/>
  <c r="AC319" i="44"/>
  <c r="AC318" i="44"/>
  <c r="AC317" i="44"/>
  <c r="AC316" i="44"/>
  <c r="AC315" i="44"/>
  <c r="AC314" i="44"/>
  <c r="AC313" i="44"/>
  <c r="AC312" i="44"/>
  <c r="AC311" i="44"/>
  <c r="AC310" i="44"/>
  <c r="AC309" i="44"/>
  <c r="AC308" i="44"/>
  <c r="AC307" i="44"/>
  <c r="AC306" i="44"/>
  <c r="AC305" i="44"/>
  <c r="AC304" i="44"/>
  <c r="AC303" i="44"/>
  <c r="AC302" i="44"/>
  <c r="AC301" i="44"/>
  <c r="AC300" i="44"/>
  <c r="AC299" i="44"/>
  <c r="AC298" i="44"/>
  <c r="AC297" i="44"/>
  <c r="AC296" i="44"/>
  <c r="AC295" i="44"/>
  <c r="AC294" i="44"/>
  <c r="AC293" i="44"/>
  <c r="AC292" i="44"/>
  <c r="AC291" i="44"/>
  <c r="AC290" i="44"/>
  <c r="AC289" i="44"/>
  <c r="AC288" i="44"/>
  <c r="AC287" i="44"/>
  <c r="AC286" i="44"/>
  <c r="AC285" i="44"/>
  <c r="AC284" i="44"/>
  <c r="AC283" i="44"/>
  <c r="AC282" i="44"/>
  <c r="AC281" i="44"/>
  <c r="AC280" i="44"/>
  <c r="AC279" i="44"/>
  <c r="AC278" i="44"/>
  <c r="AC277" i="44"/>
  <c r="AC276" i="44"/>
  <c r="AC275" i="44"/>
  <c r="AC274" i="44"/>
  <c r="AC273" i="44"/>
  <c r="AC272" i="44"/>
  <c r="AC271" i="44"/>
  <c r="AC270" i="44"/>
  <c r="AC269" i="44"/>
  <c r="AC268" i="44"/>
  <c r="AC267" i="44"/>
  <c r="AC266" i="44"/>
  <c r="AC265" i="44"/>
  <c r="AC264" i="44"/>
  <c r="AC263" i="44"/>
  <c r="AC262" i="44"/>
  <c r="AC261" i="44"/>
  <c r="AC260" i="44"/>
  <c r="AC259" i="44"/>
  <c r="AC258" i="44"/>
  <c r="AC257" i="44"/>
  <c r="AC256" i="44"/>
  <c r="AC255" i="44"/>
  <c r="AC254" i="44"/>
  <c r="AC253" i="44"/>
  <c r="AC252" i="44"/>
  <c r="AC251" i="44"/>
  <c r="AC250" i="44"/>
  <c r="AC249" i="44"/>
  <c r="AC248" i="44"/>
  <c r="AC247" i="44"/>
  <c r="AC246" i="44"/>
  <c r="AC245" i="44"/>
  <c r="AC244" i="44"/>
  <c r="AC243" i="44"/>
  <c r="AC242" i="44"/>
  <c r="AC241" i="44"/>
  <c r="AC240" i="44"/>
  <c r="AC239" i="44"/>
  <c r="AC238" i="44"/>
  <c r="AC237" i="44"/>
  <c r="AC236" i="44"/>
  <c r="AC235" i="44"/>
  <c r="AC234" i="44"/>
  <c r="AC233" i="44"/>
  <c r="AC232" i="44"/>
  <c r="AC231" i="44"/>
  <c r="AC230" i="44"/>
  <c r="AC229" i="44"/>
  <c r="AC228" i="44"/>
  <c r="AC227" i="44"/>
  <c r="AC226" i="44"/>
  <c r="AC225" i="44"/>
  <c r="AC224" i="44"/>
  <c r="AC223" i="44"/>
  <c r="AC222" i="44"/>
  <c r="AC221" i="44"/>
  <c r="AC220" i="44"/>
  <c r="AC219" i="44"/>
  <c r="AC218" i="44"/>
  <c r="AC217" i="44"/>
  <c r="AC216" i="44"/>
  <c r="AC215" i="44"/>
  <c r="AC214" i="44"/>
  <c r="AC213" i="44"/>
  <c r="AC212" i="44"/>
  <c r="AC211" i="44"/>
  <c r="AC210" i="44"/>
  <c r="AC209" i="44"/>
  <c r="AC208" i="44"/>
  <c r="AC207" i="44"/>
  <c r="AC206" i="44"/>
  <c r="AC205" i="44"/>
  <c r="AC204" i="44"/>
  <c r="AC203" i="44"/>
  <c r="AC202" i="44"/>
  <c r="AC201" i="44"/>
  <c r="AC200" i="44"/>
  <c r="AC199" i="44"/>
  <c r="AC198" i="44"/>
  <c r="AC197" i="44"/>
  <c r="AC196" i="44"/>
  <c r="AC195" i="44"/>
  <c r="AC194" i="44"/>
  <c r="AC193" i="44"/>
  <c r="AC192" i="44"/>
  <c r="AC191" i="44"/>
  <c r="AC190" i="44"/>
  <c r="AC189" i="44"/>
  <c r="AC188" i="44"/>
  <c r="AC187" i="44"/>
  <c r="AC186" i="44"/>
  <c r="AC185" i="44"/>
  <c r="AC184" i="44"/>
  <c r="AC183" i="44"/>
  <c r="AC182" i="44"/>
  <c r="AC181" i="44"/>
  <c r="AC180" i="44"/>
  <c r="AC179" i="44"/>
  <c r="AC178" i="44"/>
  <c r="AC177" i="44"/>
  <c r="AC176" i="44"/>
  <c r="AC175" i="44"/>
  <c r="AC174" i="44"/>
  <c r="AC173" i="44"/>
  <c r="AC172" i="44"/>
  <c r="AC171" i="44"/>
  <c r="AC170" i="44"/>
  <c r="AC169" i="44"/>
  <c r="AC168" i="44"/>
  <c r="AC167" i="44"/>
  <c r="AC166" i="44"/>
  <c r="AC165" i="44"/>
  <c r="AC164" i="44"/>
  <c r="AC163" i="44"/>
  <c r="AC162" i="44"/>
  <c r="AC161" i="44"/>
  <c r="AC160" i="44"/>
  <c r="AC159" i="44"/>
  <c r="AC158" i="44"/>
  <c r="AC157" i="44"/>
  <c r="AC156" i="44"/>
  <c r="AC155" i="44"/>
  <c r="AC154" i="44"/>
  <c r="AC153" i="44"/>
  <c r="AC152" i="44"/>
  <c r="AC151" i="44"/>
  <c r="AC150" i="44"/>
  <c r="AC149" i="44"/>
  <c r="AC148" i="44"/>
  <c r="AC147" i="44"/>
  <c r="AC146" i="44"/>
  <c r="AC145" i="44"/>
  <c r="AC144" i="44"/>
  <c r="AC143" i="44"/>
  <c r="AC142" i="44"/>
  <c r="AC141" i="44"/>
  <c r="AC140" i="44"/>
  <c r="AC139" i="44"/>
  <c r="AC138" i="44"/>
  <c r="AC137" i="44"/>
  <c r="AC136" i="44"/>
  <c r="AC135" i="44"/>
  <c r="AC134" i="44"/>
  <c r="AC133" i="44"/>
  <c r="AC132" i="44"/>
  <c r="AC131" i="44"/>
  <c r="AC130" i="44"/>
  <c r="AC129" i="44"/>
  <c r="AC128" i="44"/>
  <c r="AC127" i="44"/>
  <c r="AC126" i="44"/>
  <c r="AC125" i="44"/>
  <c r="AC124" i="44"/>
  <c r="AC123" i="44"/>
  <c r="AC122" i="44"/>
  <c r="AC121" i="44"/>
  <c r="AC120" i="44"/>
  <c r="AC119" i="44"/>
  <c r="AC118" i="44"/>
  <c r="AC117" i="44"/>
  <c r="AC116" i="44"/>
  <c r="AC115" i="44"/>
  <c r="AC114" i="44"/>
  <c r="AC113" i="44"/>
  <c r="AC112" i="44"/>
  <c r="AC111" i="44"/>
  <c r="AC110" i="44"/>
  <c r="AC109" i="44"/>
  <c r="AC108" i="44"/>
  <c r="AC107" i="44"/>
  <c r="AC106" i="44"/>
  <c r="AC105" i="44"/>
  <c r="AC104" i="44"/>
  <c r="AC103" i="44"/>
  <c r="AC102" i="44"/>
  <c r="AC101" i="44"/>
  <c r="AC100" i="44"/>
  <c r="AC99" i="44"/>
  <c r="AC98" i="44"/>
  <c r="AC97" i="44"/>
  <c r="AC96" i="44"/>
  <c r="AC95" i="44"/>
  <c r="AC94" i="44"/>
  <c r="AC93" i="44"/>
  <c r="AC92" i="44"/>
  <c r="AC91" i="44"/>
  <c r="AC90" i="44"/>
  <c r="AC89" i="44"/>
  <c r="AC88" i="44"/>
  <c r="AC87" i="44"/>
  <c r="AC86" i="44"/>
  <c r="AC85" i="44"/>
  <c r="AC84" i="44"/>
  <c r="AC83" i="44"/>
  <c r="AC82" i="44"/>
  <c r="AC81" i="44"/>
  <c r="AC80" i="44"/>
  <c r="AC79" i="44"/>
  <c r="AC78" i="44"/>
  <c r="AC77" i="44"/>
  <c r="AC76" i="44"/>
  <c r="AC75" i="44"/>
  <c r="AC74" i="44"/>
  <c r="AC73" i="44"/>
  <c r="AC72" i="44"/>
  <c r="AC71" i="44"/>
  <c r="AC70" i="44"/>
  <c r="AC69" i="44"/>
  <c r="AC68" i="44"/>
  <c r="AC67" i="44"/>
  <c r="AC66" i="44"/>
  <c r="AC65" i="44"/>
  <c r="AC64" i="44"/>
  <c r="AC63" i="44"/>
  <c r="AC62" i="44"/>
  <c r="AC61" i="44"/>
  <c r="AC60" i="44"/>
  <c r="AC59" i="44"/>
  <c r="AC58" i="44"/>
  <c r="AC57" i="44"/>
  <c r="AC56" i="44"/>
  <c r="AC55" i="44"/>
  <c r="AC54" i="44"/>
  <c r="AC53" i="44"/>
  <c r="AC52" i="44"/>
  <c r="AC51" i="44"/>
  <c r="AC50" i="44"/>
  <c r="AC49" i="44"/>
  <c r="AC48" i="44"/>
  <c r="AC47" i="44"/>
  <c r="AC46" i="44"/>
  <c r="AC45" i="44"/>
  <c r="AC44" i="44"/>
  <c r="AC43" i="44"/>
  <c r="AC42" i="44"/>
  <c r="AC41" i="44"/>
  <c r="AC40" i="44"/>
  <c r="AC39" i="44"/>
  <c r="AC38" i="44"/>
  <c r="AC37" i="44"/>
  <c r="AC36" i="44"/>
  <c r="AC35" i="44"/>
  <c r="AC34" i="44"/>
  <c r="AC33" i="44"/>
  <c r="AC32" i="44"/>
  <c r="AC31" i="44"/>
  <c r="AC30" i="44"/>
  <c r="AC29" i="44"/>
  <c r="AC28" i="44"/>
  <c r="AC27" i="44"/>
  <c r="AC26" i="44"/>
  <c r="AC25" i="44"/>
  <c r="AC24" i="44"/>
  <c r="AC23" i="44"/>
  <c r="AC22" i="44"/>
  <c r="AC21" i="44"/>
  <c r="AC20" i="44"/>
  <c r="AC19" i="44"/>
  <c r="AC18" i="44"/>
  <c r="AC17" i="44"/>
  <c r="AC16" i="44"/>
  <c r="AC15" i="44"/>
  <c r="AC14" i="44"/>
  <c r="AC13" i="44"/>
  <c r="AC12" i="44"/>
  <c r="AC11" i="44"/>
  <c r="AC10" i="44"/>
  <c r="AC9" i="44"/>
  <c r="O529" i="42" l="1"/>
  <c r="P589" i="42"/>
  <c r="H169" i="42"/>
  <c r="O587" i="42"/>
  <c r="P617" i="42"/>
  <c r="O167" i="42"/>
  <c r="J169" i="42"/>
  <c r="L167" i="42"/>
  <c r="P679" i="42"/>
  <c r="P527" i="42"/>
  <c r="P559" i="42"/>
  <c r="F167" i="42"/>
  <c r="P499" i="42"/>
  <c r="O557" i="42"/>
  <c r="P619" i="42"/>
  <c r="K169" i="42"/>
  <c r="P529" i="42"/>
  <c r="O619" i="42"/>
  <c r="O589" i="42"/>
  <c r="M167" i="42"/>
  <c r="O559" i="42"/>
  <c r="O499" i="42"/>
  <c r="P469" i="42"/>
  <c r="J167" i="42"/>
  <c r="H167" i="42"/>
  <c r="P587" i="42"/>
  <c r="P467" i="42"/>
  <c r="G169" i="42"/>
  <c r="M169" i="42"/>
  <c r="I167" i="42"/>
  <c r="O497" i="42"/>
  <c r="N169" i="42"/>
  <c r="K167" i="42"/>
  <c r="O617" i="42"/>
  <c r="P557" i="42"/>
  <c r="G167" i="42"/>
  <c r="O169" i="42"/>
  <c r="N167" i="42"/>
  <c r="F169" i="42"/>
  <c r="O527" i="42"/>
  <c r="I169" i="42"/>
  <c r="O41" i="42"/>
  <c r="P497" i="42"/>
  <c r="P13" i="42"/>
  <c r="P677" i="42"/>
  <c r="L169" i="42"/>
  <c r="P41" i="42"/>
  <c r="P407" i="42" l="1"/>
  <c r="P437" i="42"/>
  <c r="P11" i="42"/>
  <c r="O317" i="42" l="1"/>
  <c r="O319" i="42"/>
  <c r="P12" i="42"/>
  <c r="O49" i="42"/>
  <c r="O11" i="42"/>
  <c r="O677" i="42"/>
  <c r="O407" i="42"/>
  <c r="O437" i="42"/>
  <c r="O467" i="42"/>
  <c r="O679" i="42"/>
  <c r="O409" i="42"/>
  <c r="O439" i="42"/>
  <c r="O469" i="42"/>
  <c r="D440" i="42"/>
  <c r="D438" i="42"/>
  <c r="D647" i="42"/>
  <c r="O13" i="42" l="1"/>
  <c r="O12" i="42"/>
  <c r="N6" i="42" l="1"/>
  <c r="I6" i="42" s="1"/>
  <c r="N616" i="42"/>
  <c r="N586" i="42"/>
  <c r="N556" i="42"/>
  <c r="N526" i="42"/>
  <c r="N496" i="42"/>
  <c r="N466" i="42"/>
  <c r="N439" i="42"/>
  <c r="N437" i="42"/>
  <c r="N436" i="42"/>
  <c r="N406" i="42"/>
  <c r="N646" i="42"/>
  <c r="N676" i="42"/>
  <c r="N376" i="42"/>
  <c r="N346" i="42"/>
  <c r="N316" i="42"/>
  <c r="N286" i="42"/>
  <c r="N256" i="42"/>
  <c r="N226" i="42"/>
  <c r="N196" i="42"/>
  <c r="N136" i="42"/>
  <c r="N106" i="42"/>
  <c r="N76" i="42"/>
  <c r="N40" i="42"/>
  <c r="M439" i="42"/>
  <c r="L439" i="42"/>
  <c r="K439" i="42"/>
  <c r="J439" i="42"/>
  <c r="I439" i="42"/>
  <c r="H439" i="42"/>
  <c r="G439" i="42"/>
  <c r="F439" i="42"/>
  <c r="M437" i="42"/>
  <c r="L437" i="42"/>
  <c r="K437" i="42"/>
  <c r="J437" i="42"/>
  <c r="I437" i="42"/>
  <c r="H437" i="42"/>
  <c r="G437" i="42"/>
  <c r="F437" i="42"/>
  <c r="M436" i="42"/>
  <c r="L436" i="42"/>
  <c r="K436" i="42"/>
  <c r="J436" i="42"/>
  <c r="I436" i="42"/>
  <c r="H436" i="42"/>
  <c r="G436" i="42"/>
  <c r="F436" i="42"/>
  <c r="M319" i="42" l="1"/>
  <c r="N469" i="42"/>
  <c r="F229" i="42"/>
  <c r="F9" i="43" l="1"/>
  <c r="D50" i="42" l="1"/>
  <c r="AC8" i="44"/>
  <c r="E43" i="43"/>
  <c r="E42" i="43"/>
  <c r="G647" i="42" l="1"/>
  <c r="H647" i="42"/>
  <c r="M647" i="42"/>
  <c r="P647" i="42"/>
  <c r="L647" i="42"/>
  <c r="I647" i="42"/>
  <c r="O647" i="42"/>
  <c r="F647" i="42"/>
  <c r="N647" i="42"/>
  <c r="P438" i="42"/>
  <c r="O438" i="42"/>
  <c r="K49" i="42" l="1"/>
  <c r="J49" i="42"/>
  <c r="I49" i="42"/>
  <c r="H49" i="42"/>
  <c r="G49" i="42"/>
  <c r="F49" i="42"/>
  <c r="M49" i="42"/>
  <c r="L49" i="42"/>
  <c r="N589" i="42" l="1"/>
  <c r="N619" i="42"/>
  <c r="N41" i="42"/>
  <c r="N527" i="42"/>
  <c r="N499" i="42"/>
  <c r="N559" i="42"/>
  <c r="N617" i="42"/>
  <c r="N497" i="42"/>
  <c r="N587" i="42"/>
  <c r="N557" i="42"/>
  <c r="N529" i="42"/>
  <c r="K469" i="42" l="1"/>
  <c r="L469" i="42"/>
  <c r="G170" i="42" l="1"/>
  <c r="H170" i="42"/>
  <c r="I170" i="42"/>
  <c r="F170" i="42"/>
  <c r="F168" i="42"/>
  <c r="G168" i="42"/>
  <c r="H168" i="42"/>
  <c r="G438" i="42"/>
  <c r="H438" i="42"/>
  <c r="F438" i="42"/>
  <c r="AA9" i="43"/>
  <c r="I168" i="42" l="1"/>
  <c r="I438" i="42"/>
  <c r="AJ42" i="43"/>
  <c r="AJ43" i="43"/>
  <c r="AB42" i="43"/>
  <c r="AC42" i="43"/>
  <c r="AA42" i="43"/>
  <c r="AB43" i="43"/>
  <c r="AC43" i="43"/>
  <c r="AA43" i="43"/>
  <c r="AD42" i="43"/>
  <c r="AD43" i="43"/>
  <c r="E9" i="43" l="1"/>
  <c r="D48" i="42"/>
  <c r="D46" i="42"/>
  <c r="D44" i="42"/>
  <c r="D42" i="42"/>
  <c r="D618" i="42"/>
  <c r="D620" i="42"/>
  <c r="D590" i="42"/>
  <c r="D588" i="42"/>
  <c r="D560" i="42"/>
  <c r="D558" i="42"/>
  <c r="D530" i="42"/>
  <c r="D528" i="42"/>
  <c r="D500" i="42"/>
  <c r="D498" i="42"/>
  <c r="D470" i="42"/>
  <c r="D468" i="42"/>
  <c r="D410" i="42"/>
  <c r="D408" i="42"/>
  <c r="D680" i="42"/>
  <c r="D678" i="42"/>
  <c r="D378" i="42"/>
  <c r="D380" i="42"/>
  <c r="D350" i="42"/>
  <c r="D348" i="42"/>
  <c r="D320" i="42"/>
  <c r="D318" i="42"/>
  <c r="D288" i="42"/>
  <c r="D290" i="42"/>
  <c r="D258" i="42"/>
  <c r="D260" i="42"/>
  <c r="D228" i="42"/>
  <c r="D230" i="42"/>
  <c r="D200" i="42"/>
  <c r="D198" i="42"/>
  <c r="D140" i="42"/>
  <c r="D138" i="42"/>
  <c r="D110" i="42"/>
  <c r="D108" i="42"/>
  <c r="D80" i="42"/>
  <c r="D78" i="42"/>
  <c r="O320" i="42" l="1"/>
  <c r="P470" i="42"/>
  <c r="P590" i="42"/>
  <c r="P498" i="42"/>
  <c r="P620" i="42"/>
  <c r="P618" i="42"/>
  <c r="P468" i="42"/>
  <c r="P42" i="42"/>
  <c r="P678" i="42"/>
  <c r="P680" i="42"/>
  <c r="P530" i="42"/>
  <c r="P500" i="42"/>
  <c r="P408" i="42"/>
  <c r="P558" i="42"/>
  <c r="P528" i="42"/>
  <c r="P560" i="42"/>
  <c r="P588" i="42"/>
  <c r="F12" i="42"/>
  <c r="F11" i="42"/>
  <c r="F467" i="42" l="1"/>
  <c r="I440" i="42" l="1"/>
  <c r="F440" i="42"/>
  <c r="H440" i="42"/>
  <c r="G440" i="42"/>
  <c r="F230" i="42" l="1"/>
  <c r="G50" i="42" l="1"/>
  <c r="H50" i="42"/>
  <c r="F50" i="42"/>
  <c r="I50" i="42"/>
  <c r="F590" i="42"/>
  <c r="F588" i="42"/>
  <c r="H380" i="42"/>
  <c r="F320" i="42"/>
  <c r="F198" i="42"/>
  <c r="F470" i="42"/>
  <c r="H590" i="42"/>
  <c r="F258" i="42"/>
  <c r="G470" i="42"/>
  <c r="G560" i="42"/>
  <c r="G320" i="42"/>
  <c r="G588" i="42"/>
  <c r="H620" i="42"/>
  <c r="F408" i="42"/>
  <c r="H42" i="42"/>
  <c r="G680" i="42"/>
  <c r="I528" i="42"/>
  <c r="G618" i="42"/>
  <c r="G468" i="42"/>
  <c r="G530" i="42"/>
  <c r="G140" i="42"/>
  <c r="F500" i="42"/>
  <c r="I530" i="42"/>
  <c r="G378" i="42"/>
  <c r="F288" i="42"/>
  <c r="F410" i="42"/>
  <c r="F110" i="42"/>
  <c r="H618" i="42"/>
  <c r="F108" i="42"/>
  <c r="H410" i="42"/>
  <c r="I500" i="42"/>
  <c r="I348" i="42"/>
  <c r="H260" i="42"/>
  <c r="F680" i="42"/>
  <c r="G44" i="42"/>
  <c r="I590" i="42"/>
  <c r="G258" i="42"/>
  <c r="H138" i="42"/>
  <c r="I48" i="42"/>
  <c r="F48" i="42"/>
  <c r="F46" i="42"/>
  <c r="H408" i="42"/>
  <c r="F80" i="42"/>
  <c r="F138" i="42"/>
  <c r="F140" i="42"/>
  <c r="F78" i="42"/>
  <c r="H44" i="42"/>
  <c r="H140" i="42"/>
  <c r="F348" i="42"/>
  <c r="F528" i="42"/>
  <c r="H498" i="42"/>
  <c r="G408" i="42"/>
  <c r="G528" i="42"/>
  <c r="G318" i="42"/>
  <c r="H48" i="42"/>
  <c r="G228" i="42"/>
  <c r="H528" i="42"/>
  <c r="F468" i="42"/>
  <c r="H468" i="42"/>
  <c r="G348" i="42"/>
  <c r="G48" i="42"/>
  <c r="G198" i="42"/>
  <c r="H560" i="42"/>
  <c r="H678" i="42"/>
  <c r="F260" i="42"/>
  <c r="F560" i="42"/>
  <c r="I618" i="42"/>
  <c r="H558" i="42"/>
  <c r="H348" i="42"/>
  <c r="F200" i="42"/>
  <c r="H588" i="42"/>
  <c r="H228" i="42"/>
  <c r="G350" i="42"/>
  <c r="I260" i="42"/>
  <c r="G138" i="42"/>
  <c r="H680" i="42"/>
  <c r="H530" i="42"/>
  <c r="I140" i="42"/>
  <c r="F380" i="42"/>
  <c r="G500" i="42"/>
  <c r="H378" i="42"/>
  <c r="H500" i="42"/>
  <c r="I350" i="42"/>
  <c r="G678" i="42"/>
  <c r="F378" i="42"/>
  <c r="F618" i="42"/>
  <c r="I138" i="42"/>
  <c r="F318" i="42"/>
  <c r="F44" i="42"/>
  <c r="F678" i="42"/>
  <c r="G558" i="42"/>
  <c r="I620" i="42"/>
  <c r="H198" i="42"/>
  <c r="F530" i="42"/>
  <c r="G260" i="42"/>
  <c r="G620" i="42"/>
  <c r="I380" i="42"/>
  <c r="I558" i="42"/>
  <c r="G498" i="42"/>
  <c r="H258" i="42"/>
  <c r="F498" i="42"/>
  <c r="I258" i="42"/>
  <c r="I408" i="42"/>
  <c r="I588" i="42"/>
  <c r="G410" i="42"/>
  <c r="G78" i="42"/>
  <c r="G380" i="42"/>
  <c r="G590" i="42"/>
  <c r="H470" i="42"/>
  <c r="I560" i="42"/>
  <c r="H320" i="42"/>
  <c r="F290" i="42"/>
  <c r="F620" i="42"/>
  <c r="I410" i="42"/>
  <c r="H350" i="42"/>
  <c r="F350" i="42"/>
  <c r="I378" i="42"/>
  <c r="F558" i="42"/>
  <c r="F228" i="42"/>
  <c r="I498" i="42"/>
  <c r="F227" i="42"/>
  <c r="F497" i="42"/>
  <c r="K47" i="42"/>
  <c r="J47" i="42"/>
  <c r="I47" i="42"/>
  <c r="H47" i="42"/>
  <c r="G47" i="42"/>
  <c r="H43" i="42"/>
  <c r="G43" i="42"/>
  <c r="H41" i="42"/>
  <c r="F47" i="42"/>
  <c r="F45" i="42"/>
  <c r="F43" i="42"/>
  <c r="I13" i="42"/>
  <c r="H13" i="42"/>
  <c r="G13" i="42"/>
  <c r="I12" i="42"/>
  <c r="H12" i="42"/>
  <c r="G12" i="42"/>
  <c r="M11" i="42"/>
  <c r="L11" i="42"/>
  <c r="K11" i="42"/>
  <c r="J11" i="42"/>
  <c r="I11" i="42"/>
  <c r="H11" i="42"/>
  <c r="G11" i="42"/>
  <c r="F13" i="42"/>
  <c r="M616" i="42" l="1"/>
  <c r="L616" i="42"/>
  <c r="K616" i="42"/>
  <c r="J616" i="42"/>
  <c r="I616" i="42"/>
  <c r="H616" i="42"/>
  <c r="G616" i="42"/>
  <c r="F616" i="42"/>
  <c r="M586" i="42"/>
  <c r="L586" i="42"/>
  <c r="K586" i="42"/>
  <c r="J586" i="42"/>
  <c r="I586" i="42"/>
  <c r="H586" i="42"/>
  <c r="G586" i="42"/>
  <c r="F586" i="42"/>
  <c r="M556" i="42"/>
  <c r="L556" i="42"/>
  <c r="K556" i="42"/>
  <c r="J556" i="42"/>
  <c r="I556" i="42"/>
  <c r="H556" i="42"/>
  <c r="G556" i="42"/>
  <c r="F556" i="42"/>
  <c r="M466" i="42"/>
  <c r="L466" i="42"/>
  <c r="K466" i="42"/>
  <c r="J466" i="42"/>
  <c r="I466" i="42"/>
  <c r="H466" i="42"/>
  <c r="G466" i="42"/>
  <c r="F466" i="42"/>
  <c r="M406" i="42"/>
  <c r="L406" i="42"/>
  <c r="K406" i="42"/>
  <c r="J406" i="42"/>
  <c r="I406" i="42"/>
  <c r="H406" i="42"/>
  <c r="G406" i="42"/>
  <c r="F406" i="42"/>
  <c r="M646" i="42"/>
  <c r="L646" i="42"/>
  <c r="K646" i="42"/>
  <c r="J646" i="42"/>
  <c r="I646" i="42"/>
  <c r="H646" i="42"/>
  <c r="G646" i="42"/>
  <c r="F646" i="42"/>
  <c r="M676" i="42"/>
  <c r="L676" i="42"/>
  <c r="K676" i="42"/>
  <c r="J676" i="42"/>
  <c r="I676" i="42"/>
  <c r="H676" i="42"/>
  <c r="G676" i="42"/>
  <c r="F676" i="42"/>
  <c r="M376" i="42"/>
  <c r="L376" i="42"/>
  <c r="K376" i="42"/>
  <c r="J376" i="42"/>
  <c r="I376" i="42"/>
  <c r="H376" i="42"/>
  <c r="G376" i="42"/>
  <c r="F376" i="42"/>
  <c r="M346" i="42"/>
  <c r="L346" i="42"/>
  <c r="K346" i="42"/>
  <c r="J346" i="42"/>
  <c r="I346" i="42"/>
  <c r="H346" i="42"/>
  <c r="G346" i="42"/>
  <c r="F346" i="42"/>
  <c r="M316" i="42"/>
  <c r="L316" i="42"/>
  <c r="K316" i="42"/>
  <c r="J316" i="42"/>
  <c r="I316" i="42"/>
  <c r="H316" i="42"/>
  <c r="G316" i="42"/>
  <c r="F316" i="42"/>
  <c r="M286" i="42"/>
  <c r="L286" i="42"/>
  <c r="K286" i="42"/>
  <c r="J286" i="42"/>
  <c r="I286" i="42"/>
  <c r="H286" i="42"/>
  <c r="G286" i="42"/>
  <c r="F286" i="42"/>
  <c r="M256" i="42"/>
  <c r="L256" i="42"/>
  <c r="K256" i="42"/>
  <c r="J256" i="42"/>
  <c r="I256" i="42"/>
  <c r="H256" i="42"/>
  <c r="G256" i="42"/>
  <c r="F256" i="42"/>
  <c r="M226" i="42"/>
  <c r="L226" i="42"/>
  <c r="K226" i="42"/>
  <c r="J226" i="42"/>
  <c r="I226" i="42"/>
  <c r="H226" i="42"/>
  <c r="G226" i="42"/>
  <c r="F226" i="42"/>
  <c r="M196" i="42"/>
  <c r="L196" i="42"/>
  <c r="K196" i="42"/>
  <c r="J196" i="42"/>
  <c r="I196" i="42"/>
  <c r="H196" i="42"/>
  <c r="G196" i="42"/>
  <c r="F196" i="42"/>
  <c r="M526" i="42"/>
  <c r="L526" i="42"/>
  <c r="K526" i="42"/>
  <c r="J526" i="42"/>
  <c r="I526" i="42"/>
  <c r="H526" i="42"/>
  <c r="G526" i="42"/>
  <c r="F526" i="42"/>
  <c r="M496" i="42"/>
  <c r="L496" i="42"/>
  <c r="K496" i="42"/>
  <c r="J496" i="42"/>
  <c r="I496" i="42"/>
  <c r="H496" i="42"/>
  <c r="G496" i="42"/>
  <c r="F496" i="42"/>
  <c r="M136" i="42"/>
  <c r="L136" i="42"/>
  <c r="K136" i="42"/>
  <c r="J136" i="42"/>
  <c r="I136" i="42"/>
  <c r="H136" i="42"/>
  <c r="G136" i="42"/>
  <c r="F136" i="42"/>
  <c r="M106" i="42"/>
  <c r="L106" i="42"/>
  <c r="K106" i="42"/>
  <c r="J106" i="42"/>
  <c r="I106" i="42"/>
  <c r="H106" i="42"/>
  <c r="G106" i="42"/>
  <c r="F106" i="42"/>
  <c r="M76" i="42"/>
  <c r="L76" i="42"/>
  <c r="K76" i="42"/>
  <c r="J76" i="42"/>
  <c r="I76" i="42"/>
  <c r="H76" i="42"/>
  <c r="G76" i="42"/>
  <c r="F76" i="42"/>
  <c r="M40" i="42"/>
  <c r="L40" i="42"/>
  <c r="K40" i="42"/>
  <c r="J40" i="42"/>
  <c r="I40" i="42"/>
  <c r="H40" i="42"/>
  <c r="G40" i="42"/>
  <c r="F40" i="42"/>
  <c r="K139" i="42" l="1"/>
  <c r="J139" i="42"/>
  <c r="I139" i="42"/>
  <c r="H139" i="42"/>
  <c r="G139" i="42"/>
  <c r="K137" i="42"/>
  <c r="J137" i="42"/>
  <c r="I137" i="42"/>
  <c r="H137" i="42"/>
  <c r="G137" i="42"/>
  <c r="F139" i="42"/>
  <c r="F137" i="42"/>
  <c r="F8" i="43"/>
  <c r="L7" i="43"/>
  <c r="M617" i="42" l="1"/>
  <c r="L617" i="42"/>
  <c r="K617" i="42"/>
  <c r="J617" i="42"/>
  <c r="I617" i="42"/>
  <c r="H617" i="42"/>
  <c r="G617" i="42"/>
  <c r="F617" i="42"/>
  <c r="M587" i="42"/>
  <c r="L587" i="42"/>
  <c r="K587" i="42"/>
  <c r="J587" i="42"/>
  <c r="I587" i="42"/>
  <c r="H587" i="42"/>
  <c r="G587" i="42"/>
  <c r="F587" i="42"/>
  <c r="M557" i="42"/>
  <c r="L557" i="42"/>
  <c r="K557" i="42"/>
  <c r="J557" i="42"/>
  <c r="I557" i="42"/>
  <c r="H557" i="42"/>
  <c r="G557" i="42"/>
  <c r="F557" i="42"/>
  <c r="H467" i="42"/>
  <c r="G467" i="42"/>
  <c r="L407" i="42"/>
  <c r="K407" i="42"/>
  <c r="J407" i="42"/>
  <c r="I407" i="42"/>
  <c r="H407" i="42"/>
  <c r="G407" i="42"/>
  <c r="F407" i="42"/>
  <c r="H677" i="42"/>
  <c r="G677" i="42"/>
  <c r="F677" i="42"/>
  <c r="K377" i="42"/>
  <c r="J377" i="42"/>
  <c r="I377" i="42"/>
  <c r="H377" i="42"/>
  <c r="G377" i="42"/>
  <c r="F377" i="42"/>
  <c r="K347" i="42"/>
  <c r="J347" i="42"/>
  <c r="I347" i="42"/>
  <c r="H347" i="42"/>
  <c r="G347" i="42"/>
  <c r="F347" i="42"/>
  <c r="G317" i="42"/>
  <c r="F317" i="42"/>
  <c r="F287" i="42"/>
  <c r="K257" i="42"/>
  <c r="J257" i="42"/>
  <c r="I257" i="42"/>
  <c r="H257" i="42"/>
  <c r="G257" i="42"/>
  <c r="F257" i="42"/>
  <c r="H227" i="42"/>
  <c r="G227" i="42"/>
  <c r="H197" i="42"/>
  <c r="G197" i="42"/>
  <c r="F197" i="42"/>
  <c r="M527" i="42"/>
  <c r="L527" i="42"/>
  <c r="K527" i="42"/>
  <c r="J527" i="42"/>
  <c r="I527" i="42"/>
  <c r="H527" i="42"/>
  <c r="G527" i="42"/>
  <c r="F527" i="42"/>
  <c r="M497" i="42"/>
  <c r="L497" i="42"/>
  <c r="K497" i="42"/>
  <c r="J497" i="42"/>
  <c r="I497" i="42"/>
  <c r="H497" i="42"/>
  <c r="G497" i="42"/>
  <c r="F107" i="42"/>
  <c r="G77" i="42"/>
  <c r="F77" i="42"/>
  <c r="E41" i="43" l="1"/>
  <c r="O41" i="43" s="1"/>
  <c r="E40" i="43"/>
  <c r="E39" i="43"/>
  <c r="E38" i="43"/>
  <c r="E37" i="43"/>
  <c r="E36" i="43"/>
  <c r="E35" i="43"/>
  <c r="E34" i="43"/>
  <c r="E33" i="43"/>
  <c r="E32" i="43"/>
  <c r="E31" i="43"/>
  <c r="E30" i="43"/>
  <c r="E29" i="43"/>
  <c r="E28" i="43"/>
  <c r="E27" i="43"/>
  <c r="E26" i="43"/>
  <c r="E25" i="43"/>
  <c r="E24" i="43"/>
  <c r="E23" i="43"/>
  <c r="E22" i="43"/>
  <c r="E21" i="43"/>
  <c r="E20" i="43"/>
  <c r="O20" i="43" s="1"/>
  <c r="E19" i="43"/>
  <c r="O19" i="43" s="1"/>
  <c r="E18" i="43"/>
  <c r="E17" i="43"/>
  <c r="E16" i="43"/>
  <c r="E15" i="43"/>
  <c r="E14" i="43"/>
  <c r="E13" i="43"/>
  <c r="E12" i="43"/>
  <c r="E11" i="43"/>
  <c r="F10" i="43"/>
  <c r="AA10" i="43" s="1"/>
  <c r="P31" i="43" l="1"/>
  <c r="O31" i="43"/>
  <c r="O32" i="43"/>
  <c r="P32" i="43"/>
  <c r="O29" i="43"/>
  <c r="P29" i="43"/>
  <c r="P21" i="43"/>
  <c r="O21" i="43"/>
  <c r="O33" i="43"/>
  <c r="O34" i="43"/>
  <c r="P16" i="43"/>
  <c r="O16" i="43"/>
  <c r="O22" i="43"/>
  <c r="O35" i="43"/>
  <c r="P35" i="43"/>
  <c r="O30" i="43"/>
  <c r="P30" i="43"/>
  <c r="P37" i="43"/>
  <c r="O37" i="43"/>
  <c r="P17" i="43"/>
  <c r="O17" i="43"/>
  <c r="P11" i="43"/>
  <c r="O11" i="43"/>
  <c r="P12" i="43"/>
  <c r="O12" i="43"/>
  <c r="O25" i="43"/>
  <c r="P25" i="43"/>
  <c r="O26" i="43"/>
  <c r="P26" i="43"/>
  <c r="P38" i="43"/>
  <c r="O38" i="43"/>
  <c r="P23" i="43"/>
  <c r="O23" i="43"/>
  <c r="P24" i="43"/>
  <c r="O24" i="43"/>
  <c r="O13" i="43"/>
  <c r="P13" i="43"/>
  <c r="P14" i="43"/>
  <c r="O14" i="43"/>
  <c r="P15" i="43"/>
  <c r="O15" i="43"/>
  <c r="O27" i="43"/>
  <c r="P27" i="43"/>
  <c r="O39" i="43"/>
  <c r="P39" i="43"/>
  <c r="O40" i="43"/>
  <c r="P40" i="43"/>
  <c r="AA41" i="43"/>
  <c r="F41" i="43" s="1"/>
  <c r="AI41" i="43"/>
  <c r="AJ41" i="43"/>
  <c r="AH41" i="43"/>
  <c r="AB41" i="43"/>
  <c r="G41" i="43" s="1"/>
  <c r="AG41" i="43"/>
  <c r="AC41" i="43"/>
  <c r="H41" i="43" s="1"/>
  <c r="AD41" i="43"/>
  <c r="I41" i="43" s="1"/>
  <c r="AF41" i="43"/>
  <c r="K41" i="43" s="1"/>
  <c r="AE41" i="43"/>
  <c r="J41" i="43" s="1"/>
  <c r="G10" i="43"/>
  <c r="AB10" i="43" s="1"/>
  <c r="AE11" i="43"/>
  <c r="J11" i="43" s="1"/>
  <c r="AC11" i="43"/>
  <c r="H11" i="43" s="1"/>
  <c r="AH11" i="43"/>
  <c r="M11" i="43" s="1"/>
  <c r="AD11" i="43"/>
  <c r="I11" i="43" s="1"/>
  <c r="AF11" i="43"/>
  <c r="K11" i="43" s="1"/>
  <c r="AB11" i="43"/>
  <c r="G11" i="43" s="1"/>
  <c r="AI11" i="43"/>
  <c r="N11" i="43" s="1"/>
  <c r="AA11" i="43"/>
  <c r="F11" i="43" s="1"/>
  <c r="AG11" i="43"/>
  <c r="L11" i="43" s="1"/>
  <c r="AA19" i="43"/>
  <c r="F19" i="43" s="1"/>
  <c r="AD19" i="43"/>
  <c r="AB19" i="43"/>
  <c r="AC19" i="43"/>
  <c r="AI27" i="43"/>
  <c r="N27" i="43" s="1"/>
  <c r="AE27" i="43"/>
  <c r="J27" i="43" s="1"/>
  <c r="AA27" i="43"/>
  <c r="F27" i="43" s="1"/>
  <c r="AH27" i="43"/>
  <c r="M27" i="43" s="1"/>
  <c r="AD27" i="43"/>
  <c r="I27" i="43" s="1"/>
  <c r="AG27" i="43"/>
  <c r="L27" i="43" s="1"/>
  <c r="AC27" i="43"/>
  <c r="H27" i="43" s="1"/>
  <c r="AF27" i="43"/>
  <c r="K27" i="43" s="1"/>
  <c r="AB27" i="43"/>
  <c r="G27" i="43" s="1"/>
  <c r="AE31" i="43"/>
  <c r="J31" i="43" s="1"/>
  <c r="AA31" i="43"/>
  <c r="F31" i="43" s="1"/>
  <c r="AH31" i="43"/>
  <c r="AD31" i="43"/>
  <c r="I31" i="43" s="1"/>
  <c r="AG31" i="43"/>
  <c r="AC31" i="43"/>
  <c r="H31" i="43" s="1"/>
  <c r="AF31" i="43"/>
  <c r="K31" i="43" s="1"/>
  <c r="AB31" i="43"/>
  <c r="G31" i="43" s="1"/>
  <c r="AI35" i="43"/>
  <c r="N35" i="43" s="1"/>
  <c r="AE35" i="43"/>
  <c r="J35" i="43" s="1"/>
  <c r="AA35" i="43"/>
  <c r="F35" i="43" s="1"/>
  <c r="AH35" i="43"/>
  <c r="M35" i="43" s="1"/>
  <c r="AD35" i="43"/>
  <c r="I35" i="43" s="1"/>
  <c r="AG35" i="43"/>
  <c r="L35" i="43" s="1"/>
  <c r="AC35" i="43"/>
  <c r="H35" i="43" s="1"/>
  <c r="AF35" i="43"/>
  <c r="K35" i="43" s="1"/>
  <c r="AB35" i="43"/>
  <c r="G35" i="43" s="1"/>
  <c r="AG12" i="43"/>
  <c r="L12" i="43" s="1"/>
  <c r="AC12" i="43"/>
  <c r="H12" i="43" s="1"/>
  <c r="AF12" i="43"/>
  <c r="K12" i="43" s="1"/>
  <c r="AB12" i="43"/>
  <c r="G12" i="43" s="1"/>
  <c r="AI12" i="43"/>
  <c r="N12" i="43" s="1"/>
  <c r="AE12" i="43"/>
  <c r="J12" i="43" s="1"/>
  <c r="AA12" i="43"/>
  <c r="F12" i="43" s="1"/>
  <c r="AH12" i="43"/>
  <c r="M12" i="43" s="1"/>
  <c r="AD12" i="43"/>
  <c r="I12" i="43" s="1"/>
  <c r="AH16" i="43"/>
  <c r="M16" i="43" s="1"/>
  <c r="AG16" i="43"/>
  <c r="L16" i="43" s="1"/>
  <c r="AC16" i="43"/>
  <c r="H16" i="43" s="1"/>
  <c r="AB16" i="43"/>
  <c r="G16" i="43" s="1"/>
  <c r="AF16" i="43"/>
  <c r="K16" i="43" s="1"/>
  <c r="AI16" i="43"/>
  <c r="N16" i="43" s="1"/>
  <c r="AE16" i="43"/>
  <c r="J16" i="43" s="1"/>
  <c r="AA16" i="43"/>
  <c r="F16" i="43" s="1"/>
  <c r="AD16" i="43"/>
  <c r="I16" i="43" s="1"/>
  <c r="AH20" i="43"/>
  <c r="AD20" i="43"/>
  <c r="I20" i="43" s="1"/>
  <c r="AG20" i="43"/>
  <c r="AC20" i="43"/>
  <c r="H20" i="43" s="1"/>
  <c r="AE20" i="43"/>
  <c r="J20" i="43" s="1"/>
  <c r="AA20" i="43"/>
  <c r="F20" i="43" s="1"/>
  <c r="AF20" i="43"/>
  <c r="K20" i="43" s="1"/>
  <c r="AB20" i="43"/>
  <c r="G20" i="43" s="1"/>
  <c r="AH24" i="43"/>
  <c r="AD24" i="43"/>
  <c r="I24" i="43" s="1"/>
  <c r="AG24" i="43"/>
  <c r="AC24" i="43"/>
  <c r="H24" i="43" s="1"/>
  <c r="AF24" i="43"/>
  <c r="K24" i="43" s="1"/>
  <c r="AB24" i="43"/>
  <c r="G24" i="43" s="1"/>
  <c r="AI24" i="43"/>
  <c r="N24" i="43" s="1"/>
  <c r="AE24" i="43"/>
  <c r="J24" i="43" s="1"/>
  <c r="AA24" i="43"/>
  <c r="F24" i="43" s="1"/>
  <c r="AH28" i="43"/>
  <c r="AD28" i="43"/>
  <c r="AG28" i="43"/>
  <c r="AC28" i="43"/>
  <c r="AB28" i="43"/>
  <c r="G28" i="43" s="1"/>
  <c r="AI28" i="43"/>
  <c r="AA28" i="43"/>
  <c r="F28" i="43" s="1"/>
  <c r="AH32" i="43"/>
  <c r="M32" i="43" s="1"/>
  <c r="AD32" i="43"/>
  <c r="I32" i="43" s="1"/>
  <c r="AG32" i="43"/>
  <c r="L32" i="43" s="1"/>
  <c r="AC32" i="43"/>
  <c r="H32" i="43" s="1"/>
  <c r="AF32" i="43"/>
  <c r="K32" i="43" s="1"/>
  <c r="AB32" i="43"/>
  <c r="G32" i="43" s="1"/>
  <c r="AI32" i="43"/>
  <c r="N32" i="43" s="1"/>
  <c r="AE32" i="43"/>
  <c r="J32" i="43" s="1"/>
  <c r="AA32" i="43"/>
  <c r="F32" i="43" s="1"/>
  <c r="AH36" i="43"/>
  <c r="M36" i="43" s="1"/>
  <c r="AD36" i="43"/>
  <c r="I36" i="43" s="1"/>
  <c r="AG36" i="43"/>
  <c r="L36" i="43" s="1"/>
  <c r="AC36" i="43"/>
  <c r="H36" i="43" s="1"/>
  <c r="AF36" i="43"/>
  <c r="K36" i="43" s="1"/>
  <c r="AB36" i="43"/>
  <c r="G36" i="43" s="1"/>
  <c r="AI36" i="43"/>
  <c r="N36" i="43" s="1"/>
  <c r="AE36" i="43"/>
  <c r="J36" i="43" s="1"/>
  <c r="AA36" i="43"/>
  <c r="F36" i="43" s="1"/>
  <c r="AH40" i="43"/>
  <c r="AD40" i="43"/>
  <c r="I40" i="43" s="1"/>
  <c r="AG40" i="43"/>
  <c r="L40" i="43" s="1"/>
  <c r="AC40" i="43"/>
  <c r="H40" i="43" s="1"/>
  <c r="AF40" i="43"/>
  <c r="K40" i="43" s="1"/>
  <c r="AB40" i="43"/>
  <c r="G40" i="43" s="1"/>
  <c r="AI40" i="43"/>
  <c r="N40" i="43" s="1"/>
  <c r="AE40" i="43"/>
  <c r="J40" i="43" s="1"/>
  <c r="AA40" i="43"/>
  <c r="F40" i="43" s="1"/>
  <c r="AF17" i="43"/>
  <c r="K17" i="43" s="1"/>
  <c r="AB17" i="43"/>
  <c r="G17" i="43" s="1"/>
  <c r="AH17" i="43"/>
  <c r="AD17" i="43"/>
  <c r="I17" i="43" s="1"/>
  <c r="AG17" i="43"/>
  <c r="L17" i="43" s="1"/>
  <c r="AE17" i="43"/>
  <c r="J17" i="43" s="1"/>
  <c r="AC17" i="43"/>
  <c r="H17" i="43" s="1"/>
  <c r="AI17" i="43"/>
  <c r="N17" i="43" s="1"/>
  <c r="AA17" i="43"/>
  <c r="F17" i="43" s="1"/>
  <c r="AG29" i="43"/>
  <c r="L29" i="43" s="1"/>
  <c r="AC29" i="43"/>
  <c r="H29" i="43" s="1"/>
  <c r="AF29" i="43"/>
  <c r="AB29" i="43"/>
  <c r="G29" i="43" s="1"/>
  <c r="AI29" i="43"/>
  <c r="AE29" i="43"/>
  <c r="J29" i="43" s="1"/>
  <c r="AA29" i="43"/>
  <c r="F29" i="43" s="1"/>
  <c r="AH29" i="43"/>
  <c r="AD29" i="43"/>
  <c r="I29" i="43" s="1"/>
  <c r="AB13" i="43"/>
  <c r="G13" i="43" s="1"/>
  <c r="AA13" i="43"/>
  <c r="F13" i="43" s="1"/>
  <c r="AD13" i="43"/>
  <c r="AC13" i="43"/>
  <c r="H13" i="43" s="1"/>
  <c r="AG21" i="43"/>
  <c r="L21" i="43" s="1"/>
  <c r="AC21" i="43"/>
  <c r="H21" i="43" s="1"/>
  <c r="AF21" i="43"/>
  <c r="K21" i="43" s="1"/>
  <c r="AB21" i="43"/>
  <c r="G21" i="43" s="1"/>
  <c r="AH21" i="43"/>
  <c r="M21" i="43" s="1"/>
  <c r="AD21" i="43"/>
  <c r="I21" i="43" s="1"/>
  <c r="AA21" i="43"/>
  <c r="F21" i="43" s="1"/>
  <c r="AI21" i="43"/>
  <c r="N21" i="43" s="1"/>
  <c r="AE21" i="43"/>
  <c r="J21" i="43" s="1"/>
  <c r="AG25" i="43"/>
  <c r="L25" i="43" s="1"/>
  <c r="AC25" i="43"/>
  <c r="H25" i="43" s="1"/>
  <c r="AF25" i="43"/>
  <c r="K25" i="43" s="1"/>
  <c r="AB25" i="43"/>
  <c r="G25" i="43" s="1"/>
  <c r="AI25" i="43"/>
  <c r="AE25" i="43"/>
  <c r="J25" i="43" s="1"/>
  <c r="AA25" i="43"/>
  <c r="F25" i="43" s="1"/>
  <c r="AH25" i="43"/>
  <c r="M25" i="43" s="1"/>
  <c r="AD25" i="43"/>
  <c r="I25" i="43" s="1"/>
  <c r="AG33" i="43"/>
  <c r="L33" i="43" s="1"/>
  <c r="AC33" i="43"/>
  <c r="H33" i="43" s="1"/>
  <c r="AF33" i="43"/>
  <c r="K33" i="43" s="1"/>
  <c r="AB33" i="43"/>
  <c r="G33" i="43" s="1"/>
  <c r="AI33" i="43"/>
  <c r="N33" i="43" s="1"/>
  <c r="AE33" i="43"/>
  <c r="J33" i="43" s="1"/>
  <c r="AA33" i="43"/>
  <c r="F33" i="43" s="1"/>
  <c r="AH33" i="43"/>
  <c r="M33" i="43" s="1"/>
  <c r="AD33" i="43"/>
  <c r="I33" i="43" s="1"/>
  <c r="AG37" i="43"/>
  <c r="L37" i="43" s="1"/>
  <c r="AC37" i="43"/>
  <c r="H37" i="43" s="1"/>
  <c r="AF37" i="43"/>
  <c r="K37" i="43" s="1"/>
  <c r="AB37" i="43"/>
  <c r="G37" i="43" s="1"/>
  <c r="AI37" i="43"/>
  <c r="N37" i="43" s="1"/>
  <c r="AE37" i="43"/>
  <c r="J37" i="43" s="1"/>
  <c r="AA37" i="43"/>
  <c r="F37" i="43" s="1"/>
  <c r="AH37" i="43"/>
  <c r="M37" i="43" s="1"/>
  <c r="AD37" i="43"/>
  <c r="I37" i="43" s="1"/>
  <c r="AB14" i="43"/>
  <c r="G14" i="43" s="1"/>
  <c r="AI14" i="43"/>
  <c r="AE14" i="43"/>
  <c r="J14" i="43" s="1"/>
  <c r="AA14" i="43"/>
  <c r="F14" i="43" s="1"/>
  <c r="AD14" i="43"/>
  <c r="I14" i="43" s="1"/>
  <c r="AG14" i="43"/>
  <c r="AC14" i="43"/>
  <c r="H14" i="43" s="1"/>
  <c r="AF14" i="43"/>
  <c r="K14" i="43" s="1"/>
  <c r="AF18" i="43"/>
  <c r="K18" i="43" s="1"/>
  <c r="AB18" i="43"/>
  <c r="G18" i="43" s="1"/>
  <c r="AI18" i="43"/>
  <c r="N18" i="43" s="1"/>
  <c r="AE18" i="43"/>
  <c r="J18" i="43" s="1"/>
  <c r="AA18" i="43"/>
  <c r="F18" i="43" s="1"/>
  <c r="AG18" i="43"/>
  <c r="L18" i="43" s="1"/>
  <c r="AC18" i="43"/>
  <c r="H18" i="43" s="1"/>
  <c r="AD18" i="43"/>
  <c r="I18" i="43" s="1"/>
  <c r="AH18" i="43"/>
  <c r="M18" i="43" s="1"/>
  <c r="AF22" i="43"/>
  <c r="AB22" i="43"/>
  <c r="G22" i="43" s="1"/>
  <c r="AE22" i="43"/>
  <c r="AA22" i="43"/>
  <c r="F22" i="43" s="1"/>
  <c r="AG22" i="43"/>
  <c r="AC22" i="43"/>
  <c r="H22" i="43" s="1"/>
  <c r="AD22" i="43"/>
  <c r="AH22" i="43"/>
  <c r="AB26" i="43"/>
  <c r="AE26" i="43"/>
  <c r="AA26" i="43"/>
  <c r="F26" i="43" s="1"/>
  <c r="AD26" i="43"/>
  <c r="AC26" i="43"/>
  <c r="AF30" i="43"/>
  <c r="K30" i="43" s="1"/>
  <c r="AB30" i="43"/>
  <c r="G30" i="43" s="1"/>
  <c r="AI30" i="43"/>
  <c r="N30" i="43" s="1"/>
  <c r="AE30" i="43"/>
  <c r="J30" i="43" s="1"/>
  <c r="AA30" i="43"/>
  <c r="F30" i="43" s="1"/>
  <c r="AH30" i="43"/>
  <c r="M30" i="43" s="1"/>
  <c r="AD30" i="43"/>
  <c r="I30" i="43" s="1"/>
  <c r="AG30" i="43"/>
  <c r="L30" i="43" s="1"/>
  <c r="AC30" i="43"/>
  <c r="H30" i="43" s="1"/>
  <c r="AF34" i="43"/>
  <c r="K34" i="43" s="1"/>
  <c r="AB34" i="43"/>
  <c r="G34" i="43" s="1"/>
  <c r="AI34" i="43"/>
  <c r="N34" i="43" s="1"/>
  <c r="AE34" i="43"/>
  <c r="J34" i="43" s="1"/>
  <c r="AA34" i="43"/>
  <c r="F34" i="43" s="1"/>
  <c r="AH34" i="43"/>
  <c r="AD34" i="43"/>
  <c r="I34" i="43" s="1"/>
  <c r="AG34" i="43"/>
  <c r="L34" i="43" s="1"/>
  <c r="AC34" i="43"/>
  <c r="H34" i="43" s="1"/>
  <c r="AF38" i="43"/>
  <c r="K38" i="43" s="1"/>
  <c r="AB38" i="43"/>
  <c r="G38" i="43" s="1"/>
  <c r="AI38" i="43"/>
  <c r="N38" i="43" s="1"/>
  <c r="AE38" i="43"/>
  <c r="J38" i="43" s="1"/>
  <c r="AA38" i="43"/>
  <c r="F38" i="43" s="1"/>
  <c r="AH38" i="43"/>
  <c r="M38" i="43" s="1"/>
  <c r="AD38" i="43"/>
  <c r="I38" i="43" s="1"/>
  <c r="AG38" i="43"/>
  <c r="L38" i="43" s="1"/>
  <c r="AC38" i="43"/>
  <c r="H38" i="43" s="1"/>
  <c r="AA15" i="43"/>
  <c r="F15" i="43" s="1"/>
  <c r="AH15" i="43"/>
  <c r="AD15" i="43"/>
  <c r="I15" i="43" s="1"/>
  <c r="AG15" i="43"/>
  <c r="L15" i="43" s="1"/>
  <c r="AC15" i="43"/>
  <c r="H15" i="43" s="1"/>
  <c r="AF15" i="43"/>
  <c r="K15" i="43" s="1"/>
  <c r="AB15" i="43"/>
  <c r="G15" i="43" s="1"/>
  <c r="AI15" i="43"/>
  <c r="AE15" i="43"/>
  <c r="J15" i="43" s="1"/>
  <c r="AI23" i="43"/>
  <c r="AE23" i="43"/>
  <c r="J23" i="43" s="1"/>
  <c r="AA23" i="43"/>
  <c r="F23" i="43" s="1"/>
  <c r="AH23" i="43"/>
  <c r="M23" i="43" s="1"/>
  <c r="AD23" i="43"/>
  <c r="I23" i="43" s="1"/>
  <c r="AG23" i="43"/>
  <c r="L23" i="43" s="1"/>
  <c r="AF23" i="43"/>
  <c r="K23" i="43" s="1"/>
  <c r="AB23" i="43"/>
  <c r="G23" i="43" s="1"/>
  <c r="AC23" i="43"/>
  <c r="H23" i="43" s="1"/>
  <c r="AE39" i="43"/>
  <c r="J39" i="43" s="1"/>
  <c r="AA39" i="43"/>
  <c r="F39" i="43" s="1"/>
  <c r="AH39" i="43"/>
  <c r="M39" i="43" s="1"/>
  <c r="AD39" i="43"/>
  <c r="I39" i="43" s="1"/>
  <c r="AG39" i="43"/>
  <c r="L39" i="43" s="1"/>
  <c r="AC39" i="43"/>
  <c r="H39" i="43" s="1"/>
  <c r="AF39" i="43"/>
  <c r="K39" i="43" s="1"/>
  <c r="AB39" i="43"/>
  <c r="G39" i="43" s="1"/>
  <c r="H319" i="42"/>
  <c r="G319" i="42"/>
  <c r="F319" i="42"/>
  <c r="H10" i="43" l="1"/>
  <c r="AC10" i="43" s="1"/>
  <c r="I10" i="43" l="1"/>
  <c r="AD10" i="43" s="1"/>
  <c r="J10" i="43" l="1"/>
  <c r="K10" i="43" s="1"/>
  <c r="AE10" i="43" l="1"/>
  <c r="L10" i="43"/>
  <c r="AF10" i="43"/>
  <c r="M10" i="43" l="1"/>
  <c r="AG10" i="43"/>
  <c r="N10" i="43" l="1"/>
  <c r="O10" i="43" s="1"/>
  <c r="P10" i="43" s="1"/>
  <c r="AH10" i="43"/>
  <c r="AI10" i="43" l="1"/>
  <c r="I409" i="42" l="1"/>
  <c r="H349" i="42"/>
  <c r="H529" i="42"/>
  <c r="G499" i="42"/>
  <c r="J529" i="42"/>
  <c r="L589" i="42"/>
  <c r="H409" i="42"/>
  <c r="G409" i="42"/>
  <c r="J379" i="42"/>
  <c r="F379" i="42"/>
  <c r="M559" i="42"/>
  <c r="H499" i="42"/>
  <c r="I589" i="42"/>
  <c r="M619" i="42"/>
  <c r="F349" i="42"/>
  <c r="J409" i="42"/>
  <c r="G559" i="42"/>
  <c r="K499" i="42"/>
  <c r="G259" i="42"/>
  <c r="F199" i="42"/>
  <c r="H619" i="42"/>
  <c r="F679" i="42"/>
  <c r="I559" i="42"/>
  <c r="F469" i="42"/>
  <c r="L619" i="42"/>
  <c r="M589" i="42"/>
  <c r="H559" i="42"/>
  <c r="H469" i="42"/>
  <c r="G379" i="42"/>
  <c r="K589" i="42"/>
  <c r="G619" i="42"/>
  <c r="M499" i="42"/>
  <c r="J559" i="42"/>
  <c r="I349" i="42"/>
  <c r="F619" i="42"/>
  <c r="G679" i="42"/>
  <c r="F529" i="42"/>
  <c r="J499" i="42"/>
  <c r="F409" i="42"/>
  <c r="J259" i="42"/>
  <c r="J349" i="42"/>
  <c r="K619" i="42"/>
  <c r="I379" i="42"/>
  <c r="M529" i="42"/>
  <c r="K379" i="42"/>
  <c r="F499" i="42"/>
  <c r="I529" i="42"/>
  <c r="L499" i="42"/>
  <c r="J589" i="42"/>
  <c r="K409" i="42"/>
  <c r="F109" i="42"/>
  <c r="K259" i="42"/>
  <c r="H379" i="42"/>
  <c r="G589" i="42"/>
  <c r="K559" i="42"/>
  <c r="F79" i="42"/>
  <c r="L529" i="42"/>
  <c r="G529" i="42"/>
  <c r="F289" i="42"/>
  <c r="K349" i="42"/>
  <c r="H679" i="42"/>
  <c r="G349" i="42"/>
  <c r="H259" i="42"/>
  <c r="I619" i="42"/>
  <c r="L559" i="42"/>
  <c r="K529" i="42"/>
  <c r="F559" i="42"/>
  <c r="I259" i="42"/>
  <c r="F259" i="42"/>
  <c r="G469" i="42"/>
  <c r="I499" i="42"/>
  <c r="H589" i="42"/>
  <c r="J619" i="42"/>
  <c r="F589" i="42"/>
  <c r="L409" i="42"/>
  <c r="F42" i="43" l="1"/>
  <c r="F43" i="43" l="1"/>
  <c r="M40" i="43" l="1"/>
  <c r="M34" i="43" l="1"/>
  <c r="M17" i="43" l="1"/>
  <c r="AI39" i="43" l="1"/>
  <c r="N39" i="43" l="1"/>
  <c r="N29" i="43" l="1"/>
  <c r="M29" i="43" l="1"/>
  <c r="K29" i="43" l="1"/>
  <c r="AI22" i="43" l="1"/>
  <c r="AI13" i="43" l="1"/>
  <c r="AH13" i="43" l="1"/>
  <c r="AG13" i="43" l="1"/>
  <c r="AF13" i="43" l="1"/>
  <c r="AE13" i="43" l="1"/>
  <c r="J13" i="43" l="1"/>
  <c r="N15" i="43" l="1"/>
  <c r="M15" i="43" l="1"/>
  <c r="L13" i="43" l="1"/>
  <c r="M13" i="43" l="1"/>
  <c r="K13" i="43" l="1"/>
  <c r="I13" i="43" l="1"/>
  <c r="M24" i="43" l="1"/>
  <c r="L24" i="43" l="1"/>
  <c r="N41" i="43" l="1"/>
  <c r="L41" i="43" l="1"/>
  <c r="N25" i="43" l="1"/>
  <c r="M41" i="43"/>
  <c r="AI20" i="43" l="1"/>
  <c r="N20" i="43" l="1"/>
  <c r="M20" i="43" l="1"/>
  <c r="L20" i="43" l="1"/>
  <c r="N49" i="42" l="1"/>
  <c r="L31" i="43" l="1"/>
  <c r="M31" i="43" l="1"/>
  <c r="AI31" i="43"/>
  <c r="N31" i="43" l="1"/>
  <c r="AI26" i="43" l="1"/>
  <c r="AH26" i="43" l="1"/>
  <c r="AG26" i="43" l="1"/>
  <c r="L26" i="43" l="1"/>
  <c r="M26" i="43" l="1"/>
  <c r="F41" i="42"/>
  <c r="G41" i="42"/>
  <c r="G42" i="42" l="1"/>
  <c r="F42" i="42"/>
  <c r="AF26" i="43" l="1"/>
  <c r="G26" i="43" l="1"/>
  <c r="H26" i="43"/>
  <c r="G45" i="42" l="1"/>
  <c r="G107" i="42"/>
  <c r="H45" i="42"/>
  <c r="G46" i="42" l="1"/>
  <c r="H46" i="42"/>
  <c r="G108" i="42"/>
  <c r="I26" i="43" l="1"/>
  <c r="J26" i="43" l="1"/>
  <c r="K26" i="43" l="1"/>
  <c r="N23" i="43" l="1"/>
  <c r="N26" i="43" l="1"/>
  <c r="N13" i="42" l="1"/>
  <c r="AI19" i="43"/>
  <c r="N170" i="42" l="1"/>
  <c r="N440" i="42"/>
  <c r="AI42" i="43"/>
  <c r="N11" i="42"/>
  <c r="N530" i="42"/>
  <c r="N620" i="42"/>
  <c r="N560" i="42"/>
  <c r="N470" i="42"/>
  <c r="N500" i="42"/>
  <c r="N590" i="42"/>
  <c r="N12" i="42" l="1"/>
  <c r="AI43" i="43"/>
  <c r="N467" i="42"/>
  <c r="N168" i="42" l="1"/>
  <c r="N50" i="42"/>
  <c r="N528" i="42"/>
  <c r="N498" i="42"/>
  <c r="N438" i="42"/>
  <c r="N618" i="42"/>
  <c r="N468" i="42"/>
  <c r="N588" i="42"/>
  <c r="N558" i="42"/>
  <c r="N42" i="42"/>
  <c r="AH19" i="43" l="1"/>
  <c r="G19" i="43" l="1"/>
  <c r="H19" i="43"/>
  <c r="G42" i="43" l="1"/>
  <c r="G43" i="43" l="1"/>
  <c r="M409" i="42"/>
  <c r="H287" i="42"/>
  <c r="G287" i="42"/>
  <c r="G288" i="42" l="1"/>
  <c r="H288" i="42"/>
  <c r="AG19" i="43" l="1"/>
  <c r="AG42" i="43" l="1"/>
  <c r="L257" i="42" l="1"/>
  <c r="L13" i="42"/>
  <c r="L12" i="42"/>
  <c r="AG43" i="43"/>
  <c r="L168" i="42" l="1"/>
  <c r="L170" i="42"/>
  <c r="L558" i="42"/>
  <c r="L560" i="42"/>
  <c r="L258" i="42"/>
  <c r="L50" i="42"/>
  <c r="L590" i="42"/>
  <c r="L440" i="42"/>
  <c r="L47" i="42"/>
  <c r="L498" i="42"/>
  <c r="L500" i="42"/>
  <c r="L408" i="42"/>
  <c r="L620" i="42"/>
  <c r="L528" i="42"/>
  <c r="L470" i="42"/>
  <c r="L618" i="42"/>
  <c r="L530" i="42"/>
  <c r="L410" i="42"/>
  <c r="L588" i="42"/>
  <c r="L438" i="42"/>
  <c r="L467" i="42"/>
  <c r="L468" i="42" l="1"/>
  <c r="M677" i="42"/>
  <c r="L48" i="42"/>
  <c r="L347" i="42"/>
  <c r="M347" i="42"/>
  <c r="L677" i="42"/>
  <c r="L348" i="42" l="1"/>
  <c r="M349" i="42"/>
  <c r="L678" i="42"/>
  <c r="L349" i="42"/>
  <c r="L350" i="42" l="1"/>
  <c r="AF19" i="43" l="1"/>
  <c r="K13" i="42" l="1"/>
  <c r="K170" i="42" l="1"/>
  <c r="K380" i="42"/>
  <c r="K560" i="42"/>
  <c r="K140" i="42"/>
  <c r="K500" i="42"/>
  <c r="K530" i="42"/>
  <c r="K470" i="42"/>
  <c r="K410" i="42"/>
  <c r="K350" i="42"/>
  <c r="K260" i="42"/>
  <c r="K440" i="42"/>
  <c r="K620" i="42"/>
  <c r="K590" i="42"/>
  <c r="AE19" i="43" l="1"/>
  <c r="J469" i="42" l="1"/>
  <c r="I469" i="42" l="1"/>
  <c r="I470" i="42" l="1"/>
  <c r="I19" i="43" l="1"/>
  <c r="J19" i="43" l="1"/>
  <c r="K19" i="43" l="1"/>
  <c r="L19" i="43" l="1"/>
  <c r="N19" i="43" l="1"/>
  <c r="M19" i="43" l="1"/>
  <c r="N13" i="43" l="1"/>
  <c r="O530" i="42" l="1"/>
  <c r="O170" i="42"/>
  <c r="O560" i="42"/>
  <c r="O620" i="42"/>
  <c r="O500" i="42"/>
  <c r="O440" i="42"/>
  <c r="O590" i="42"/>
  <c r="O470" i="42" l="1"/>
  <c r="O168" i="42"/>
  <c r="O42" i="42"/>
  <c r="O588" i="42" l="1"/>
  <c r="O558" i="42"/>
  <c r="O528" i="42"/>
  <c r="O50" i="42"/>
  <c r="O618" i="42"/>
  <c r="O468" i="42"/>
  <c r="O498" i="42"/>
  <c r="O408" i="42" l="1"/>
  <c r="O678" i="42"/>
  <c r="O410" i="42" l="1"/>
  <c r="O680" i="42" l="1"/>
  <c r="M22" i="43"/>
  <c r="L22" i="43" l="1"/>
  <c r="K22" i="43" l="1"/>
  <c r="I22" i="43" l="1"/>
  <c r="J22" i="43" l="1"/>
  <c r="N679" i="42" l="1"/>
  <c r="N349" i="42"/>
  <c r="N319" i="42"/>
  <c r="N409" i="42" l="1"/>
  <c r="N677" i="42"/>
  <c r="N407" i="42"/>
  <c r="N22" i="43" l="1"/>
  <c r="N350" i="42" l="1"/>
  <c r="N320" i="42"/>
  <c r="N680" i="42"/>
  <c r="N410" i="42" l="1"/>
  <c r="N408" i="42"/>
  <c r="N678" i="42"/>
  <c r="P317" i="42" l="1"/>
  <c r="P198" i="42" l="1"/>
  <c r="P197" i="42"/>
  <c r="P318" i="42"/>
  <c r="P167" i="42"/>
  <c r="P378" i="42"/>
  <c r="P377" i="42"/>
  <c r="P168" i="42" l="1"/>
  <c r="P20" i="43" l="1"/>
  <c r="P319" i="42" l="1"/>
  <c r="P320" i="42" l="1"/>
  <c r="P379" i="42"/>
  <c r="P380" i="42" l="1"/>
  <c r="P349" i="42" l="1"/>
  <c r="P409" i="42"/>
  <c r="P410" i="42" l="1"/>
  <c r="P347" i="42" l="1"/>
  <c r="P348" i="42" l="1"/>
  <c r="P199" i="42" l="1"/>
  <c r="P200" i="42" l="1"/>
  <c r="P41" i="43" l="1"/>
  <c r="P257" i="42" l="1"/>
  <c r="P258" i="42" l="1"/>
  <c r="P34" i="43" l="1"/>
  <c r="P439" i="42" l="1"/>
  <c r="P227" i="42"/>
  <c r="P440" i="42" l="1"/>
  <c r="P228" i="42"/>
  <c r="P22" i="43" l="1"/>
  <c r="P47" i="42" l="1"/>
  <c r="P49" i="42"/>
  <c r="P50" i="42" l="1"/>
  <c r="P19" i="43"/>
  <c r="P48" i="42"/>
  <c r="P259" i="42" l="1"/>
  <c r="P260" i="42" l="1"/>
  <c r="P170" i="42" l="1"/>
  <c r="P169" i="42"/>
  <c r="M679" i="42" l="1"/>
  <c r="M13" i="42" l="1"/>
  <c r="M469" i="42" l="1"/>
  <c r="M680" i="42" l="1"/>
  <c r="M407" i="42"/>
  <c r="M467" i="42"/>
  <c r="AH14" i="43"/>
  <c r="M12" i="42"/>
  <c r="M440" i="42" l="1"/>
  <c r="M320" i="42"/>
  <c r="M590" i="42"/>
  <c r="M560" i="42"/>
  <c r="M530" i="42"/>
  <c r="M620" i="42"/>
  <c r="M500" i="42"/>
  <c r="M410" i="42"/>
  <c r="M170" i="42"/>
  <c r="M350" i="42"/>
  <c r="AH42" i="43"/>
  <c r="M470" i="42" l="1"/>
  <c r="M498" i="42"/>
  <c r="AH43" i="43"/>
  <c r="M408" i="42" l="1"/>
  <c r="M558" i="42"/>
  <c r="M468" i="42"/>
  <c r="M588" i="42"/>
  <c r="M50" i="42"/>
  <c r="M168" i="42"/>
  <c r="M438" i="42"/>
  <c r="M348" i="42"/>
  <c r="M678" i="42"/>
  <c r="M528" i="42"/>
  <c r="M618" i="42"/>
  <c r="L197" i="42" l="1"/>
  <c r="L679" i="42" l="1"/>
  <c r="L14" i="43" l="1"/>
  <c r="M197" i="42"/>
  <c r="L198" i="42" l="1"/>
  <c r="L680" i="42" l="1"/>
  <c r="M14" i="43"/>
  <c r="M198" i="42" l="1"/>
  <c r="N14" i="43" l="1"/>
  <c r="I319" i="42" l="1"/>
  <c r="I320" i="42" l="1"/>
  <c r="P36" i="43" l="1"/>
  <c r="O349" i="42" l="1"/>
  <c r="O36" i="43" l="1"/>
  <c r="O350" i="42" l="1"/>
  <c r="P289" i="42" l="1"/>
  <c r="P290" i="42" l="1"/>
  <c r="P45" i="42"/>
  <c r="P43" i="42"/>
  <c r="P44" i="42" l="1"/>
  <c r="P46" i="42"/>
  <c r="P139" i="42" l="1"/>
  <c r="P18" i="43"/>
  <c r="P140" i="42" l="1"/>
  <c r="P79" i="42" l="1"/>
  <c r="O18" i="43" l="1"/>
  <c r="P109" i="42" l="1"/>
  <c r="P229" i="42" l="1"/>
  <c r="P230" i="42" l="1"/>
  <c r="O259" i="42" l="1"/>
  <c r="O199" i="42"/>
  <c r="O379" i="42"/>
  <c r="O47" i="42"/>
  <c r="O260" i="42" l="1"/>
  <c r="O229" i="42"/>
  <c r="O377" i="42"/>
  <c r="O347" i="42"/>
  <c r="O318" i="42"/>
  <c r="O45" i="42"/>
  <c r="O289" i="42"/>
  <c r="O287" i="42"/>
  <c r="O137" i="42"/>
  <c r="O48" i="42"/>
  <c r="O257" i="42"/>
  <c r="O43" i="42"/>
  <c r="O227" i="42"/>
  <c r="O107" i="42"/>
  <c r="O77" i="42"/>
  <c r="O197" i="42"/>
  <c r="O380" i="42" l="1"/>
  <c r="O200" i="42"/>
  <c r="O230" i="42"/>
  <c r="O79" i="42"/>
  <c r="O109" i="42"/>
  <c r="O258" i="42"/>
  <c r="O290" i="42" l="1"/>
  <c r="O138" i="42"/>
  <c r="O228" i="42"/>
  <c r="O348" i="42"/>
  <c r="O46" i="42"/>
  <c r="O288" i="42"/>
  <c r="O44" i="42"/>
  <c r="O378" i="42"/>
  <c r="O108" i="42"/>
  <c r="O198" i="42"/>
  <c r="O78" i="42"/>
  <c r="O28" i="43"/>
  <c r="O139" i="42"/>
  <c r="O110" i="42"/>
  <c r="O80" i="42" l="1"/>
  <c r="O140" i="42"/>
  <c r="O43" i="43" l="1"/>
  <c r="O42" i="43" l="1"/>
  <c r="N347" i="42" l="1"/>
  <c r="N197" i="42"/>
  <c r="N379" i="42" l="1"/>
  <c r="N259" i="42"/>
  <c r="N229" i="42"/>
  <c r="N289" i="42"/>
  <c r="N199" i="42"/>
  <c r="N348" i="42"/>
  <c r="N317" i="42"/>
  <c r="N47" i="42"/>
  <c r="N287" i="42"/>
  <c r="N257" i="42"/>
  <c r="N198" i="42"/>
  <c r="N290" i="42" l="1"/>
  <c r="N200" i="42"/>
  <c r="N318" i="42"/>
  <c r="N137" i="42"/>
  <c r="N45" i="42"/>
  <c r="N43" i="42"/>
  <c r="N107" i="42"/>
  <c r="N227" i="42"/>
  <c r="N260" i="42" l="1"/>
  <c r="N380" i="42"/>
  <c r="N258" i="42"/>
  <c r="N288" i="42"/>
  <c r="N48" i="42"/>
  <c r="N230" i="42"/>
  <c r="N139" i="42"/>
  <c r="N109" i="42"/>
  <c r="N79" i="42"/>
  <c r="N138" i="42"/>
  <c r="N108" i="42" l="1"/>
  <c r="N228" i="42"/>
  <c r="N44" i="42"/>
  <c r="N46" i="42"/>
  <c r="N110" i="42"/>
  <c r="N80" i="42"/>
  <c r="N140" i="42" l="1"/>
  <c r="M229" i="42" l="1"/>
  <c r="M259" i="42"/>
  <c r="M199" i="42"/>
  <c r="M257" i="42" l="1"/>
  <c r="M227" i="42"/>
  <c r="M260" i="42" l="1"/>
  <c r="M200" i="42"/>
  <c r="M230" i="42"/>
  <c r="M228" i="42"/>
  <c r="M258" i="42" l="1"/>
  <c r="L377" i="42" l="1"/>
  <c r="L259" i="42" l="1"/>
  <c r="L379" i="42"/>
  <c r="L378" i="42" l="1"/>
  <c r="L260" i="42"/>
  <c r="L380" i="42"/>
  <c r="M377" i="42" l="1"/>
  <c r="M379" i="42" l="1"/>
  <c r="M378" i="42"/>
  <c r="M380" i="42" l="1"/>
  <c r="K647" i="42" l="1"/>
  <c r="AF28" i="43"/>
  <c r="K12" i="42"/>
  <c r="K438" i="42" l="1"/>
  <c r="K168" i="42"/>
  <c r="K50" i="42"/>
  <c r="AF43" i="43"/>
  <c r="K467" i="42"/>
  <c r="K558" i="42"/>
  <c r="K229" i="42"/>
  <c r="K618" i="42" l="1"/>
  <c r="K408" i="42"/>
  <c r="K378" i="42"/>
  <c r="K498" i="42"/>
  <c r="K528" i="42"/>
  <c r="K348" i="42"/>
  <c r="K588" i="42"/>
  <c r="K258" i="42"/>
  <c r="K138" i="42"/>
  <c r="K48" i="42"/>
  <c r="AF42" i="43"/>
  <c r="K230" i="42"/>
  <c r="K468" i="42" l="1"/>
  <c r="L229" i="42" l="1"/>
  <c r="L230" i="42" l="1"/>
  <c r="J13" i="42" l="1"/>
  <c r="J229" i="42"/>
  <c r="I467" i="42" l="1"/>
  <c r="I677" i="42"/>
  <c r="J41" i="42"/>
  <c r="J45" i="42"/>
  <c r="J43" i="42"/>
  <c r="J440" i="42"/>
  <c r="J12" i="42"/>
  <c r="J647" i="42"/>
  <c r="AE28" i="43"/>
  <c r="J467" i="42"/>
  <c r="I229" i="42"/>
  <c r="J620" i="42" l="1"/>
  <c r="J140" i="42"/>
  <c r="J410" i="42"/>
  <c r="J380" i="42"/>
  <c r="J530" i="42"/>
  <c r="J260" i="42"/>
  <c r="J500" i="42"/>
  <c r="J560" i="42"/>
  <c r="J350" i="42"/>
  <c r="J170" i="42"/>
  <c r="J470" i="42"/>
  <c r="J590" i="42"/>
  <c r="J230" i="42"/>
  <c r="I41" i="42"/>
  <c r="I45" i="42"/>
  <c r="I43" i="42"/>
  <c r="G289" i="42"/>
  <c r="J50" i="42"/>
  <c r="AE43" i="43"/>
  <c r="J498" i="42"/>
  <c r="J438" i="42"/>
  <c r="J408" i="42"/>
  <c r="G199" i="42"/>
  <c r="G229" i="42"/>
  <c r="I199" i="42"/>
  <c r="I287" i="42"/>
  <c r="I227" i="42"/>
  <c r="I197" i="42"/>
  <c r="J258" i="42" l="1"/>
  <c r="J378" i="42"/>
  <c r="I678" i="42"/>
  <c r="J588" i="42"/>
  <c r="I468" i="42"/>
  <c r="J44" i="42"/>
  <c r="J348" i="42"/>
  <c r="J48" i="42"/>
  <c r="J46" i="42"/>
  <c r="J618" i="42"/>
  <c r="J168" i="42"/>
  <c r="J528" i="42"/>
  <c r="J42" i="42"/>
  <c r="I230" i="42"/>
  <c r="J468" i="42"/>
  <c r="J558" i="42"/>
  <c r="J138" i="42"/>
  <c r="G79" i="42"/>
  <c r="H289" i="42"/>
  <c r="H229" i="42"/>
  <c r="AE42" i="43"/>
  <c r="H199" i="42"/>
  <c r="I289" i="42"/>
  <c r="G290" i="42" l="1"/>
  <c r="I46" i="42"/>
  <c r="I200" i="42"/>
  <c r="I198" i="42"/>
  <c r="I42" i="42"/>
  <c r="I228" i="42"/>
  <c r="G230" i="42"/>
  <c r="G200" i="42"/>
  <c r="I288" i="42"/>
  <c r="I44" i="42"/>
  <c r="H79" i="42"/>
  <c r="G109" i="42"/>
  <c r="H109" i="42"/>
  <c r="H200" i="42"/>
  <c r="I79" i="42"/>
  <c r="I290" i="42" l="1"/>
  <c r="H290" i="42"/>
  <c r="H230" i="42"/>
  <c r="G80" i="42"/>
  <c r="I109" i="42"/>
  <c r="H110" i="42"/>
  <c r="K317" i="42"/>
  <c r="I110" i="42" l="1"/>
  <c r="I80" i="42"/>
  <c r="H80" i="42"/>
  <c r="G110" i="42"/>
  <c r="I679" i="42"/>
  <c r="J677" i="42"/>
  <c r="J289" i="42"/>
  <c r="J227" i="42"/>
  <c r="K319" i="42"/>
  <c r="K318" i="42"/>
  <c r="K289" i="42"/>
  <c r="I680" i="42" l="1"/>
  <c r="J678" i="42"/>
  <c r="J679" i="42"/>
  <c r="J197" i="42"/>
  <c r="K290" i="42" l="1"/>
  <c r="J290" i="42"/>
  <c r="J228" i="42"/>
  <c r="K320" i="42"/>
  <c r="K677" i="42"/>
  <c r="J287" i="42"/>
  <c r="J199" i="42"/>
  <c r="J198" i="42"/>
  <c r="K109" i="42"/>
  <c r="K227" i="42"/>
  <c r="J680" i="42" l="1"/>
  <c r="K678" i="42"/>
  <c r="K679" i="42"/>
  <c r="J288" i="42"/>
  <c r="K199" i="42"/>
  <c r="K197" i="42"/>
  <c r="L317" i="42"/>
  <c r="K110" i="42" l="1"/>
  <c r="K228" i="42"/>
  <c r="J200" i="42"/>
  <c r="K680" i="42"/>
  <c r="K200" i="42"/>
  <c r="K198" i="42"/>
  <c r="L289" i="42"/>
  <c r="L319" i="42"/>
  <c r="L318" i="42"/>
  <c r="K79" i="42" l="1"/>
  <c r="L139" i="42"/>
  <c r="L290" i="42"/>
  <c r="L227" i="42"/>
  <c r="L320" i="42" l="1"/>
  <c r="K80" i="42"/>
  <c r="L140" i="42"/>
  <c r="L228" i="42"/>
  <c r="L199" i="42"/>
  <c r="M317" i="42"/>
  <c r="J319" i="42" l="1"/>
  <c r="L109" i="42"/>
  <c r="L79" i="42"/>
  <c r="L200" i="42"/>
  <c r="M318" i="42"/>
  <c r="J320" i="42" l="1"/>
  <c r="L110" i="42"/>
  <c r="L80" i="42"/>
  <c r="J109" i="42" l="1"/>
  <c r="K287" i="42"/>
  <c r="J110" i="42" l="1"/>
  <c r="K288" i="42"/>
  <c r="K45" i="42"/>
  <c r="K107" i="42" l="1"/>
  <c r="K43" i="42"/>
  <c r="L287" i="42"/>
  <c r="K46" i="42" l="1"/>
  <c r="K44" i="42"/>
  <c r="L45" i="42"/>
  <c r="L288" i="42"/>
  <c r="L43" i="42"/>
  <c r="K108" i="42" l="1"/>
  <c r="L41" i="42"/>
  <c r="L137" i="42"/>
  <c r="L46" i="42"/>
  <c r="L44" i="42" l="1"/>
  <c r="L42" i="42"/>
  <c r="L138" i="42"/>
  <c r="L107" i="42"/>
  <c r="L28" i="43"/>
  <c r="L77" i="42"/>
  <c r="M287" i="42"/>
  <c r="L108" i="42" l="1"/>
  <c r="M289" i="42"/>
  <c r="M45" i="42"/>
  <c r="M288" i="42"/>
  <c r="M41" i="42"/>
  <c r="M43" i="42"/>
  <c r="L43" i="43" l="1"/>
  <c r="L78" i="42"/>
  <c r="M46" i="42"/>
  <c r="M290" i="42"/>
  <c r="M47" i="42"/>
  <c r="M44" i="42"/>
  <c r="M77" i="42"/>
  <c r="L42" i="43" l="1"/>
  <c r="M42" i="42"/>
  <c r="M137" i="42"/>
  <c r="M48" i="42"/>
  <c r="M109" i="42"/>
  <c r="M139" i="42"/>
  <c r="M79" i="42"/>
  <c r="M107" i="42"/>
  <c r="M78" i="42"/>
  <c r="M43" i="43" l="1"/>
  <c r="M28" i="43"/>
  <c r="M110" i="42"/>
  <c r="M80" i="42"/>
  <c r="M138" i="42"/>
  <c r="M108" i="42"/>
  <c r="M42" i="43" l="1"/>
  <c r="M140" i="42"/>
  <c r="N377" i="42" l="1"/>
  <c r="N378" i="42" l="1"/>
  <c r="N28" i="43"/>
  <c r="N77" i="42"/>
  <c r="N78" i="42" l="1"/>
  <c r="N43" i="43" l="1"/>
  <c r="N42" i="43" l="1"/>
  <c r="K41" i="42"/>
  <c r="K77" i="42"/>
  <c r="K28" i="43" l="1"/>
  <c r="K42" i="42"/>
  <c r="J317" i="42"/>
  <c r="K78" i="42" l="1"/>
  <c r="K42" i="43" l="1"/>
  <c r="K43" i="43"/>
  <c r="J318" i="42"/>
  <c r="I317" i="42"/>
  <c r="J28" i="43" l="1"/>
  <c r="J77" i="42"/>
  <c r="J107" i="42"/>
  <c r="I318" i="42"/>
  <c r="J78" i="42" l="1"/>
  <c r="I107" i="42"/>
  <c r="J79" i="42"/>
  <c r="J43" i="43" l="1"/>
  <c r="J108" i="42"/>
  <c r="I28" i="43"/>
  <c r="I77" i="42"/>
  <c r="J80" i="42"/>
  <c r="I108" i="42"/>
  <c r="J42" i="43" l="1"/>
  <c r="I78" i="42"/>
  <c r="H107" i="42"/>
  <c r="H317" i="42"/>
  <c r="I43" i="43" l="1"/>
  <c r="H318" i="42"/>
  <c r="I42" i="43" l="1"/>
  <c r="H108" i="42"/>
  <c r="H28" i="43"/>
  <c r="H77" i="42"/>
  <c r="H78" i="42" l="1"/>
  <c r="H43" i="43" l="1"/>
  <c r="H42" i="43" l="1"/>
  <c r="P350" i="42" l="1"/>
  <c r="P110" i="42" l="1"/>
  <c r="P80" i="42"/>
  <c r="P33" i="43" l="1"/>
  <c r="P77" i="42" l="1"/>
  <c r="P28" i="43" l="1"/>
  <c r="P78" i="42"/>
  <c r="P43" i="43"/>
  <c r="P42" i="43"/>
  <c r="P107" i="42" l="1"/>
  <c r="P108" i="42"/>
  <c r="P138" i="42" l="1"/>
  <c r="P137" i="42"/>
  <c r="P288" i="42" l="1"/>
  <c r="P287"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Hare 15/11/2023</author>
  </authors>
  <commentList>
    <comment ref="F22" authorId="0" shapeId="0" xr:uid="{FEFE417E-B531-4C89-B0B8-3BAE4404BFB8}">
      <text>
        <r>
          <rPr>
            <b/>
            <sz val="9"/>
            <color indexed="81"/>
            <rFont val="Tahoma"/>
            <family val="2"/>
          </rPr>
          <t>William Hare 15/11/2023:</t>
        </r>
        <r>
          <rPr>
            <sz val="9"/>
            <color indexed="81"/>
            <rFont val="Tahoma"/>
            <family val="2"/>
          </rPr>
          <t xml:space="preserve">
rephrased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Omdia</author>
  </authors>
  <commentList>
    <comment ref="E15" authorId="0" shapeId="0" xr:uid="{7E465857-1FC0-47AD-B8CA-6ACAA6DCA7FE}">
      <text>
        <r>
          <rPr>
            <b/>
            <sz val="9"/>
            <color indexed="81"/>
            <rFont val="Tahoma"/>
            <family val="2"/>
          </rPr>
          <t>Omdia:</t>
        </r>
        <r>
          <rPr>
            <sz val="9"/>
            <color indexed="81"/>
            <rFont val="Tahoma"/>
            <family val="2"/>
          </rPr>
          <t xml:space="preserve">
Metric added in 2021, for selected countries</t>
        </r>
      </text>
    </comment>
    <comment ref="E19" authorId="0" shapeId="0" xr:uid="{93545205-2A45-44FB-A2EA-BA2B52A91F89}">
      <text>
        <r>
          <rPr>
            <b/>
            <sz val="9"/>
            <color indexed="81"/>
            <rFont val="Tahoma"/>
            <family val="2"/>
          </rPr>
          <t>Omdia:</t>
        </r>
        <r>
          <rPr>
            <sz val="9"/>
            <color indexed="81"/>
            <rFont val="Tahoma"/>
            <family val="2"/>
          </rPr>
          <t xml:space="preserve">
Metric added in 2023</t>
        </r>
      </text>
    </comment>
    <comment ref="E30" authorId="0" shapeId="0" xr:uid="{1F1BE5F5-6B34-44B0-889C-95EC368BCA4D}">
      <text>
        <r>
          <rPr>
            <b/>
            <sz val="9"/>
            <color indexed="81"/>
            <rFont val="Tahoma"/>
            <family val="2"/>
          </rPr>
          <t>Omdia:</t>
        </r>
        <r>
          <rPr>
            <sz val="9"/>
            <color indexed="81"/>
            <rFont val="Tahoma"/>
            <family val="2"/>
          </rPr>
          <t xml:space="preserve">
Metric added in 2022</t>
        </r>
      </text>
    </comment>
    <comment ref="E44" authorId="0" shapeId="0" xr:uid="{C1682EA6-D927-4AEF-B150-2ED48E16B65D}">
      <text>
        <r>
          <rPr>
            <b/>
            <sz val="9"/>
            <color indexed="81"/>
            <rFont val="Tahoma"/>
            <family val="2"/>
          </rPr>
          <t>Omdia:</t>
        </r>
        <r>
          <rPr>
            <sz val="9"/>
            <color indexed="81"/>
            <rFont val="Tahoma"/>
            <family val="2"/>
          </rPr>
          <t xml:space="preserve">
Metric added in 2021, for selected countries</t>
        </r>
      </text>
    </comment>
    <comment ref="E48" authorId="0" shapeId="0" xr:uid="{2934001F-1EF0-4A5D-BCAD-68036A27CC08}">
      <text>
        <r>
          <rPr>
            <b/>
            <sz val="9"/>
            <color indexed="81"/>
            <rFont val="Tahoma"/>
            <family val="2"/>
          </rPr>
          <t>Omdia:</t>
        </r>
        <r>
          <rPr>
            <sz val="9"/>
            <color indexed="81"/>
            <rFont val="Tahoma"/>
            <family val="2"/>
          </rPr>
          <t xml:space="preserve">
Metric added in 2023</t>
        </r>
      </text>
    </comment>
    <comment ref="E59" authorId="0" shapeId="0" xr:uid="{1E2CFECA-50B6-4C4C-AB27-5F02B99183CC}">
      <text>
        <r>
          <rPr>
            <b/>
            <sz val="9"/>
            <color indexed="81"/>
            <rFont val="Tahoma"/>
            <family val="2"/>
          </rPr>
          <t>Omdia:</t>
        </r>
        <r>
          <rPr>
            <sz val="9"/>
            <color indexed="81"/>
            <rFont val="Tahoma"/>
            <family val="2"/>
          </rPr>
          <t xml:space="preserve">
Metric added in 2022</t>
        </r>
      </text>
    </comment>
    <comment ref="E73" authorId="0" shapeId="0" xr:uid="{77190DFE-229E-41A1-85C3-1B25D677E147}">
      <text>
        <r>
          <rPr>
            <b/>
            <sz val="9"/>
            <color indexed="81"/>
            <rFont val="Tahoma"/>
            <family val="2"/>
          </rPr>
          <t>Omdia:</t>
        </r>
        <r>
          <rPr>
            <sz val="9"/>
            <color indexed="81"/>
            <rFont val="Tahoma"/>
            <family val="2"/>
          </rPr>
          <t xml:space="preserve">
Metric added in 2021, for selected countries</t>
        </r>
      </text>
    </comment>
    <comment ref="E77" authorId="0" shapeId="0" xr:uid="{353E2326-C60B-44C3-9EED-DF522FC07DB3}">
      <text>
        <r>
          <rPr>
            <b/>
            <sz val="9"/>
            <color indexed="81"/>
            <rFont val="Tahoma"/>
            <family val="2"/>
          </rPr>
          <t>Omdia:</t>
        </r>
        <r>
          <rPr>
            <sz val="9"/>
            <color indexed="81"/>
            <rFont val="Tahoma"/>
            <family val="2"/>
          </rPr>
          <t xml:space="preserve">
Metric added in 2023</t>
        </r>
      </text>
    </comment>
    <comment ref="E88" authorId="0" shapeId="0" xr:uid="{6E43724B-ECFB-422D-86AD-717B2A67D895}">
      <text>
        <r>
          <rPr>
            <b/>
            <sz val="9"/>
            <color indexed="81"/>
            <rFont val="Tahoma"/>
            <family val="2"/>
          </rPr>
          <t>Omdia:</t>
        </r>
        <r>
          <rPr>
            <sz val="9"/>
            <color indexed="81"/>
            <rFont val="Tahoma"/>
            <family val="2"/>
          </rPr>
          <t xml:space="preserve">
Metric added in 2022</t>
        </r>
      </text>
    </comment>
    <comment ref="E102" authorId="0" shapeId="0" xr:uid="{480CCCDC-EB1B-4BED-9103-F19EE3851E5A}">
      <text>
        <r>
          <rPr>
            <b/>
            <sz val="9"/>
            <color indexed="81"/>
            <rFont val="Tahoma"/>
            <family val="2"/>
          </rPr>
          <t>Omdia:</t>
        </r>
        <r>
          <rPr>
            <sz val="9"/>
            <color indexed="81"/>
            <rFont val="Tahoma"/>
            <family val="2"/>
          </rPr>
          <t xml:space="preserve">
Metric added in 2021, for selected countries</t>
        </r>
      </text>
    </comment>
    <comment ref="E106" authorId="0" shapeId="0" xr:uid="{50B1245A-E517-489F-A4DE-36EF99696323}">
      <text>
        <r>
          <rPr>
            <b/>
            <sz val="9"/>
            <color indexed="81"/>
            <rFont val="Tahoma"/>
            <family val="2"/>
          </rPr>
          <t>Omdia:</t>
        </r>
        <r>
          <rPr>
            <sz val="9"/>
            <color indexed="81"/>
            <rFont val="Tahoma"/>
            <family val="2"/>
          </rPr>
          <t xml:space="preserve">
Metric added in 2023</t>
        </r>
      </text>
    </comment>
    <comment ref="E117" authorId="0" shapeId="0" xr:uid="{49827B5F-AF4D-4A4A-B03A-A60A57961DBA}">
      <text>
        <r>
          <rPr>
            <b/>
            <sz val="9"/>
            <color indexed="81"/>
            <rFont val="Tahoma"/>
            <family val="2"/>
          </rPr>
          <t>Omdia:</t>
        </r>
        <r>
          <rPr>
            <sz val="9"/>
            <color indexed="81"/>
            <rFont val="Tahoma"/>
            <family val="2"/>
          </rPr>
          <t xml:space="preserve">
Metric added in 2022</t>
        </r>
      </text>
    </comment>
    <comment ref="E131" authorId="0" shapeId="0" xr:uid="{44731BD7-C6F6-4AAA-B16B-50444EF3B194}">
      <text>
        <r>
          <rPr>
            <b/>
            <sz val="9"/>
            <color indexed="81"/>
            <rFont val="Tahoma"/>
            <family val="2"/>
          </rPr>
          <t>Omdia:</t>
        </r>
        <r>
          <rPr>
            <sz val="9"/>
            <color indexed="81"/>
            <rFont val="Tahoma"/>
            <family val="2"/>
          </rPr>
          <t xml:space="preserve">
Metric added in 2021, for selected countries</t>
        </r>
      </text>
    </comment>
    <comment ref="E135" authorId="0" shapeId="0" xr:uid="{8B9F7017-9BE5-4974-A71B-322E699FC155}">
      <text>
        <r>
          <rPr>
            <b/>
            <sz val="9"/>
            <color indexed="81"/>
            <rFont val="Tahoma"/>
            <family val="2"/>
          </rPr>
          <t>Omdia:</t>
        </r>
        <r>
          <rPr>
            <sz val="9"/>
            <color indexed="81"/>
            <rFont val="Tahoma"/>
            <family val="2"/>
          </rPr>
          <t xml:space="preserve">
Metric added in 2023</t>
        </r>
      </text>
    </comment>
    <comment ref="E146" authorId="0" shapeId="0" xr:uid="{70DBC7F9-D1C0-40C0-836B-787FBA3199EF}">
      <text>
        <r>
          <rPr>
            <b/>
            <sz val="9"/>
            <color indexed="81"/>
            <rFont val="Tahoma"/>
            <family val="2"/>
          </rPr>
          <t>Omdia:</t>
        </r>
        <r>
          <rPr>
            <sz val="9"/>
            <color indexed="81"/>
            <rFont val="Tahoma"/>
            <family val="2"/>
          </rPr>
          <t xml:space="preserve">
Metric added in 2022</t>
        </r>
      </text>
    </comment>
    <comment ref="E160" authorId="0" shapeId="0" xr:uid="{A4960C8A-2A42-44B3-9F20-1154258B3C29}">
      <text>
        <r>
          <rPr>
            <b/>
            <sz val="9"/>
            <color indexed="81"/>
            <rFont val="Tahoma"/>
            <family val="2"/>
          </rPr>
          <t>Omdia:</t>
        </r>
        <r>
          <rPr>
            <sz val="9"/>
            <color indexed="81"/>
            <rFont val="Tahoma"/>
            <family val="2"/>
          </rPr>
          <t xml:space="preserve">
Metric added in 2021, for selected countries</t>
        </r>
      </text>
    </comment>
    <comment ref="E164" authorId="0" shapeId="0" xr:uid="{6BDF2251-EF36-4400-A4DF-F445F3D6C707}">
      <text>
        <r>
          <rPr>
            <b/>
            <sz val="9"/>
            <color indexed="81"/>
            <rFont val="Tahoma"/>
            <family val="2"/>
          </rPr>
          <t>Omdia:</t>
        </r>
        <r>
          <rPr>
            <sz val="9"/>
            <color indexed="81"/>
            <rFont val="Tahoma"/>
            <family val="2"/>
          </rPr>
          <t xml:space="preserve">
Metric added in 2023</t>
        </r>
      </text>
    </comment>
    <comment ref="E175" authorId="0" shapeId="0" xr:uid="{E9744533-FDC5-4A01-8421-9AC58FDF111E}">
      <text>
        <r>
          <rPr>
            <b/>
            <sz val="9"/>
            <color indexed="81"/>
            <rFont val="Tahoma"/>
            <family val="2"/>
          </rPr>
          <t>Omdia:</t>
        </r>
        <r>
          <rPr>
            <sz val="9"/>
            <color indexed="81"/>
            <rFont val="Tahoma"/>
            <family val="2"/>
          </rPr>
          <t xml:space="preserve">
Metric added in 2022</t>
        </r>
      </text>
    </comment>
    <comment ref="E189" authorId="0" shapeId="0" xr:uid="{EAE9C1FA-DB2F-4F01-A7F1-B630FDC98D0F}">
      <text>
        <r>
          <rPr>
            <b/>
            <sz val="9"/>
            <color indexed="81"/>
            <rFont val="Tahoma"/>
            <family val="2"/>
          </rPr>
          <t>Omdia:</t>
        </r>
        <r>
          <rPr>
            <sz val="9"/>
            <color indexed="81"/>
            <rFont val="Tahoma"/>
            <family val="2"/>
          </rPr>
          <t xml:space="preserve">
Metric added in 2021, for selected countries</t>
        </r>
      </text>
    </comment>
    <comment ref="E193" authorId="0" shapeId="0" xr:uid="{321D5538-92D2-4FC2-970C-46FB43D0718F}">
      <text>
        <r>
          <rPr>
            <b/>
            <sz val="9"/>
            <color indexed="81"/>
            <rFont val="Tahoma"/>
            <family val="2"/>
          </rPr>
          <t>Omdia:</t>
        </r>
        <r>
          <rPr>
            <sz val="9"/>
            <color indexed="81"/>
            <rFont val="Tahoma"/>
            <family val="2"/>
          </rPr>
          <t xml:space="preserve">
Metric added in 2023</t>
        </r>
      </text>
    </comment>
    <comment ref="E204" authorId="0" shapeId="0" xr:uid="{662AA472-4B81-4968-9318-592F9AE0DBC8}">
      <text>
        <r>
          <rPr>
            <b/>
            <sz val="9"/>
            <color indexed="81"/>
            <rFont val="Tahoma"/>
            <family val="2"/>
          </rPr>
          <t>Omdia:</t>
        </r>
        <r>
          <rPr>
            <sz val="9"/>
            <color indexed="81"/>
            <rFont val="Tahoma"/>
            <family val="2"/>
          </rPr>
          <t xml:space="preserve">
Metric added in 2022</t>
        </r>
      </text>
    </comment>
    <comment ref="E218" authorId="0" shapeId="0" xr:uid="{6C8590B8-1D17-43A0-8023-BBD6D187D566}">
      <text>
        <r>
          <rPr>
            <b/>
            <sz val="9"/>
            <color indexed="81"/>
            <rFont val="Tahoma"/>
            <family val="2"/>
          </rPr>
          <t>Omdia:</t>
        </r>
        <r>
          <rPr>
            <sz val="9"/>
            <color indexed="81"/>
            <rFont val="Tahoma"/>
            <family val="2"/>
          </rPr>
          <t xml:space="preserve">
Metric added in 2021, for selected countries</t>
        </r>
      </text>
    </comment>
    <comment ref="E222" authorId="0" shapeId="0" xr:uid="{379ACDEF-48D6-40FB-A67C-852DD9A921D8}">
      <text>
        <r>
          <rPr>
            <b/>
            <sz val="9"/>
            <color indexed="81"/>
            <rFont val="Tahoma"/>
            <family val="2"/>
          </rPr>
          <t>Omdia:</t>
        </r>
        <r>
          <rPr>
            <sz val="9"/>
            <color indexed="81"/>
            <rFont val="Tahoma"/>
            <family val="2"/>
          </rPr>
          <t xml:space="preserve">
Metric added in 2023</t>
        </r>
      </text>
    </comment>
    <comment ref="E233" authorId="0" shapeId="0" xr:uid="{FE489C4C-AC40-4B71-9997-648FEFF5FECE}">
      <text>
        <r>
          <rPr>
            <b/>
            <sz val="9"/>
            <color indexed="81"/>
            <rFont val="Tahoma"/>
            <family val="2"/>
          </rPr>
          <t>Omdia:</t>
        </r>
        <r>
          <rPr>
            <sz val="9"/>
            <color indexed="81"/>
            <rFont val="Tahoma"/>
            <family val="2"/>
          </rPr>
          <t xml:space="preserve">
Metric added in 2022</t>
        </r>
      </text>
    </comment>
    <comment ref="E247" authorId="0" shapeId="0" xr:uid="{1DEA6E27-3A4F-42E7-9090-238220FE5C77}">
      <text>
        <r>
          <rPr>
            <b/>
            <sz val="9"/>
            <color indexed="81"/>
            <rFont val="Tahoma"/>
            <family val="2"/>
          </rPr>
          <t>Omdia:</t>
        </r>
        <r>
          <rPr>
            <sz val="9"/>
            <color indexed="81"/>
            <rFont val="Tahoma"/>
            <family val="2"/>
          </rPr>
          <t xml:space="preserve">
Metric added in 2021, for selected countries</t>
        </r>
      </text>
    </comment>
    <comment ref="E251" authorId="0" shapeId="0" xr:uid="{38E31CC1-9C5A-4EE5-B333-1D218FFC4203}">
      <text>
        <r>
          <rPr>
            <b/>
            <sz val="9"/>
            <color indexed="81"/>
            <rFont val="Tahoma"/>
            <family val="2"/>
          </rPr>
          <t>Omdia:</t>
        </r>
        <r>
          <rPr>
            <sz val="9"/>
            <color indexed="81"/>
            <rFont val="Tahoma"/>
            <family val="2"/>
          </rPr>
          <t xml:space="preserve">
Metric added in 2023</t>
        </r>
      </text>
    </comment>
    <comment ref="E262" authorId="0" shapeId="0" xr:uid="{C1477CCA-2EB4-4CCC-839A-53722AB416E7}">
      <text>
        <r>
          <rPr>
            <b/>
            <sz val="9"/>
            <color indexed="81"/>
            <rFont val="Tahoma"/>
            <family val="2"/>
          </rPr>
          <t>Omdia:</t>
        </r>
        <r>
          <rPr>
            <sz val="9"/>
            <color indexed="81"/>
            <rFont val="Tahoma"/>
            <family val="2"/>
          </rPr>
          <t xml:space="preserve">
Metric added in 2022</t>
        </r>
      </text>
    </comment>
    <comment ref="E276" authorId="0" shapeId="0" xr:uid="{DDE5E78F-F3B0-465C-AC51-AD5E719CA4D0}">
      <text>
        <r>
          <rPr>
            <b/>
            <sz val="9"/>
            <color indexed="81"/>
            <rFont val="Tahoma"/>
            <family val="2"/>
          </rPr>
          <t>Omdia:</t>
        </r>
        <r>
          <rPr>
            <sz val="9"/>
            <color indexed="81"/>
            <rFont val="Tahoma"/>
            <family val="2"/>
          </rPr>
          <t xml:space="preserve">
Metric added in 2021, for selected countries</t>
        </r>
      </text>
    </comment>
    <comment ref="E280" authorId="0" shapeId="0" xr:uid="{FE8C25F1-7BB7-4FAD-87F5-6E34B8E2FA85}">
      <text>
        <r>
          <rPr>
            <b/>
            <sz val="9"/>
            <color indexed="81"/>
            <rFont val="Tahoma"/>
            <family val="2"/>
          </rPr>
          <t>Omdia:</t>
        </r>
        <r>
          <rPr>
            <sz val="9"/>
            <color indexed="81"/>
            <rFont val="Tahoma"/>
            <family val="2"/>
          </rPr>
          <t xml:space="preserve">
Metric added in 2023</t>
        </r>
      </text>
    </comment>
    <comment ref="E291" authorId="0" shapeId="0" xr:uid="{28B510F8-469F-4423-8DF2-A22FAFCF0CAB}">
      <text>
        <r>
          <rPr>
            <b/>
            <sz val="9"/>
            <color indexed="81"/>
            <rFont val="Tahoma"/>
            <family val="2"/>
          </rPr>
          <t>Omdia:</t>
        </r>
        <r>
          <rPr>
            <sz val="9"/>
            <color indexed="81"/>
            <rFont val="Tahoma"/>
            <family val="2"/>
          </rPr>
          <t xml:space="preserve">
Metric added in 2022</t>
        </r>
      </text>
    </comment>
    <comment ref="E305" authorId="0" shapeId="0" xr:uid="{963F6415-6FAF-4964-9E15-8DF68E8234A0}">
      <text>
        <r>
          <rPr>
            <b/>
            <sz val="9"/>
            <color indexed="81"/>
            <rFont val="Tahoma"/>
            <family val="2"/>
          </rPr>
          <t>Omdia:</t>
        </r>
        <r>
          <rPr>
            <sz val="9"/>
            <color indexed="81"/>
            <rFont val="Tahoma"/>
            <family val="2"/>
          </rPr>
          <t xml:space="preserve">
Metric added in 2021, for selected countries</t>
        </r>
      </text>
    </comment>
    <comment ref="E309" authorId="0" shapeId="0" xr:uid="{BA7E8FA3-323B-44E4-B35A-56C78ED8445B}">
      <text>
        <r>
          <rPr>
            <b/>
            <sz val="9"/>
            <color indexed="81"/>
            <rFont val="Tahoma"/>
            <family val="2"/>
          </rPr>
          <t>Omdia:</t>
        </r>
        <r>
          <rPr>
            <sz val="9"/>
            <color indexed="81"/>
            <rFont val="Tahoma"/>
            <family val="2"/>
          </rPr>
          <t xml:space="preserve">
Metric added in 2023</t>
        </r>
      </text>
    </comment>
    <comment ref="E320" authorId="0" shapeId="0" xr:uid="{8083A98A-1ABD-42C7-921D-E2F3A6B64266}">
      <text>
        <r>
          <rPr>
            <b/>
            <sz val="9"/>
            <color indexed="81"/>
            <rFont val="Tahoma"/>
            <family val="2"/>
          </rPr>
          <t>Omdia:</t>
        </r>
        <r>
          <rPr>
            <sz val="9"/>
            <color indexed="81"/>
            <rFont val="Tahoma"/>
            <family val="2"/>
          </rPr>
          <t xml:space="preserve">
Metric added in 2022</t>
        </r>
      </text>
    </comment>
    <comment ref="E334" authorId="0" shapeId="0" xr:uid="{507A31C4-549E-4C90-80A4-AC68D537D7AD}">
      <text>
        <r>
          <rPr>
            <b/>
            <sz val="9"/>
            <color indexed="81"/>
            <rFont val="Tahoma"/>
            <family val="2"/>
          </rPr>
          <t>Omdia:</t>
        </r>
        <r>
          <rPr>
            <sz val="9"/>
            <color indexed="81"/>
            <rFont val="Tahoma"/>
            <family val="2"/>
          </rPr>
          <t xml:space="preserve">
Metric added in 2021, for selected countries</t>
        </r>
      </text>
    </comment>
    <comment ref="E338" authorId="0" shapeId="0" xr:uid="{DCE74A29-6F98-4972-8FB9-DD8640F107E5}">
      <text>
        <r>
          <rPr>
            <b/>
            <sz val="9"/>
            <color indexed="81"/>
            <rFont val="Tahoma"/>
            <family val="2"/>
          </rPr>
          <t>Omdia:</t>
        </r>
        <r>
          <rPr>
            <sz val="9"/>
            <color indexed="81"/>
            <rFont val="Tahoma"/>
            <family val="2"/>
          </rPr>
          <t xml:space="preserve">
Metric added in 2023</t>
        </r>
      </text>
    </comment>
    <comment ref="E349" authorId="0" shapeId="0" xr:uid="{3655330E-F998-4994-AF25-0F1431D6BAA3}">
      <text>
        <r>
          <rPr>
            <b/>
            <sz val="9"/>
            <color indexed="81"/>
            <rFont val="Tahoma"/>
            <family val="2"/>
          </rPr>
          <t>Omdia:</t>
        </r>
        <r>
          <rPr>
            <sz val="9"/>
            <color indexed="81"/>
            <rFont val="Tahoma"/>
            <family val="2"/>
          </rPr>
          <t xml:space="preserve">
Metric added in 2022</t>
        </r>
      </text>
    </comment>
    <comment ref="E363" authorId="0" shapeId="0" xr:uid="{D37E2B5A-E15A-47D6-8CB9-7E6521DED01D}">
      <text>
        <r>
          <rPr>
            <b/>
            <sz val="9"/>
            <color indexed="81"/>
            <rFont val="Tahoma"/>
            <family val="2"/>
          </rPr>
          <t>Omdia:</t>
        </r>
        <r>
          <rPr>
            <sz val="9"/>
            <color indexed="81"/>
            <rFont val="Tahoma"/>
            <family val="2"/>
          </rPr>
          <t xml:space="preserve">
Metric added in 2021, for selected countries</t>
        </r>
      </text>
    </comment>
    <comment ref="E367" authorId="0" shapeId="0" xr:uid="{39972333-DF79-411D-B6E2-CBA328FCD91F}">
      <text>
        <r>
          <rPr>
            <b/>
            <sz val="9"/>
            <color indexed="81"/>
            <rFont val="Tahoma"/>
            <family val="2"/>
          </rPr>
          <t>Omdia:</t>
        </r>
        <r>
          <rPr>
            <sz val="9"/>
            <color indexed="81"/>
            <rFont val="Tahoma"/>
            <family val="2"/>
          </rPr>
          <t xml:space="preserve">
Metric added in 2023</t>
        </r>
      </text>
    </comment>
    <comment ref="E378" authorId="0" shapeId="0" xr:uid="{7CDEBB60-B8BE-4E99-BBA0-E35920AA0A6C}">
      <text>
        <r>
          <rPr>
            <b/>
            <sz val="9"/>
            <color indexed="81"/>
            <rFont val="Tahoma"/>
            <family val="2"/>
          </rPr>
          <t>Omdia:</t>
        </r>
        <r>
          <rPr>
            <sz val="9"/>
            <color indexed="81"/>
            <rFont val="Tahoma"/>
            <family val="2"/>
          </rPr>
          <t xml:space="preserve">
Metric added in 2022</t>
        </r>
      </text>
    </comment>
    <comment ref="E392" authorId="0" shapeId="0" xr:uid="{112122A4-56C9-412B-9F3F-145AF6753BFE}">
      <text>
        <r>
          <rPr>
            <b/>
            <sz val="9"/>
            <color indexed="81"/>
            <rFont val="Tahoma"/>
            <family val="2"/>
          </rPr>
          <t>Omdia:</t>
        </r>
        <r>
          <rPr>
            <sz val="9"/>
            <color indexed="81"/>
            <rFont val="Tahoma"/>
            <family val="2"/>
          </rPr>
          <t xml:space="preserve">
Metric added in 2021, for selected countries</t>
        </r>
      </text>
    </comment>
    <comment ref="E396" authorId="0" shapeId="0" xr:uid="{0B2E5D82-B64E-4493-AB80-A99DB562CE84}">
      <text>
        <r>
          <rPr>
            <b/>
            <sz val="9"/>
            <color indexed="81"/>
            <rFont val="Tahoma"/>
            <family val="2"/>
          </rPr>
          <t>Omdia:</t>
        </r>
        <r>
          <rPr>
            <sz val="9"/>
            <color indexed="81"/>
            <rFont val="Tahoma"/>
            <family val="2"/>
          </rPr>
          <t xml:space="preserve">
Metric added in 2023</t>
        </r>
      </text>
    </comment>
    <comment ref="E407" authorId="0" shapeId="0" xr:uid="{C678D01C-571D-46CE-9617-8E745C210559}">
      <text>
        <r>
          <rPr>
            <b/>
            <sz val="9"/>
            <color indexed="81"/>
            <rFont val="Tahoma"/>
            <family val="2"/>
          </rPr>
          <t>Omdia:</t>
        </r>
        <r>
          <rPr>
            <sz val="9"/>
            <color indexed="81"/>
            <rFont val="Tahoma"/>
            <family val="2"/>
          </rPr>
          <t xml:space="preserve">
Metric added in 2022</t>
        </r>
      </text>
    </comment>
    <comment ref="E421" authorId="0" shapeId="0" xr:uid="{9476F1EB-96FC-43F5-BCE7-21DD7C3C4F74}">
      <text>
        <r>
          <rPr>
            <b/>
            <sz val="9"/>
            <color indexed="81"/>
            <rFont val="Tahoma"/>
            <family val="2"/>
          </rPr>
          <t>Omdia:</t>
        </r>
        <r>
          <rPr>
            <sz val="9"/>
            <color indexed="81"/>
            <rFont val="Tahoma"/>
            <family val="2"/>
          </rPr>
          <t xml:space="preserve">
Metric added in 2021, for selected countries</t>
        </r>
      </text>
    </comment>
    <comment ref="E425" authorId="0" shapeId="0" xr:uid="{21C08026-0F30-40BF-B557-13ED368E9041}">
      <text>
        <r>
          <rPr>
            <b/>
            <sz val="9"/>
            <color indexed="81"/>
            <rFont val="Tahoma"/>
            <family val="2"/>
          </rPr>
          <t>Omdia:</t>
        </r>
        <r>
          <rPr>
            <sz val="9"/>
            <color indexed="81"/>
            <rFont val="Tahoma"/>
            <family val="2"/>
          </rPr>
          <t xml:space="preserve">
Metric added in 2023</t>
        </r>
      </text>
    </comment>
    <comment ref="E436" authorId="0" shapeId="0" xr:uid="{C50BBD7D-0C46-493F-B75B-D564AF950B88}">
      <text>
        <r>
          <rPr>
            <b/>
            <sz val="9"/>
            <color indexed="81"/>
            <rFont val="Tahoma"/>
            <family val="2"/>
          </rPr>
          <t>Omdia:</t>
        </r>
        <r>
          <rPr>
            <sz val="9"/>
            <color indexed="81"/>
            <rFont val="Tahoma"/>
            <family val="2"/>
          </rPr>
          <t xml:space="preserve">
Metric added in 2022</t>
        </r>
      </text>
    </comment>
    <comment ref="E450" authorId="0" shapeId="0" xr:uid="{9142B1A3-3F22-4CB0-80D6-224057345E26}">
      <text>
        <r>
          <rPr>
            <b/>
            <sz val="9"/>
            <color indexed="81"/>
            <rFont val="Tahoma"/>
            <family val="2"/>
          </rPr>
          <t>Omdia:</t>
        </r>
        <r>
          <rPr>
            <sz val="9"/>
            <color indexed="81"/>
            <rFont val="Tahoma"/>
            <family val="2"/>
          </rPr>
          <t xml:space="preserve">
Metric added in 2021, for selected countries</t>
        </r>
      </text>
    </comment>
    <comment ref="E454" authorId="0" shapeId="0" xr:uid="{DF0CBA8A-41EE-4FA9-9156-DC223A36D98F}">
      <text>
        <r>
          <rPr>
            <b/>
            <sz val="9"/>
            <color indexed="81"/>
            <rFont val="Tahoma"/>
            <family val="2"/>
          </rPr>
          <t>Omdia:</t>
        </r>
        <r>
          <rPr>
            <sz val="9"/>
            <color indexed="81"/>
            <rFont val="Tahoma"/>
            <family val="2"/>
          </rPr>
          <t xml:space="preserve">
Metric added in 2023</t>
        </r>
      </text>
    </comment>
    <comment ref="E465" authorId="0" shapeId="0" xr:uid="{1719359C-DE8E-4F87-9631-61E362C9C8FB}">
      <text>
        <r>
          <rPr>
            <b/>
            <sz val="9"/>
            <color indexed="81"/>
            <rFont val="Tahoma"/>
            <family val="2"/>
          </rPr>
          <t>Omdia:</t>
        </r>
        <r>
          <rPr>
            <sz val="9"/>
            <color indexed="81"/>
            <rFont val="Tahoma"/>
            <family val="2"/>
          </rPr>
          <t xml:space="preserve">
Metric added in 2022</t>
        </r>
      </text>
    </comment>
    <comment ref="E479" authorId="0" shapeId="0" xr:uid="{89427531-BC04-4FE4-8482-DE96C025DE8D}">
      <text>
        <r>
          <rPr>
            <b/>
            <sz val="9"/>
            <color indexed="81"/>
            <rFont val="Tahoma"/>
            <family val="2"/>
          </rPr>
          <t>Omdia:</t>
        </r>
        <r>
          <rPr>
            <sz val="9"/>
            <color indexed="81"/>
            <rFont val="Tahoma"/>
            <family val="2"/>
          </rPr>
          <t xml:space="preserve">
Metric added in 2021, for selected countries</t>
        </r>
      </text>
    </comment>
    <comment ref="E483" authorId="0" shapeId="0" xr:uid="{55048260-7778-4053-AED4-96D5312EAA85}">
      <text>
        <r>
          <rPr>
            <b/>
            <sz val="9"/>
            <color indexed="81"/>
            <rFont val="Tahoma"/>
            <family val="2"/>
          </rPr>
          <t>Omdia:</t>
        </r>
        <r>
          <rPr>
            <sz val="9"/>
            <color indexed="81"/>
            <rFont val="Tahoma"/>
            <family val="2"/>
          </rPr>
          <t xml:space="preserve">
Metric added in 2023</t>
        </r>
      </text>
    </comment>
    <comment ref="E494" authorId="0" shapeId="0" xr:uid="{93C02359-160B-45D9-A0E2-14897D6D56D8}">
      <text>
        <r>
          <rPr>
            <b/>
            <sz val="9"/>
            <color indexed="81"/>
            <rFont val="Tahoma"/>
            <family val="2"/>
          </rPr>
          <t>Omdia:</t>
        </r>
        <r>
          <rPr>
            <sz val="9"/>
            <color indexed="81"/>
            <rFont val="Tahoma"/>
            <family val="2"/>
          </rPr>
          <t xml:space="preserve">
Metric added in 2022</t>
        </r>
      </text>
    </comment>
    <comment ref="E508" authorId="0" shapeId="0" xr:uid="{8CFF0BAF-007B-4F77-96F5-53293B34F5BE}">
      <text>
        <r>
          <rPr>
            <b/>
            <sz val="9"/>
            <color indexed="81"/>
            <rFont val="Tahoma"/>
            <family val="2"/>
          </rPr>
          <t>Omdia:</t>
        </r>
        <r>
          <rPr>
            <sz val="9"/>
            <color indexed="81"/>
            <rFont val="Tahoma"/>
            <family val="2"/>
          </rPr>
          <t xml:space="preserve">
Metric added in 2021, for selected countries</t>
        </r>
      </text>
    </comment>
    <comment ref="E512" authorId="0" shapeId="0" xr:uid="{8F36D0BC-98CE-411B-BA05-6AC273F0DCB7}">
      <text>
        <r>
          <rPr>
            <b/>
            <sz val="9"/>
            <color indexed="81"/>
            <rFont val="Tahoma"/>
            <family val="2"/>
          </rPr>
          <t>Omdia:</t>
        </r>
        <r>
          <rPr>
            <sz val="9"/>
            <color indexed="81"/>
            <rFont val="Tahoma"/>
            <family val="2"/>
          </rPr>
          <t xml:space="preserve">
Metric added in 2023</t>
        </r>
      </text>
    </comment>
    <comment ref="E523" authorId="0" shapeId="0" xr:uid="{2B7A77AA-6343-4E85-BC35-91159209349E}">
      <text>
        <r>
          <rPr>
            <b/>
            <sz val="9"/>
            <color indexed="81"/>
            <rFont val="Tahoma"/>
            <family val="2"/>
          </rPr>
          <t>Omdia:</t>
        </r>
        <r>
          <rPr>
            <sz val="9"/>
            <color indexed="81"/>
            <rFont val="Tahoma"/>
            <family val="2"/>
          </rPr>
          <t xml:space="preserve">
Metric added in 2022</t>
        </r>
      </text>
    </comment>
    <comment ref="E537" authorId="0" shapeId="0" xr:uid="{412926CC-84EC-4334-9A5B-3E7FF8C651B1}">
      <text>
        <r>
          <rPr>
            <b/>
            <sz val="9"/>
            <color indexed="81"/>
            <rFont val="Tahoma"/>
            <family val="2"/>
          </rPr>
          <t>Omdia:</t>
        </r>
        <r>
          <rPr>
            <sz val="9"/>
            <color indexed="81"/>
            <rFont val="Tahoma"/>
            <family val="2"/>
          </rPr>
          <t xml:space="preserve">
Metric added in 2021, for selected countries</t>
        </r>
      </text>
    </comment>
    <comment ref="E541" authorId="0" shapeId="0" xr:uid="{8A65373E-C17D-4D4C-AC06-AF3569CAF330}">
      <text>
        <r>
          <rPr>
            <b/>
            <sz val="9"/>
            <color indexed="81"/>
            <rFont val="Tahoma"/>
            <family val="2"/>
          </rPr>
          <t>Omdia:</t>
        </r>
        <r>
          <rPr>
            <sz val="9"/>
            <color indexed="81"/>
            <rFont val="Tahoma"/>
            <family val="2"/>
          </rPr>
          <t xml:space="preserve">
Metric added in 2023</t>
        </r>
      </text>
    </comment>
    <comment ref="E552" authorId="0" shapeId="0" xr:uid="{968AE725-9136-4EE5-A92A-CC95935E0697}">
      <text>
        <r>
          <rPr>
            <b/>
            <sz val="9"/>
            <color indexed="81"/>
            <rFont val="Tahoma"/>
            <family val="2"/>
          </rPr>
          <t>Omdia:</t>
        </r>
        <r>
          <rPr>
            <sz val="9"/>
            <color indexed="81"/>
            <rFont val="Tahoma"/>
            <family val="2"/>
          </rPr>
          <t xml:space="preserve">
Metric added in 2022</t>
        </r>
      </text>
    </comment>
    <comment ref="E566" authorId="0" shapeId="0" xr:uid="{2EF21B8C-529F-41DF-86FC-2D63BB3E358A}">
      <text>
        <r>
          <rPr>
            <b/>
            <sz val="9"/>
            <color indexed="81"/>
            <rFont val="Tahoma"/>
            <family val="2"/>
          </rPr>
          <t>Omdia:</t>
        </r>
        <r>
          <rPr>
            <sz val="9"/>
            <color indexed="81"/>
            <rFont val="Tahoma"/>
            <family val="2"/>
          </rPr>
          <t xml:space="preserve">
Metric added in 2021, for selected countries</t>
        </r>
      </text>
    </comment>
    <comment ref="E570" authorId="0" shapeId="0" xr:uid="{6EB9C9A9-A027-4831-A071-19FAE32E810D}">
      <text>
        <r>
          <rPr>
            <b/>
            <sz val="9"/>
            <color indexed="81"/>
            <rFont val="Tahoma"/>
            <family val="2"/>
          </rPr>
          <t>Omdia:</t>
        </r>
        <r>
          <rPr>
            <sz val="9"/>
            <color indexed="81"/>
            <rFont val="Tahoma"/>
            <family val="2"/>
          </rPr>
          <t xml:space="preserve">
Metric added in 2023</t>
        </r>
      </text>
    </comment>
    <comment ref="E581" authorId="0" shapeId="0" xr:uid="{709974A9-4040-459C-9E2D-894CF14826FA}">
      <text>
        <r>
          <rPr>
            <b/>
            <sz val="9"/>
            <color indexed="81"/>
            <rFont val="Tahoma"/>
            <family val="2"/>
          </rPr>
          <t>Omdia:</t>
        </r>
        <r>
          <rPr>
            <sz val="9"/>
            <color indexed="81"/>
            <rFont val="Tahoma"/>
            <family val="2"/>
          </rPr>
          <t xml:space="preserve">
Metric added in 2022</t>
        </r>
      </text>
    </comment>
    <comment ref="E595" authorId="0" shapeId="0" xr:uid="{89C2124D-9A12-40A7-9BDC-C85248C8481E}">
      <text>
        <r>
          <rPr>
            <b/>
            <sz val="9"/>
            <color indexed="81"/>
            <rFont val="Tahoma"/>
            <family val="2"/>
          </rPr>
          <t>Omdia:</t>
        </r>
        <r>
          <rPr>
            <sz val="9"/>
            <color indexed="81"/>
            <rFont val="Tahoma"/>
            <family val="2"/>
          </rPr>
          <t xml:space="preserve">
Metric added in 2021, for selected countries</t>
        </r>
      </text>
    </comment>
    <comment ref="E599" authorId="0" shapeId="0" xr:uid="{6A71D402-4A90-4F65-9C99-FD521A61E127}">
      <text>
        <r>
          <rPr>
            <b/>
            <sz val="9"/>
            <color indexed="81"/>
            <rFont val="Tahoma"/>
            <family val="2"/>
          </rPr>
          <t>Omdia:</t>
        </r>
        <r>
          <rPr>
            <sz val="9"/>
            <color indexed="81"/>
            <rFont val="Tahoma"/>
            <family val="2"/>
          </rPr>
          <t xml:space="preserve">
Metric added in 2023</t>
        </r>
      </text>
    </comment>
    <comment ref="E610" authorId="0" shapeId="0" xr:uid="{A720E174-9536-4C5B-B4B2-F57B2306DDCD}">
      <text>
        <r>
          <rPr>
            <b/>
            <sz val="9"/>
            <color indexed="81"/>
            <rFont val="Tahoma"/>
            <family val="2"/>
          </rPr>
          <t>Omdia:</t>
        </r>
        <r>
          <rPr>
            <sz val="9"/>
            <color indexed="81"/>
            <rFont val="Tahoma"/>
            <family val="2"/>
          </rPr>
          <t xml:space="preserve">
Metric added in 2022</t>
        </r>
      </text>
    </comment>
    <comment ref="E624" authorId="0" shapeId="0" xr:uid="{22879E8E-EDA0-40A1-B1DB-4000A0D0AD52}">
      <text>
        <r>
          <rPr>
            <b/>
            <sz val="9"/>
            <color indexed="81"/>
            <rFont val="Tahoma"/>
            <family val="2"/>
          </rPr>
          <t>Omdia:</t>
        </r>
        <r>
          <rPr>
            <sz val="9"/>
            <color indexed="81"/>
            <rFont val="Tahoma"/>
            <family val="2"/>
          </rPr>
          <t xml:space="preserve">
Metric added in 2021, for selected countries</t>
        </r>
      </text>
    </comment>
    <comment ref="E628" authorId="0" shapeId="0" xr:uid="{D575A2C5-0004-4A53-9EBB-A7679859A570}">
      <text>
        <r>
          <rPr>
            <b/>
            <sz val="9"/>
            <color indexed="81"/>
            <rFont val="Tahoma"/>
            <family val="2"/>
          </rPr>
          <t>Omdia:</t>
        </r>
        <r>
          <rPr>
            <sz val="9"/>
            <color indexed="81"/>
            <rFont val="Tahoma"/>
            <family val="2"/>
          </rPr>
          <t xml:space="preserve">
Metric added in 2023</t>
        </r>
      </text>
    </comment>
    <comment ref="E639" authorId="0" shapeId="0" xr:uid="{32D175EC-E73C-4325-953F-060B80ECB761}">
      <text>
        <r>
          <rPr>
            <b/>
            <sz val="9"/>
            <color indexed="81"/>
            <rFont val="Tahoma"/>
            <family val="2"/>
          </rPr>
          <t>Omdia:</t>
        </r>
        <r>
          <rPr>
            <sz val="9"/>
            <color indexed="81"/>
            <rFont val="Tahoma"/>
            <family val="2"/>
          </rPr>
          <t xml:space="preserve">
Metric added in 2022</t>
        </r>
      </text>
    </comment>
    <comment ref="E653" authorId="0" shapeId="0" xr:uid="{A195570A-FDCD-4D90-9164-AC7E20CC4E5A}">
      <text>
        <r>
          <rPr>
            <b/>
            <sz val="9"/>
            <color indexed="81"/>
            <rFont val="Tahoma"/>
            <family val="2"/>
          </rPr>
          <t>Omdia:</t>
        </r>
        <r>
          <rPr>
            <sz val="9"/>
            <color indexed="81"/>
            <rFont val="Tahoma"/>
            <family val="2"/>
          </rPr>
          <t xml:space="preserve">
Metric added in 2021, for selected countries</t>
        </r>
      </text>
    </comment>
    <comment ref="E657" authorId="0" shapeId="0" xr:uid="{5A7E1B35-59A8-4A14-B259-1143AAC0349C}">
      <text>
        <r>
          <rPr>
            <b/>
            <sz val="9"/>
            <color indexed="81"/>
            <rFont val="Tahoma"/>
            <family val="2"/>
          </rPr>
          <t>Omdia:</t>
        </r>
        <r>
          <rPr>
            <sz val="9"/>
            <color indexed="81"/>
            <rFont val="Tahoma"/>
            <family val="2"/>
          </rPr>
          <t xml:space="preserve">
Metric added in 2023</t>
        </r>
      </text>
    </comment>
    <comment ref="E668" authorId="0" shapeId="0" xr:uid="{6CC4DB82-CC7E-40A0-959C-49C62FB5C940}">
      <text>
        <r>
          <rPr>
            <b/>
            <sz val="9"/>
            <color indexed="81"/>
            <rFont val="Tahoma"/>
            <family val="2"/>
          </rPr>
          <t>Omdia:</t>
        </r>
        <r>
          <rPr>
            <sz val="9"/>
            <color indexed="81"/>
            <rFont val="Tahoma"/>
            <family val="2"/>
          </rPr>
          <t xml:space="preserve">
Metric added in 2022</t>
        </r>
      </text>
    </comment>
    <comment ref="E682" authorId="0" shapeId="0" xr:uid="{042DBE57-F820-4CF0-9636-36BE694DC0A1}">
      <text>
        <r>
          <rPr>
            <b/>
            <sz val="9"/>
            <color indexed="81"/>
            <rFont val="Tahoma"/>
            <family val="2"/>
          </rPr>
          <t>Omdia:</t>
        </r>
        <r>
          <rPr>
            <sz val="9"/>
            <color indexed="81"/>
            <rFont val="Tahoma"/>
            <family val="2"/>
          </rPr>
          <t xml:space="preserve">
Metric added in 2021, for selected countries</t>
        </r>
      </text>
    </comment>
    <comment ref="E686" authorId="0" shapeId="0" xr:uid="{B52C92DF-3DE0-40D2-A0B6-134E383CA052}">
      <text>
        <r>
          <rPr>
            <b/>
            <sz val="9"/>
            <color indexed="81"/>
            <rFont val="Tahoma"/>
            <family val="2"/>
          </rPr>
          <t>Omdia:</t>
        </r>
        <r>
          <rPr>
            <sz val="9"/>
            <color indexed="81"/>
            <rFont val="Tahoma"/>
            <family val="2"/>
          </rPr>
          <t xml:space="preserve">
Metric added in 2023</t>
        </r>
      </text>
    </comment>
    <comment ref="E697" authorId="0" shapeId="0" xr:uid="{584BFD68-8B7D-4A3A-A71F-29C5BAED5E6D}">
      <text>
        <r>
          <rPr>
            <b/>
            <sz val="9"/>
            <color indexed="81"/>
            <rFont val="Tahoma"/>
            <family val="2"/>
          </rPr>
          <t>Omdia:</t>
        </r>
        <r>
          <rPr>
            <sz val="9"/>
            <color indexed="81"/>
            <rFont val="Tahoma"/>
            <family val="2"/>
          </rPr>
          <t xml:space="preserve">
Metric added in 2022</t>
        </r>
      </text>
    </comment>
    <comment ref="E711" authorId="0" shapeId="0" xr:uid="{7CEA11B3-B0AC-47D0-A668-306733E2EF58}">
      <text>
        <r>
          <rPr>
            <b/>
            <sz val="9"/>
            <color indexed="81"/>
            <rFont val="Tahoma"/>
            <family val="2"/>
          </rPr>
          <t>Omdia:</t>
        </r>
        <r>
          <rPr>
            <sz val="9"/>
            <color indexed="81"/>
            <rFont val="Tahoma"/>
            <family val="2"/>
          </rPr>
          <t xml:space="preserve">
Metric added in 2021, for selected countries</t>
        </r>
      </text>
    </comment>
    <comment ref="E715" authorId="0" shapeId="0" xr:uid="{A35B3814-CECD-48AA-8852-5D21915B38A5}">
      <text>
        <r>
          <rPr>
            <b/>
            <sz val="9"/>
            <color indexed="81"/>
            <rFont val="Tahoma"/>
            <family val="2"/>
          </rPr>
          <t>Omdia:</t>
        </r>
        <r>
          <rPr>
            <sz val="9"/>
            <color indexed="81"/>
            <rFont val="Tahoma"/>
            <family val="2"/>
          </rPr>
          <t xml:space="preserve">
Metric added in 2023</t>
        </r>
      </text>
    </comment>
    <comment ref="E726" authorId="0" shapeId="0" xr:uid="{6C8802C0-D6D2-4CD8-8945-0F3644B17997}">
      <text>
        <r>
          <rPr>
            <b/>
            <sz val="9"/>
            <color indexed="81"/>
            <rFont val="Tahoma"/>
            <family val="2"/>
          </rPr>
          <t>Omdia:</t>
        </r>
        <r>
          <rPr>
            <sz val="9"/>
            <color indexed="81"/>
            <rFont val="Tahoma"/>
            <family val="2"/>
          </rPr>
          <t xml:space="preserve">
Metric added in 2022</t>
        </r>
      </text>
    </comment>
    <comment ref="E740" authorId="0" shapeId="0" xr:uid="{B019EEA7-5A86-4B65-92C5-02F558FB1966}">
      <text>
        <r>
          <rPr>
            <b/>
            <sz val="9"/>
            <color indexed="81"/>
            <rFont val="Tahoma"/>
            <family val="2"/>
          </rPr>
          <t>Omdia:</t>
        </r>
        <r>
          <rPr>
            <sz val="9"/>
            <color indexed="81"/>
            <rFont val="Tahoma"/>
            <family val="2"/>
          </rPr>
          <t xml:space="preserve">
Metric added in 2021, for selected countries</t>
        </r>
      </text>
    </comment>
    <comment ref="E744" authorId="0" shapeId="0" xr:uid="{21434441-3936-4635-B629-509C33055CF4}">
      <text>
        <r>
          <rPr>
            <b/>
            <sz val="9"/>
            <color indexed="81"/>
            <rFont val="Tahoma"/>
            <family val="2"/>
          </rPr>
          <t>Omdia:</t>
        </r>
        <r>
          <rPr>
            <sz val="9"/>
            <color indexed="81"/>
            <rFont val="Tahoma"/>
            <family val="2"/>
          </rPr>
          <t xml:space="preserve">
Metric added in 2023</t>
        </r>
      </text>
    </comment>
    <comment ref="E755" authorId="0" shapeId="0" xr:uid="{6E513621-1F4C-4AE9-9A8B-D63624CCCB9B}">
      <text>
        <r>
          <rPr>
            <b/>
            <sz val="9"/>
            <color indexed="81"/>
            <rFont val="Tahoma"/>
            <family val="2"/>
          </rPr>
          <t>Omdia:</t>
        </r>
        <r>
          <rPr>
            <sz val="9"/>
            <color indexed="81"/>
            <rFont val="Tahoma"/>
            <family val="2"/>
          </rPr>
          <t xml:space="preserve">
Metric added in 2022</t>
        </r>
      </text>
    </comment>
    <comment ref="E769" authorId="0" shapeId="0" xr:uid="{66375FA0-F69E-4832-B1AF-4C25FA9D1386}">
      <text>
        <r>
          <rPr>
            <b/>
            <sz val="9"/>
            <color indexed="81"/>
            <rFont val="Tahoma"/>
            <family val="2"/>
          </rPr>
          <t>Omdia:</t>
        </r>
        <r>
          <rPr>
            <sz val="9"/>
            <color indexed="81"/>
            <rFont val="Tahoma"/>
            <family val="2"/>
          </rPr>
          <t xml:space="preserve">
Metric added in 2021, for selected countries</t>
        </r>
      </text>
    </comment>
    <comment ref="E773" authorId="0" shapeId="0" xr:uid="{1739E04F-63CE-485D-B327-750337A0E9CD}">
      <text>
        <r>
          <rPr>
            <b/>
            <sz val="9"/>
            <color indexed="81"/>
            <rFont val="Tahoma"/>
            <family val="2"/>
          </rPr>
          <t>Omdia:</t>
        </r>
        <r>
          <rPr>
            <sz val="9"/>
            <color indexed="81"/>
            <rFont val="Tahoma"/>
            <family val="2"/>
          </rPr>
          <t xml:space="preserve">
Metric added in 2023</t>
        </r>
      </text>
    </comment>
    <comment ref="E784" authorId="0" shapeId="0" xr:uid="{79D6BBB0-6195-4986-AD9D-0C044175E215}">
      <text>
        <r>
          <rPr>
            <b/>
            <sz val="9"/>
            <color indexed="81"/>
            <rFont val="Tahoma"/>
            <family val="2"/>
          </rPr>
          <t>Omdia:</t>
        </r>
        <r>
          <rPr>
            <sz val="9"/>
            <color indexed="81"/>
            <rFont val="Tahoma"/>
            <family val="2"/>
          </rPr>
          <t xml:space="preserve">
Metric added in 2022</t>
        </r>
      </text>
    </comment>
    <comment ref="E798" authorId="0" shapeId="0" xr:uid="{72450C19-38CC-4B2F-A5ED-42C02AE5767A}">
      <text>
        <r>
          <rPr>
            <b/>
            <sz val="9"/>
            <color indexed="81"/>
            <rFont val="Tahoma"/>
            <family val="2"/>
          </rPr>
          <t>Omdia:</t>
        </r>
        <r>
          <rPr>
            <sz val="9"/>
            <color indexed="81"/>
            <rFont val="Tahoma"/>
            <family val="2"/>
          </rPr>
          <t xml:space="preserve">
Metric added in 2021, for selected countries</t>
        </r>
      </text>
    </comment>
    <comment ref="E802" authorId="0" shapeId="0" xr:uid="{CDEF6D8E-615A-442D-BDBE-4514917C8899}">
      <text>
        <r>
          <rPr>
            <b/>
            <sz val="9"/>
            <color indexed="81"/>
            <rFont val="Tahoma"/>
            <family val="2"/>
          </rPr>
          <t>Omdia:</t>
        </r>
        <r>
          <rPr>
            <sz val="9"/>
            <color indexed="81"/>
            <rFont val="Tahoma"/>
            <family val="2"/>
          </rPr>
          <t xml:space="preserve">
Metric added in 2023</t>
        </r>
      </text>
    </comment>
    <comment ref="E813" authorId="0" shapeId="0" xr:uid="{9789D931-12E2-46CA-A4F8-F0E2E7246D9C}">
      <text>
        <r>
          <rPr>
            <b/>
            <sz val="9"/>
            <color indexed="81"/>
            <rFont val="Tahoma"/>
            <family val="2"/>
          </rPr>
          <t>Omdia:</t>
        </r>
        <r>
          <rPr>
            <sz val="9"/>
            <color indexed="81"/>
            <rFont val="Tahoma"/>
            <family val="2"/>
          </rPr>
          <t xml:space="preserve">
Metric added in 2022</t>
        </r>
      </text>
    </comment>
    <comment ref="E827" authorId="0" shapeId="0" xr:uid="{DB0BF788-DC19-4663-922F-E0F0BE8A3AE5}">
      <text>
        <r>
          <rPr>
            <b/>
            <sz val="9"/>
            <color indexed="81"/>
            <rFont val="Tahoma"/>
            <family val="2"/>
          </rPr>
          <t>Omdia:</t>
        </r>
        <r>
          <rPr>
            <sz val="9"/>
            <color indexed="81"/>
            <rFont val="Tahoma"/>
            <family val="2"/>
          </rPr>
          <t xml:space="preserve">
Metric added in 2021, for selected countries</t>
        </r>
      </text>
    </comment>
    <comment ref="E831" authorId="0" shapeId="0" xr:uid="{59FA11BD-144D-476A-B8F9-A9258AA31A78}">
      <text>
        <r>
          <rPr>
            <b/>
            <sz val="9"/>
            <color indexed="81"/>
            <rFont val="Tahoma"/>
            <family val="2"/>
          </rPr>
          <t>Omdia:</t>
        </r>
        <r>
          <rPr>
            <sz val="9"/>
            <color indexed="81"/>
            <rFont val="Tahoma"/>
            <family val="2"/>
          </rPr>
          <t xml:space="preserve">
Metric added in 2023</t>
        </r>
      </text>
    </comment>
    <comment ref="E842" authorId="0" shapeId="0" xr:uid="{5E30FF2A-A8F2-46DC-8873-B05EE973E19C}">
      <text>
        <r>
          <rPr>
            <b/>
            <sz val="9"/>
            <color indexed="81"/>
            <rFont val="Tahoma"/>
            <family val="2"/>
          </rPr>
          <t>Omdia:</t>
        </r>
        <r>
          <rPr>
            <sz val="9"/>
            <color indexed="81"/>
            <rFont val="Tahoma"/>
            <family val="2"/>
          </rPr>
          <t xml:space="preserve">
Metric added in 2022</t>
        </r>
      </text>
    </comment>
    <comment ref="E856" authorId="0" shapeId="0" xr:uid="{0C2C09C2-366D-4016-9BAF-F3A9509DDE71}">
      <text>
        <r>
          <rPr>
            <b/>
            <sz val="9"/>
            <color indexed="81"/>
            <rFont val="Tahoma"/>
            <family val="2"/>
          </rPr>
          <t>Omdia:</t>
        </r>
        <r>
          <rPr>
            <sz val="9"/>
            <color indexed="81"/>
            <rFont val="Tahoma"/>
            <family val="2"/>
          </rPr>
          <t xml:space="preserve">
Metric added in 2021, for selected countries</t>
        </r>
      </text>
    </comment>
    <comment ref="E860" authorId="0" shapeId="0" xr:uid="{590BAAD0-1E16-4306-BCA3-9DC85752450F}">
      <text>
        <r>
          <rPr>
            <b/>
            <sz val="9"/>
            <color indexed="81"/>
            <rFont val="Tahoma"/>
            <family val="2"/>
          </rPr>
          <t>Omdia:</t>
        </r>
        <r>
          <rPr>
            <sz val="9"/>
            <color indexed="81"/>
            <rFont val="Tahoma"/>
            <family val="2"/>
          </rPr>
          <t xml:space="preserve">
Metric added in 2023</t>
        </r>
      </text>
    </comment>
    <comment ref="E871" authorId="0" shapeId="0" xr:uid="{037D9671-5525-4234-88BB-0491B3C717EB}">
      <text>
        <r>
          <rPr>
            <b/>
            <sz val="9"/>
            <color indexed="81"/>
            <rFont val="Tahoma"/>
            <family val="2"/>
          </rPr>
          <t>Omdia:</t>
        </r>
        <r>
          <rPr>
            <sz val="9"/>
            <color indexed="81"/>
            <rFont val="Tahoma"/>
            <family val="2"/>
          </rPr>
          <t xml:space="preserve">
Metric added in 2022</t>
        </r>
      </text>
    </comment>
    <comment ref="E885" authorId="0" shapeId="0" xr:uid="{73678EF0-4BBF-48E6-8AD9-BF5F7DD7B784}">
      <text>
        <r>
          <rPr>
            <b/>
            <sz val="9"/>
            <color indexed="81"/>
            <rFont val="Tahoma"/>
            <family val="2"/>
          </rPr>
          <t>Omdia:</t>
        </r>
        <r>
          <rPr>
            <sz val="9"/>
            <color indexed="81"/>
            <rFont val="Tahoma"/>
            <family val="2"/>
          </rPr>
          <t xml:space="preserve">
Metric added in 2021, for selected countries</t>
        </r>
      </text>
    </comment>
    <comment ref="E889" authorId="0" shapeId="0" xr:uid="{B49157C9-C5C3-4879-89D6-763E6883E2A4}">
      <text>
        <r>
          <rPr>
            <b/>
            <sz val="9"/>
            <color indexed="81"/>
            <rFont val="Tahoma"/>
            <family val="2"/>
          </rPr>
          <t>Omdia:</t>
        </r>
        <r>
          <rPr>
            <sz val="9"/>
            <color indexed="81"/>
            <rFont val="Tahoma"/>
            <family val="2"/>
          </rPr>
          <t xml:space="preserve">
Metric added in 2023</t>
        </r>
      </text>
    </comment>
    <comment ref="E900" authorId="0" shapeId="0" xr:uid="{5055E439-85E7-4308-BF49-2910BC5FC813}">
      <text>
        <r>
          <rPr>
            <b/>
            <sz val="9"/>
            <color indexed="81"/>
            <rFont val="Tahoma"/>
            <family val="2"/>
          </rPr>
          <t>Omdia:</t>
        </r>
        <r>
          <rPr>
            <sz val="9"/>
            <color indexed="81"/>
            <rFont val="Tahoma"/>
            <family val="2"/>
          </rPr>
          <t xml:space="preserve">
Metric added in 2022</t>
        </r>
      </text>
    </comment>
    <comment ref="E914" authorId="0" shapeId="0" xr:uid="{DC6B49AF-E2D1-4ED2-A266-046FEC37E3F7}">
      <text>
        <r>
          <rPr>
            <b/>
            <sz val="9"/>
            <color indexed="81"/>
            <rFont val="Tahoma"/>
            <family val="2"/>
          </rPr>
          <t>Omdia:</t>
        </r>
        <r>
          <rPr>
            <sz val="9"/>
            <color indexed="81"/>
            <rFont val="Tahoma"/>
            <family val="2"/>
          </rPr>
          <t xml:space="preserve">
Metric added in 2021, for selected countries</t>
        </r>
      </text>
    </comment>
    <comment ref="E918" authorId="0" shapeId="0" xr:uid="{80683493-7066-4A0E-927E-051974126A78}">
      <text>
        <r>
          <rPr>
            <b/>
            <sz val="9"/>
            <color indexed="81"/>
            <rFont val="Tahoma"/>
            <family val="2"/>
          </rPr>
          <t>Omdia:</t>
        </r>
        <r>
          <rPr>
            <sz val="9"/>
            <color indexed="81"/>
            <rFont val="Tahoma"/>
            <family val="2"/>
          </rPr>
          <t xml:space="preserve">
Metric added in 2023</t>
        </r>
      </text>
    </comment>
    <comment ref="E929" authorId="0" shapeId="0" xr:uid="{E51BDAB1-09DD-4E9C-BEF1-EC17D8FFA625}">
      <text>
        <r>
          <rPr>
            <b/>
            <sz val="9"/>
            <color indexed="81"/>
            <rFont val="Tahoma"/>
            <family val="2"/>
          </rPr>
          <t>Omdia:</t>
        </r>
        <r>
          <rPr>
            <sz val="9"/>
            <color indexed="81"/>
            <rFont val="Tahoma"/>
            <family val="2"/>
          </rPr>
          <t xml:space="preserve">
Metric added in 2022</t>
        </r>
      </text>
    </comment>
    <comment ref="E943" authorId="0" shapeId="0" xr:uid="{C2C32DAF-926F-42BD-9863-C6AB6B9C789A}">
      <text>
        <r>
          <rPr>
            <b/>
            <sz val="9"/>
            <color indexed="81"/>
            <rFont val="Tahoma"/>
            <family val="2"/>
          </rPr>
          <t>Omdia:</t>
        </r>
        <r>
          <rPr>
            <sz val="9"/>
            <color indexed="81"/>
            <rFont val="Tahoma"/>
            <family val="2"/>
          </rPr>
          <t xml:space="preserve">
Metric added in 2021, for selected countries</t>
        </r>
      </text>
    </comment>
    <comment ref="E947" authorId="0" shapeId="0" xr:uid="{0EC4A433-0DDD-49E5-9FA4-950E295E4390}">
      <text>
        <r>
          <rPr>
            <b/>
            <sz val="9"/>
            <color indexed="81"/>
            <rFont val="Tahoma"/>
            <family val="2"/>
          </rPr>
          <t>Omdia:</t>
        </r>
        <r>
          <rPr>
            <sz val="9"/>
            <color indexed="81"/>
            <rFont val="Tahoma"/>
            <family val="2"/>
          </rPr>
          <t xml:space="preserve">
Metric added in 2023</t>
        </r>
      </text>
    </comment>
    <comment ref="E958" authorId="0" shapeId="0" xr:uid="{7B9A4A31-309D-4EDD-8943-80C85F089767}">
      <text>
        <r>
          <rPr>
            <b/>
            <sz val="9"/>
            <color indexed="81"/>
            <rFont val="Tahoma"/>
            <family val="2"/>
          </rPr>
          <t>Omdia:</t>
        </r>
        <r>
          <rPr>
            <sz val="9"/>
            <color indexed="81"/>
            <rFont val="Tahoma"/>
            <family val="2"/>
          </rPr>
          <t xml:space="preserve">
Metric added in 2022</t>
        </r>
      </text>
    </comment>
    <comment ref="E969" authorId="0" shapeId="0" xr:uid="{25C824E3-59AF-4EA2-AA27-5FAE4E4BC24F}">
      <text>
        <r>
          <rPr>
            <b/>
            <sz val="9"/>
            <color indexed="81"/>
            <rFont val="Tahoma"/>
            <family val="2"/>
          </rPr>
          <t>Omdia:</t>
        </r>
        <r>
          <rPr>
            <sz val="9"/>
            <color indexed="81"/>
            <rFont val="Tahoma"/>
            <family val="2"/>
          </rPr>
          <t xml:space="preserve">
Metric added in 2023</t>
        </r>
      </text>
    </comment>
    <comment ref="E979" authorId="0" shapeId="0" xr:uid="{69E2B46D-1B88-465C-8CA7-332C15E06866}">
      <text>
        <r>
          <rPr>
            <b/>
            <sz val="9"/>
            <color indexed="81"/>
            <rFont val="Tahoma"/>
            <family val="2"/>
          </rPr>
          <t>Omdia:</t>
        </r>
        <r>
          <rPr>
            <sz val="9"/>
            <color indexed="81"/>
            <rFont val="Tahoma"/>
            <family val="2"/>
          </rPr>
          <t xml:space="preserve">
Metric added in 2022</t>
        </r>
      </text>
    </comment>
    <comment ref="E990" authorId="0" shapeId="0" xr:uid="{2AC543C4-DDF0-4C11-98B8-0218C4B059AE}">
      <text>
        <r>
          <rPr>
            <b/>
            <sz val="9"/>
            <color indexed="81"/>
            <rFont val="Tahoma"/>
            <family val="2"/>
          </rPr>
          <t>Omdia:</t>
        </r>
        <r>
          <rPr>
            <sz val="9"/>
            <color indexed="81"/>
            <rFont val="Tahoma"/>
            <family val="2"/>
          </rPr>
          <t xml:space="preserve">
Metric added in 2023</t>
        </r>
      </text>
    </comment>
    <comment ref="E1000" authorId="0" shapeId="0" xr:uid="{83D8A354-D522-47E1-9FD8-70991E14F434}">
      <text>
        <r>
          <rPr>
            <b/>
            <sz val="9"/>
            <color indexed="81"/>
            <rFont val="Tahoma"/>
            <family val="2"/>
          </rPr>
          <t>Omdia:</t>
        </r>
        <r>
          <rPr>
            <sz val="9"/>
            <color indexed="81"/>
            <rFont val="Tahoma"/>
            <family val="2"/>
          </rPr>
          <t xml:space="preserve">
Metric added in 2022</t>
        </r>
      </text>
    </comment>
    <comment ref="E1011" authorId="0" shapeId="0" xr:uid="{53D20FA7-210D-4724-8AD5-49EF233A5EBA}">
      <text>
        <r>
          <rPr>
            <b/>
            <sz val="9"/>
            <color indexed="81"/>
            <rFont val="Tahoma"/>
            <family val="2"/>
          </rPr>
          <t>Omdia:</t>
        </r>
        <r>
          <rPr>
            <sz val="9"/>
            <color indexed="81"/>
            <rFont val="Tahoma"/>
            <family val="2"/>
          </rPr>
          <t xml:space="preserve">
Metric added in 2023</t>
        </r>
      </text>
    </comment>
    <comment ref="E1021" authorId="0" shapeId="0" xr:uid="{71270F31-67F6-4362-89E9-DA031B0D83E5}">
      <text>
        <r>
          <rPr>
            <b/>
            <sz val="9"/>
            <color indexed="81"/>
            <rFont val="Tahoma"/>
            <family val="2"/>
          </rPr>
          <t>Omdia:</t>
        </r>
        <r>
          <rPr>
            <sz val="9"/>
            <color indexed="81"/>
            <rFont val="Tahoma"/>
            <family val="2"/>
          </rPr>
          <t xml:space="preserve">
Metric added in 2022</t>
        </r>
      </text>
    </comment>
    <comment ref="E1032" authorId="0" shapeId="0" xr:uid="{894CB69A-573A-4E33-A9AD-CB8AD336C757}">
      <text>
        <r>
          <rPr>
            <b/>
            <sz val="9"/>
            <color indexed="81"/>
            <rFont val="Tahoma"/>
            <family val="2"/>
          </rPr>
          <t>Omdia:</t>
        </r>
        <r>
          <rPr>
            <sz val="9"/>
            <color indexed="81"/>
            <rFont val="Tahoma"/>
            <family val="2"/>
          </rPr>
          <t xml:space="preserve">
Metric added in 2023</t>
        </r>
      </text>
    </comment>
    <comment ref="E1042" authorId="0" shapeId="0" xr:uid="{19EE1E30-45A0-421A-95AB-ED71B78AC64F}">
      <text>
        <r>
          <rPr>
            <b/>
            <sz val="9"/>
            <color indexed="81"/>
            <rFont val="Tahoma"/>
            <family val="2"/>
          </rPr>
          <t>Omdia:</t>
        </r>
        <r>
          <rPr>
            <sz val="9"/>
            <color indexed="81"/>
            <rFont val="Tahoma"/>
            <family val="2"/>
          </rPr>
          <t xml:space="preserve">
Metric added in 2022</t>
        </r>
      </text>
    </comment>
    <comment ref="E1053" authorId="0" shapeId="0" xr:uid="{5B454968-84A5-4BCB-9F22-F2A9F7068596}">
      <text>
        <r>
          <rPr>
            <b/>
            <sz val="9"/>
            <color indexed="81"/>
            <rFont val="Tahoma"/>
            <family val="2"/>
          </rPr>
          <t>Omdia:</t>
        </r>
        <r>
          <rPr>
            <sz val="9"/>
            <color indexed="81"/>
            <rFont val="Tahoma"/>
            <family val="2"/>
          </rPr>
          <t xml:space="preserve">
Metric added in 2023</t>
        </r>
      </text>
    </comment>
    <comment ref="E1063" authorId="0" shapeId="0" xr:uid="{3B0C6D46-69F2-407B-837A-F1BE58E9E1C5}">
      <text>
        <r>
          <rPr>
            <b/>
            <sz val="9"/>
            <color indexed="81"/>
            <rFont val="Tahoma"/>
            <family val="2"/>
          </rPr>
          <t>Omdia:</t>
        </r>
        <r>
          <rPr>
            <sz val="9"/>
            <color indexed="81"/>
            <rFont val="Tahoma"/>
            <family val="2"/>
          </rPr>
          <t xml:space="preserve">
Metric added in 2022</t>
        </r>
      </text>
    </comment>
    <comment ref="E1074" authorId="0" shapeId="0" xr:uid="{B9F1B476-D7AD-42E7-A4C1-206A722D9A0D}">
      <text>
        <r>
          <rPr>
            <b/>
            <sz val="9"/>
            <color indexed="81"/>
            <rFont val="Tahoma"/>
            <family val="2"/>
          </rPr>
          <t>Omdia:</t>
        </r>
        <r>
          <rPr>
            <sz val="9"/>
            <color indexed="81"/>
            <rFont val="Tahoma"/>
            <family val="2"/>
          </rPr>
          <t xml:space="preserve">
Metric added in 2023</t>
        </r>
      </text>
    </comment>
    <comment ref="E1084" authorId="0" shapeId="0" xr:uid="{791435C0-A46A-46C2-B613-C127A0693995}">
      <text>
        <r>
          <rPr>
            <b/>
            <sz val="9"/>
            <color indexed="81"/>
            <rFont val="Tahoma"/>
            <family val="2"/>
          </rPr>
          <t>Omdia:</t>
        </r>
        <r>
          <rPr>
            <sz val="9"/>
            <color indexed="81"/>
            <rFont val="Tahoma"/>
            <family val="2"/>
          </rPr>
          <t xml:space="preserve">
Metric added in 2022</t>
        </r>
      </text>
    </comment>
    <comment ref="E1095" authorId="0" shapeId="0" xr:uid="{8114D79E-E24D-49C1-90BF-BC957E8FF3A5}">
      <text>
        <r>
          <rPr>
            <b/>
            <sz val="9"/>
            <color indexed="81"/>
            <rFont val="Tahoma"/>
            <family val="2"/>
          </rPr>
          <t>Omdia:</t>
        </r>
        <r>
          <rPr>
            <sz val="9"/>
            <color indexed="81"/>
            <rFont val="Tahoma"/>
            <family val="2"/>
          </rPr>
          <t xml:space="preserve">
Metric added in 2023</t>
        </r>
      </text>
    </comment>
    <comment ref="E1105" authorId="0" shapeId="0" xr:uid="{FE425A8A-8E18-44AE-BBAF-C8F4DF051057}">
      <text>
        <r>
          <rPr>
            <b/>
            <sz val="9"/>
            <color indexed="81"/>
            <rFont val="Tahoma"/>
            <family val="2"/>
          </rPr>
          <t>Omdia:</t>
        </r>
        <r>
          <rPr>
            <sz val="9"/>
            <color indexed="81"/>
            <rFont val="Tahoma"/>
            <family val="2"/>
          </rPr>
          <t xml:space="preserve">
Metric added in 2022</t>
        </r>
      </text>
    </comment>
    <comment ref="E1116" authorId="0" shapeId="0" xr:uid="{06878268-C50F-4A14-9641-C909BD55A695}">
      <text>
        <r>
          <rPr>
            <b/>
            <sz val="9"/>
            <color indexed="81"/>
            <rFont val="Tahoma"/>
            <family val="2"/>
          </rPr>
          <t>Omdia:</t>
        </r>
        <r>
          <rPr>
            <sz val="9"/>
            <color indexed="81"/>
            <rFont val="Tahoma"/>
            <family val="2"/>
          </rPr>
          <t xml:space="preserve">
Metric added in 2023</t>
        </r>
      </text>
    </comment>
    <comment ref="E1126" authorId="0" shapeId="0" xr:uid="{31F7935B-B4A1-4F33-8F5E-4C1C8E90F19B}">
      <text>
        <r>
          <rPr>
            <b/>
            <sz val="9"/>
            <color indexed="81"/>
            <rFont val="Tahoma"/>
            <family val="2"/>
          </rPr>
          <t>Omdia:</t>
        </r>
        <r>
          <rPr>
            <sz val="9"/>
            <color indexed="81"/>
            <rFont val="Tahoma"/>
            <family val="2"/>
          </rPr>
          <t xml:space="preserve">
Metric added in 2022</t>
        </r>
      </text>
    </comment>
    <comment ref="E1137" authorId="0" shapeId="0" xr:uid="{1FA3709C-01F6-4293-9478-BD2F04B00008}">
      <text>
        <r>
          <rPr>
            <b/>
            <sz val="9"/>
            <color indexed="81"/>
            <rFont val="Tahoma"/>
            <family val="2"/>
          </rPr>
          <t>Omdia:</t>
        </r>
        <r>
          <rPr>
            <sz val="9"/>
            <color indexed="81"/>
            <rFont val="Tahoma"/>
            <family val="2"/>
          </rPr>
          <t xml:space="preserve">
Metric added in 2023</t>
        </r>
      </text>
    </comment>
    <comment ref="E1147" authorId="0" shapeId="0" xr:uid="{107F2A82-3864-4B81-ABCD-223809DCBA27}">
      <text>
        <r>
          <rPr>
            <b/>
            <sz val="9"/>
            <color indexed="81"/>
            <rFont val="Tahoma"/>
            <family val="2"/>
          </rPr>
          <t>Omdia:</t>
        </r>
        <r>
          <rPr>
            <sz val="9"/>
            <color indexed="81"/>
            <rFont val="Tahoma"/>
            <family val="2"/>
          </rPr>
          <t xml:space="preserve">
Metric added in 2022</t>
        </r>
      </text>
    </comment>
    <comment ref="E1158" authorId="0" shapeId="0" xr:uid="{479FFC62-19C3-46DF-884E-AD5561497730}">
      <text>
        <r>
          <rPr>
            <b/>
            <sz val="9"/>
            <color indexed="81"/>
            <rFont val="Tahoma"/>
            <family val="2"/>
          </rPr>
          <t>Omdia:</t>
        </r>
        <r>
          <rPr>
            <sz val="9"/>
            <color indexed="81"/>
            <rFont val="Tahoma"/>
            <family val="2"/>
          </rPr>
          <t xml:space="preserve">
Metric added in 2023</t>
        </r>
      </text>
    </comment>
    <comment ref="E1168" authorId="0" shapeId="0" xr:uid="{DEA32DC7-A58B-42E5-A347-4E1E67CA1D7D}">
      <text>
        <r>
          <rPr>
            <b/>
            <sz val="9"/>
            <color indexed="81"/>
            <rFont val="Tahoma"/>
            <family val="2"/>
          </rPr>
          <t>Omdia:</t>
        </r>
        <r>
          <rPr>
            <sz val="9"/>
            <color indexed="81"/>
            <rFont val="Tahoma"/>
            <family val="2"/>
          </rPr>
          <t xml:space="preserve">
Metric added in 2022</t>
        </r>
      </text>
    </comment>
    <comment ref="E1179" authorId="0" shapeId="0" xr:uid="{37F1DF8D-BC84-449E-A537-0C474BDD68FD}">
      <text>
        <r>
          <rPr>
            <b/>
            <sz val="9"/>
            <color indexed="81"/>
            <rFont val="Tahoma"/>
            <family val="2"/>
          </rPr>
          <t>Omdia:</t>
        </r>
        <r>
          <rPr>
            <sz val="9"/>
            <color indexed="81"/>
            <rFont val="Tahoma"/>
            <family val="2"/>
          </rPr>
          <t xml:space="preserve">
Metric added in 2023</t>
        </r>
      </text>
    </comment>
    <comment ref="E1189" authorId="0" shapeId="0" xr:uid="{92717603-C0C7-47E1-A4EF-26FC35708681}">
      <text>
        <r>
          <rPr>
            <b/>
            <sz val="9"/>
            <color indexed="81"/>
            <rFont val="Tahoma"/>
            <family val="2"/>
          </rPr>
          <t>Omdia:</t>
        </r>
        <r>
          <rPr>
            <sz val="9"/>
            <color indexed="81"/>
            <rFont val="Tahoma"/>
            <family val="2"/>
          </rPr>
          <t xml:space="preserve">
Metric added in 2022</t>
        </r>
      </text>
    </comment>
    <comment ref="E1200" authorId="0" shapeId="0" xr:uid="{A02C2460-026E-448B-BC89-830B07010B17}">
      <text>
        <r>
          <rPr>
            <b/>
            <sz val="9"/>
            <color indexed="81"/>
            <rFont val="Tahoma"/>
            <family val="2"/>
          </rPr>
          <t>Omdia:</t>
        </r>
        <r>
          <rPr>
            <sz val="9"/>
            <color indexed="81"/>
            <rFont val="Tahoma"/>
            <family val="2"/>
          </rPr>
          <t xml:space="preserve">
Metric added in 2023</t>
        </r>
      </text>
    </comment>
    <comment ref="E1210" authorId="0" shapeId="0" xr:uid="{08E79765-5111-4404-868C-776D93389224}">
      <text>
        <r>
          <rPr>
            <b/>
            <sz val="9"/>
            <color indexed="81"/>
            <rFont val="Tahoma"/>
            <family val="2"/>
          </rPr>
          <t>Omdia:</t>
        </r>
        <r>
          <rPr>
            <sz val="9"/>
            <color indexed="81"/>
            <rFont val="Tahoma"/>
            <family val="2"/>
          </rPr>
          <t xml:space="preserve">
Metric added in 2022</t>
        </r>
      </text>
    </comment>
    <comment ref="E1221" authorId="0" shapeId="0" xr:uid="{C815886F-61E4-468F-895E-436E2CF9E198}">
      <text>
        <r>
          <rPr>
            <b/>
            <sz val="9"/>
            <color indexed="81"/>
            <rFont val="Tahoma"/>
            <family val="2"/>
          </rPr>
          <t>Omdia:</t>
        </r>
        <r>
          <rPr>
            <sz val="9"/>
            <color indexed="81"/>
            <rFont val="Tahoma"/>
            <family val="2"/>
          </rPr>
          <t xml:space="preserve">
Metric added in 2023</t>
        </r>
      </text>
    </comment>
    <comment ref="E1231" authorId="0" shapeId="0" xr:uid="{49387D80-8649-451A-A21B-5D782D15186B}">
      <text>
        <r>
          <rPr>
            <b/>
            <sz val="9"/>
            <color indexed="81"/>
            <rFont val="Tahoma"/>
            <family val="2"/>
          </rPr>
          <t>Omdia:</t>
        </r>
        <r>
          <rPr>
            <sz val="9"/>
            <color indexed="81"/>
            <rFont val="Tahoma"/>
            <family val="2"/>
          </rPr>
          <t xml:space="preserve">
Metric added in 2022</t>
        </r>
      </text>
    </comment>
    <comment ref="E1242" authorId="0" shapeId="0" xr:uid="{E36C09E4-C53E-46CE-8690-ED993B0646A4}">
      <text>
        <r>
          <rPr>
            <b/>
            <sz val="9"/>
            <color indexed="81"/>
            <rFont val="Tahoma"/>
            <family val="2"/>
          </rPr>
          <t>Omdia:</t>
        </r>
        <r>
          <rPr>
            <sz val="9"/>
            <color indexed="81"/>
            <rFont val="Tahoma"/>
            <family val="2"/>
          </rPr>
          <t xml:space="preserve">
Metric added in 2023</t>
        </r>
      </text>
    </comment>
    <comment ref="E1252" authorId="0" shapeId="0" xr:uid="{CD641DB0-951D-43D5-9FDA-A6DECDD7E9AC}">
      <text>
        <r>
          <rPr>
            <b/>
            <sz val="9"/>
            <color indexed="81"/>
            <rFont val="Tahoma"/>
            <family val="2"/>
          </rPr>
          <t>Omdia:</t>
        </r>
        <r>
          <rPr>
            <sz val="9"/>
            <color indexed="81"/>
            <rFont val="Tahoma"/>
            <family val="2"/>
          </rPr>
          <t xml:space="preserve">
Metric added in 2022</t>
        </r>
      </text>
    </comment>
    <comment ref="E1263" authorId="0" shapeId="0" xr:uid="{BBA17B01-F0C9-49C8-9BFB-F06240836A03}">
      <text>
        <r>
          <rPr>
            <b/>
            <sz val="9"/>
            <color indexed="81"/>
            <rFont val="Tahoma"/>
            <family val="2"/>
          </rPr>
          <t>Omdia:</t>
        </r>
        <r>
          <rPr>
            <sz val="9"/>
            <color indexed="81"/>
            <rFont val="Tahoma"/>
            <family val="2"/>
          </rPr>
          <t xml:space="preserve">
Metric added in 2023</t>
        </r>
      </text>
    </comment>
    <comment ref="E1273" authorId="0" shapeId="0" xr:uid="{9BEA9236-D1D3-43A9-A5C8-0B5AD350A6B1}">
      <text>
        <r>
          <rPr>
            <b/>
            <sz val="9"/>
            <color indexed="81"/>
            <rFont val="Tahoma"/>
            <family val="2"/>
          </rPr>
          <t>Omdia:</t>
        </r>
        <r>
          <rPr>
            <sz val="9"/>
            <color indexed="81"/>
            <rFont val="Tahoma"/>
            <family val="2"/>
          </rPr>
          <t xml:space="preserve">
Metric added in 2022</t>
        </r>
      </text>
    </comment>
    <comment ref="E1284" authorId="0" shapeId="0" xr:uid="{941B35D4-1093-43BA-A8F8-A69D150DE6B2}">
      <text>
        <r>
          <rPr>
            <b/>
            <sz val="9"/>
            <color indexed="81"/>
            <rFont val="Tahoma"/>
            <family val="2"/>
          </rPr>
          <t>Omdia:</t>
        </r>
        <r>
          <rPr>
            <sz val="9"/>
            <color indexed="81"/>
            <rFont val="Tahoma"/>
            <family val="2"/>
          </rPr>
          <t xml:space="preserve">
Metric added in 2023</t>
        </r>
      </text>
    </comment>
    <comment ref="E1294" authorId="0" shapeId="0" xr:uid="{6A17AE59-7870-43E7-99E9-53B716F9F5EF}">
      <text>
        <r>
          <rPr>
            <b/>
            <sz val="9"/>
            <color indexed="81"/>
            <rFont val="Tahoma"/>
            <family val="2"/>
          </rPr>
          <t>Omdia:</t>
        </r>
        <r>
          <rPr>
            <sz val="9"/>
            <color indexed="81"/>
            <rFont val="Tahoma"/>
            <family val="2"/>
          </rPr>
          <t xml:space="preserve">
Metric added in 2022</t>
        </r>
      </text>
    </comment>
    <comment ref="E1305" authorId="0" shapeId="0" xr:uid="{FAC22DDD-39C5-444D-9BA6-6ECF92ABE083}">
      <text>
        <r>
          <rPr>
            <b/>
            <sz val="9"/>
            <color indexed="81"/>
            <rFont val="Tahoma"/>
            <family val="2"/>
          </rPr>
          <t>Omdia:</t>
        </r>
        <r>
          <rPr>
            <sz val="9"/>
            <color indexed="81"/>
            <rFont val="Tahoma"/>
            <family val="2"/>
          </rPr>
          <t xml:space="preserve">
Metric added in 2023</t>
        </r>
      </text>
    </comment>
    <comment ref="E1315" authorId="0" shapeId="0" xr:uid="{15EB8E55-7CD4-4AB6-B779-5E3A3B86ED2F}">
      <text>
        <r>
          <rPr>
            <b/>
            <sz val="9"/>
            <color indexed="81"/>
            <rFont val="Tahoma"/>
            <family val="2"/>
          </rPr>
          <t>Omdia:</t>
        </r>
        <r>
          <rPr>
            <sz val="9"/>
            <color indexed="81"/>
            <rFont val="Tahoma"/>
            <family val="2"/>
          </rPr>
          <t xml:space="preserve">
Metric added in 2022</t>
        </r>
      </text>
    </comment>
    <comment ref="E1326" authorId="0" shapeId="0" xr:uid="{A539A97F-CA5B-4319-9398-E143ED6B6830}">
      <text>
        <r>
          <rPr>
            <b/>
            <sz val="9"/>
            <color indexed="81"/>
            <rFont val="Tahoma"/>
            <family val="2"/>
          </rPr>
          <t>Omdia:</t>
        </r>
        <r>
          <rPr>
            <sz val="9"/>
            <color indexed="81"/>
            <rFont val="Tahoma"/>
            <family val="2"/>
          </rPr>
          <t xml:space="preserve">
Metric added in 2023</t>
        </r>
      </text>
    </comment>
    <comment ref="E1336" authorId="0" shapeId="0" xr:uid="{87E6C18F-4ECD-45C7-A593-0AFAAA974F4E}">
      <text>
        <r>
          <rPr>
            <b/>
            <sz val="9"/>
            <color indexed="81"/>
            <rFont val="Tahoma"/>
            <family val="2"/>
          </rPr>
          <t>Omdia:</t>
        </r>
        <r>
          <rPr>
            <sz val="9"/>
            <color indexed="81"/>
            <rFont val="Tahoma"/>
            <family val="2"/>
          </rPr>
          <t xml:space="preserve">
Metric added in 2022</t>
        </r>
      </text>
    </comment>
    <comment ref="E1347" authorId="0" shapeId="0" xr:uid="{65E43D00-C818-416C-9416-3E81D3B46CC2}">
      <text>
        <r>
          <rPr>
            <b/>
            <sz val="9"/>
            <color indexed="81"/>
            <rFont val="Tahoma"/>
            <family val="2"/>
          </rPr>
          <t>Omdia:</t>
        </r>
        <r>
          <rPr>
            <sz val="9"/>
            <color indexed="81"/>
            <rFont val="Tahoma"/>
            <family val="2"/>
          </rPr>
          <t xml:space="preserve">
Metric added in 2023</t>
        </r>
      </text>
    </comment>
    <comment ref="E1357" authorId="0" shapeId="0" xr:uid="{71E00BA4-FAFE-4172-8166-F9DBD13B1C17}">
      <text>
        <r>
          <rPr>
            <b/>
            <sz val="9"/>
            <color indexed="81"/>
            <rFont val="Tahoma"/>
            <family val="2"/>
          </rPr>
          <t>Omdia:</t>
        </r>
        <r>
          <rPr>
            <sz val="9"/>
            <color indexed="81"/>
            <rFont val="Tahoma"/>
            <family val="2"/>
          </rPr>
          <t xml:space="preserve">
Metric added in 2022</t>
        </r>
      </text>
    </comment>
    <comment ref="E1368" authorId="0" shapeId="0" xr:uid="{4244A961-81DF-4983-A701-907C8220A4AC}">
      <text>
        <r>
          <rPr>
            <b/>
            <sz val="9"/>
            <color indexed="81"/>
            <rFont val="Tahoma"/>
            <family val="2"/>
          </rPr>
          <t>Omdia:</t>
        </r>
        <r>
          <rPr>
            <sz val="9"/>
            <color indexed="81"/>
            <rFont val="Tahoma"/>
            <family val="2"/>
          </rPr>
          <t xml:space="preserve">
Metric added in 2023</t>
        </r>
      </text>
    </comment>
    <comment ref="E1378" authorId="0" shapeId="0" xr:uid="{F5D1F1E3-E942-4EAB-9720-6F1AF43CB4CC}">
      <text>
        <r>
          <rPr>
            <b/>
            <sz val="9"/>
            <color indexed="81"/>
            <rFont val="Tahoma"/>
            <family val="2"/>
          </rPr>
          <t>Omdia:</t>
        </r>
        <r>
          <rPr>
            <sz val="9"/>
            <color indexed="81"/>
            <rFont val="Tahoma"/>
            <family val="2"/>
          </rPr>
          <t xml:space="preserve">
Metric added in 2022</t>
        </r>
      </text>
    </comment>
    <comment ref="E1389" authorId="0" shapeId="0" xr:uid="{E5AE5220-DDAC-4544-95A8-55F84578279C}">
      <text>
        <r>
          <rPr>
            <b/>
            <sz val="9"/>
            <color indexed="81"/>
            <rFont val="Tahoma"/>
            <family val="2"/>
          </rPr>
          <t>Omdia:</t>
        </r>
        <r>
          <rPr>
            <sz val="9"/>
            <color indexed="81"/>
            <rFont val="Tahoma"/>
            <family val="2"/>
          </rPr>
          <t xml:space="preserve">
Metric added in 2023</t>
        </r>
      </text>
    </comment>
    <comment ref="E1399" authorId="0" shapeId="0" xr:uid="{12DEEC17-1058-4C12-B372-D00604EEE541}">
      <text>
        <r>
          <rPr>
            <b/>
            <sz val="9"/>
            <color indexed="81"/>
            <rFont val="Tahoma"/>
            <family val="2"/>
          </rPr>
          <t>Omdia:</t>
        </r>
        <r>
          <rPr>
            <sz val="9"/>
            <color indexed="81"/>
            <rFont val="Tahoma"/>
            <family val="2"/>
          </rPr>
          <t xml:space="preserve">
Metric added in 2022</t>
        </r>
      </text>
    </comment>
    <comment ref="E1410" authorId="0" shapeId="0" xr:uid="{C3F01049-23ED-40BE-BBC9-6F8A9470DCE0}">
      <text>
        <r>
          <rPr>
            <b/>
            <sz val="9"/>
            <color indexed="81"/>
            <rFont val="Tahoma"/>
            <family val="2"/>
          </rPr>
          <t>Omdia:</t>
        </r>
        <r>
          <rPr>
            <sz val="9"/>
            <color indexed="81"/>
            <rFont val="Tahoma"/>
            <family val="2"/>
          </rPr>
          <t xml:space="preserve">
Metric added in 2023</t>
        </r>
      </text>
    </comment>
    <comment ref="E1420" authorId="0" shapeId="0" xr:uid="{8CCDA3D8-E631-49AB-886B-B6B00239B220}">
      <text>
        <r>
          <rPr>
            <b/>
            <sz val="9"/>
            <color indexed="81"/>
            <rFont val="Tahoma"/>
            <family val="2"/>
          </rPr>
          <t>Omdia:</t>
        </r>
        <r>
          <rPr>
            <sz val="9"/>
            <color indexed="81"/>
            <rFont val="Tahoma"/>
            <family val="2"/>
          </rPr>
          <t xml:space="preserve">
Metric added in 2022</t>
        </r>
      </text>
    </comment>
    <comment ref="E1431" authorId="0" shapeId="0" xr:uid="{07A6C6A9-133C-4F6A-AD2C-940887CE9E1F}">
      <text>
        <r>
          <rPr>
            <b/>
            <sz val="9"/>
            <color indexed="81"/>
            <rFont val="Tahoma"/>
            <family val="2"/>
          </rPr>
          <t>Omdia:</t>
        </r>
        <r>
          <rPr>
            <sz val="9"/>
            <color indexed="81"/>
            <rFont val="Tahoma"/>
            <family val="2"/>
          </rPr>
          <t xml:space="preserve">
Metric added in 2023</t>
        </r>
      </text>
    </comment>
    <comment ref="E1441" authorId="0" shapeId="0" xr:uid="{3FC30917-4321-40DA-8A46-9CC9E65EB807}">
      <text>
        <r>
          <rPr>
            <b/>
            <sz val="9"/>
            <color indexed="81"/>
            <rFont val="Tahoma"/>
            <family val="2"/>
          </rPr>
          <t>Omdia:</t>
        </r>
        <r>
          <rPr>
            <sz val="9"/>
            <color indexed="81"/>
            <rFont val="Tahoma"/>
            <family val="2"/>
          </rPr>
          <t xml:space="preserve">
Metric added in 2022</t>
        </r>
      </text>
    </comment>
    <comment ref="E1452" authorId="0" shapeId="0" xr:uid="{ED2222E2-33CA-4EB3-9AE2-DDEA0EAC1530}">
      <text>
        <r>
          <rPr>
            <b/>
            <sz val="9"/>
            <color indexed="81"/>
            <rFont val="Tahoma"/>
            <family val="2"/>
          </rPr>
          <t>Omdia:</t>
        </r>
        <r>
          <rPr>
            <sz val="9"/>
            <color indexed="81"/>
            <rFont val="Tahoma"/>
            <family val="2"/>
          </rPr>
          <t xml:space="preserve">
Metric added in 2023</t>
        </r>
      </text>
    </comment>
    <comment ref="E1462" authorId="0" shapeId="0" xr:uid="{8099FA76-F286-494F-B34D-ABC4F935C8A3}">
      <text>
        <r>
          <rPr>
            <b/>
            <sz val="9"/>
            <color indexed="81"/>
            <rFont val="Tahoma"/>
            <family val="2"/>
          </rPr>
          <t>Omdia:</t>
        </r>
        <r>
          <rPr>
            <sz val="9"/>
            <color indexed="81"/>
            <rFont val="Tahoma"/>
            <family val="2"/>
          </rPr>
          <t xml:space="preserve">
Metric added in 2022</t>
        </r>
      </text>
    </comment>
    <comment ref="E1473" authorId="0" shapeId="0" xr:uid="{183E0A65-5D9A-42D8-AED5-39832B0BF0E0}">
      <text>
        <r>
          <rPr>
            <b/>
            <sz val="9"/>
            <color indexed="81"/>
            <rFont val="Tahoma"/>
            <family val="2"/>
          </rPr>
          <t>Omdia:</t>
        </r>
        <r>
          <rPr>
            <sz val="9"/>
            <color indexed="81"/>
            <rFont val="Tahoma"/>
            <family val="2"/>
          </rPr>
          <t xml:space="preserve">
Metric added in 2023</t>
        </r>
      </text>
    </comment>
    <comment ref="E1483" authorId="0" shapeId="0" xr:uid="{00D61B73-46C0-4747-BB0D-B99D2FA5D8F1}">
      <text>
        <r>
          <rPr>
            <b/>
            <sz val="9"/>
            <color indexed="81"/>
            <rFont val="Tahoma"/>
            <family val="2"/>
          </rPr>
          <t>Omdia:</t>
        </r>
        <r>
          <rPr>
            <sz val="9"/>
            <color indexed="81"/>
            <rFont val="Tahoma"/>
            <family val="2"/>
          </rPr>
          <t xml:space="preserve">
Metric added in 2022</t>
        </r>
      </text>
    </comment>
    <comment ref="E1494" authorId="0" shapeId="0" xr:uid="{657B967A-1285-4406-9824-B4D046C1C320}">
      <text>
        <r>
          <rPr>
            <b/>
            <sz val="9"/>
            <color indexed="81"/>
            <rFont val="Tahoma"/>
            <family val="2"/>
          </rPr>
          <t>Omdia:</t>
        </r>
        <r>
          <rPr>
            <sz val="9"/>
            <color indexed="81"/>
            <rFont val="Tahoma"/>
            <family val="2"/>
          </rPr>
          <t xml:space="preserve">
Metric added in 2023</t>
        </r>
      </text>
    </comment>
    <comment ref="E1504" authorId="0" shapeId="0" xr:uid="{2A9408B6-6BEB-4921-B200-9495075CCE98}">
      <text>
        <r>
          <rPr>
            <b/>
            <sz val="9"/>
            <color indexed="81"/>
            <rFont val="Tahoma"/>
            <family val="2"/>
          </rPr>
          <t>Omdia:</t>
        </r>
        <r>
          <rPr>
            <sz val="9"/>
            <color indexed="81"/>
            <rFont val="Tahoma"/>
            <family val="2"/>
          </rPr>
          <t xml:space="preserve">
Metric added in 2022</t>
        </r>
      </text>
    </comment>
    <comment ref="E1515" authorId="0" shapeId="0" xr:uid="{9C8331AD-09E3-40FE-AE1C-EBBB4653D65B}">
      <text>
        <r>
          <rPr>
            <b/>
            <sz val="9"/>
            <color indexed="81"/>
            <rFont val="Tahoma"/>
            <family val="2"/>
          </rPr>
          <t>Omdia:</t>
        </r>
        <r>
          <rPr>
            <sz val="9"/>
            <color indexed="81"/>
            <rFont val="Tahoma"/>
            <family val="2"/>
          </rPr>
          <t xml:space="preserve">
Metric added in 2023</t>
        </r>
      </text>
    </comment>
    <comment ref="E1525" authorId="0" shapeId="0" xr:uid="{6C417714-FC7B-404C-87A7-8452741F951F}">
      <text>
        <r>
          <rPr>
            <b/>
            <sz val="9"/>
            <color indexed="81"/>
            <rFont val="Tahoma"/>
            <family val="2"/>
          </rPr>
          <t>Omdia:</t>
        </r>
        <r>
          <rPr>
            <sz val="9"/>
            <color indexed="81"/>
            <rFont val="Tahoma"/>
            <family val="2"/>
          </rPr>
          <t xml:space="preserve">
Metric added in 2022</t>
        </r>
      </text>
    </comment>
    <comment ref="E1536" authorId="0" shapeId="0" xr:uid="{E0A3DE32-43BA-42B9-83D9-7EA85B32DE6E}">
      <text>
        <r>
          <rPr>
            <b/>
            <sz val="9"/>
            <color indexed="81"/>
            <rFont val="Tahoma"/>
            <family val="2"/>
          </rPr>
          <t>Omdia:</t>
        </r>
        <r>
          <rPr>
            <sz val="9"/>
            <color indexed="81"/>
            <rFont val="Tahoma"/>
            <family val="2"/>
          </rPr>
          <t xml:space="preserve">
Metric added in 2023</t>
        </r>
      </text>
    </comment>
    <comment ref="E1546" authorId="0" shapeId="0" xr:uid="{2DA46C15-ABE1-4CA6-9055-B335EE735093}">
      <text>
        <r>
          <rPr>
            <b/>
            <sz val="9"/>
            <color indexed="81"/>
            <rFont val="Tahoma"/>
            <family val="2"/>
          </rPr>
          <t>Omdia:</t>
        </r>
        <r>
          <rPr>
            <sz val="9"/>
            <color indexed="81"/>
            <rFont val="Tahoma"/>
            <family val="2"/>
          </rPr>
          <t xml:space="preserve">
Metric added in 2022</t>
        </r>
      </text>
    </comment>
    <comment ref="E1557" authorId="0" shapeId="0" xr:uid="{3D7BC806-C15B-45CC-BCAA-ED329752795E}">
      <text>
        <r>
          <rPr>
            <b/>
            <sz val="9"/>
            <color indexed="81"/>
            <rFont val="Tahoma"/>
            <family val="2"/>
          </rPr>
          <t>Omdia:</t>
        </r>
        <r>
          <rPr>
            <sz val="9"/>
            <color indexed="81"/>
            <rFont val="Tahoma"/>
            <family val="2"/>
          </rPr>
          <t xml:space="preserve">
Metric added in 2023</t>
        </r>
      </text>
    </comment>
    <comment ref="E1567" authorId="0" shapeId="0" xr:uid="{901D4884-ABF3-4F6A-B694-DACFB1C485E6}">
      <text>
        <r>
          <rPr>
            <b/>
            <sz val="9"/>
            <color indexed="81"/>
            <rFont val="Tahoma"/>
            <family val="2"/>
          </rPr>
          <t>Omdia:</t>
        </r>
        <r>
          <rPr>
            <sz val="9"/>
            <color indexed="81"/>
            <rFont val="Tahoma"/>
            <family val="2"/>
          </rPr>
          <t xml:space="preserve">
Metric added in 2022</t>
        </r>
      </text>
    </comment>
    <comment ref="E1578" authorId="0" shapeId="0" xr:uid="{06A6297A-F450-492A-BF09-66DEF263EF20}">
      <text>
        <r>
          <rPr>
            <b/>
            <sz val="9"/>
            <color indexed="81"/>
            <rFont val="Tahoma"/>
            <family val="2"/>
          </rPr>
          <t>Omdia:</t>
        </r>
        <r>
          <rPr>
            <sz val="9"/>
            <color indexed="81"/>
            <rFont val="Tahoma"/>
            <family val="2"/>
          </rPr>
          <t xml:space="preserve">
Metric added in 2023</t>
        </r>
      </text>
    </comment>
    <comment ref="E1588" authorId="0" shapeId="0" xr:uid="{36694F1E-ADB1-45FD-97CF-1E3174F796FA}">
      <text>
        <r>
          <rPr>
            <b/>
            <sz val="9"/>
            <color indexed="81"/>
            <rFont val="Tahoma"/>
            <family val="2"/>
          </rPr>
          <t>Omdia:</t>
        </r>
        <r>
          <rPr>
            <sz val="9"/>
            <color indexed="81"/>
            <rFont val="Tahoma"/>
            <family val="2"/>
          </rPr>
          <t xml:space="preserve">
Metric added in 2022</t>
        </r>
      </text>
    </comment>
    <comment ref="E1599" authorId="0" shapeId="0" xr:uid="{033BADC4-2554-45C0-9953-3A121BFBF2F6}">
      <text>
        <r>
          <rPr>
            <b/>
            <sz val="9"/>
            <color indexed="81"/>
            <rFont val="Tahoma"/>
            <family val="2"/>
          </rPr>
          <t>Omdia:</t>
        </r>
        <r>
          <rPr>
            <sz val="9"/>
            <color indexed="81"/>
            <rFont val="Tahoma"/>
            <family val="2"/>
          </rPr>
          <t xml:space="preserve">
Metric added in 2023</t>
        </r>
      </text>
    </comment>
    <comment ref="E1609" authorId="0" shapeId="0" xr:uid="{E50A456B-B548-41EC-9168-8DCF2EDC78CD}">
      <text>
        <r>
          <rPr>
            <b/>
            <sz val="9"/>
            <color indexed="81"/>
            <rFont val="Tahoma"/>
            <family val="2"/>
          </rPr>
          <t>Omdia:</t>
        </r>
        <r>
          <rPr>
            <sz val="9"/>
            <color indexed="81"/>
            <rFont val="Tahoma"/>
            <family val="2"/>
          </rPr>
          <t xml:space="preserve">
Metric added in 2022</t>
        </r>
      </text>
    </comment>
    <comment ref="E1620" authorId="0" shapeId="0" xr:uid="{8CB65A2E-3507-4849-829D-AC110763AE88}">
      <text>
        <r>
          <rPr>
            <b/>
            <sz val="9"/>
            <color indexed="81"/>
            <rFont val="Tahoma"/>
            <family val="2"/>
          </rPr>
          <t>Omdia:</t>
        </r>
        <r>
          <rPr>
            <sz val="9"/>
            <color indexed="81"/>
            <rFont val="Tahoma"/>
            <family val="2"/>
          </rPr>
          <t xml:space="preserve">
Metric added in 2023</t>
        </r>
      </text>
    </comment>
    <comment ref="E1630" authorId="0" shapeId="0" xr:uid="{F74B87A5-5BE9-4BCE-B5E7-647773CBD81F}">
      <text>
        <r>
          <rPr>
            <b/>
            <sz val="9"/>
            <color indexed="81"/>
            <rFont val="Tahoma"/>
            <family val="2"/>
          </rPr>
          <t>Omdia:</t>
        </r>
        <r>
          <rPr>
            <sz val="9"/>
            <color indexed="81"/>
            <rFont val="Tahoma"/>
            <family val="2"/>
          </rPr>
          <t xml:space="preserve">
Metric added in 2022</t>
        </r>
      </text>
    </comment>
    <comment ref="E1641" authorId="0" shapeId="0" xr:uid="{FDE7E59F-9139-4691-89B2-AFC2A95DD4A8}">
      <text>
        <r>
          <rPr>
            <b/>
            <sz val="9"/>
            <color indexed="81"/>
            <rFont val="Tahoma"/>
            <family val="2"/>
          </rPr>
          <t>Omdia:</t>
        </r>
        <r>
          <rPr>
            <sz val="9"/>
            <color indexed="81"/>
            <rFont val="Tahoma"/>
            <family val="2"/>
          </rPr>
          <t xml:space="preserve">
Metric added in 2023</t>
        </r>
      </text>
    </comment>
    <comment ref="E1651" authorId="0" shapeId="0" xr:uid="{476D2BFF-DECA-45A4-896F-6777A194CD13}">
      <text>
        <r>
          <rPr>
            <b/>
            <sz val="9"/>
            <color indexed="81"/>
            <rFont val="Tahoma"/>
            <family val="2"/>
          </rPr>
          <t>Omdia:</t>
        </r>
        <r>
          <rPr>
            <sz val="9"/>
            <color indexed="81"/>
            <rFont val="Tahoma"/>
            <family val="2"/>
          </rPr>
          <t xml:space="preserve">
Metric added in 2022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Omdia</author>
  </authors>
  <commentList>
    <comment ref="E15" authorId="0" shapeId="0" xr:uid="{E7618448-8040-43F0-960E-04B517E2B98F}">
      <text>
        <r>
          <rPr>
            <b/>
            <sz val="9"/>
            <color indexed="81"/>
            <rFont val="Tahoma"/>
            <family val="2"/>
          </rPr>
          <t>Omdia:</t>
        </r>
        <r>
          <rPr>
            <sz val="9"/>
            <color indexed="81"/>
            <rFont val="Tahoma"/>
            <family val="2"/>
          </rPr>
          <t xml:space="preserve">
Metric added in 2021, for selected countries</t>
        </r>
      </text>
    </comment>
    <comment ref="E19" authorId="0" shapeId="0" xr:uid="{135C719B-9CAA-4EE5-8407-D727105CD13B}">
      <text>
        <r>
          <rPr>
            <b/>
            <sz val="9"/>
            <color indexed="81"/>
            <rFont val="Tahoma"/>
            <family val="2"/>
          </rPr>
          <t>Omdia:</t>
        </r>
        <r>
          <rPr>
            <sz val="9"/>
            <color indexed="81"/>
            <rFont val="Tahoma"/>
            <family val="2"/>
          </rPr>
          <t xml:space="preserve">
Metric added in 2023</t>
        </r>
      </text>
    </comment>
    <comment ref="E30" authorId="0" shapeId="0" xr:uid="{DAB46129-F6BB-4F74-B494-FB3BFFEDC55F}">
      <text>
        <r>
          <rPr>
            <b/>
            <sz val="9"/>
            <color indexed="81"/>
            <rFont val="Tahoma"/>
            <family val="2"/>
          </rPr>
          <t>Omdia:</t>
        </r>
        <r>
          <rPr>
            <sz val="9"/>
            <color indexed="81"/>
            <rFont val="Tahoma"/>
            <family val="2"/>
          </rPr>
          <t xml:space="preserve">
Metric added in 2022</t>
        </r>
      </text>
    </comment>
    <comment ref="E44" authorId="0" shapeId="0" xr:uid="{CC791035-E87D-41DE-8A79-42800358DE21}">
      <text>
        <r>
          <rPr>
            <b/>
            <sz val="9"/>
            <color indexed="81"/>
            <rFont val="Tahoma"/>
            <family val="2"/>
          </rPr>
          <t>Omdia:</t>
        </r>
        <r>
          <rPr>
            <sz val="9"/>
            <color indexed="81"/>
            <rFont val="Tahoma"/>
            <family val="2"/>
          </rPr>
          <t xml:space="preserve">
Metric added in 2021, for selected countries</t>
        </r>
      </text>
    </comment>
    <comment ref="E48" authorId="0" shapeId="0" xr:uid="{69D0FA3D-E06D-4B4F-9F4F-70C80F26F819}">
      <text>
        <r>
          <rPr>
            <b/>
            <sz val="9"/>
            <color indexed="81"/>
            <rFont val="Tahoma"/>
            <family val="2"/>
          </rPr>
          <t>Omdia:</t>
        </r>
        <r>
          <rPr>
            <sz val="9"/>
            <color indexed="81"/>
            <rFont val="Tahoma"/>
            <family val="2"/>
          </rPr>
          <t xml:space="preserve">
Metric added in 2023</t>
        </r>
      </text>
    </comment>
    <comment ref="E59" authorId="0" shapeId="0" xr:uid="{916C8DF8-8440-425D-AD6B-C4A30C99FA96}">
      <text>
        <r>
          <rPr>
            <b/>
            <sz val="9"/>
            <color indexed="81"/>
            <rFont val="Tahoma"/>
            <family val="2"/>
          </rPr>
          <t>Omdia:</t>
        </r>
        <r>
          <rPr>
            <sz val="9"/>
            <color indexed="81"/>
            <rFont val="Tahoma"/>
            <family val="2"/>
          </rPr>
          <t xml:space="preserve">
Metric added in 2022</t>
        </r>
      </text>
    </comment>
    <comment ref="E73" authorId="0" shapeId="0" xr:uid="{6BA11473-7533-4D51-81F2-CE618A170619}">
      <text>
        <r>
          <rPr>
            <b/>
            <sz val="9"/>
            <color indexed="81"/>
            <rFont val="Tahoma"/>
            <family val="2"/>
          </rPr>
          <t>Omdia:</t>
        </r>
        <r>
          <rPr>
            <sz val="9"/>
            <color indexed="81"/>
            <rFont val="Tahoma"/>
            <family val="2"/>
          </rPr>
          <t xml:space="preserve">
Metric added in 2021, for selected countries</t>
        </r>
      </text>
    </comment>
    <comment ref="E77" authorId="0" shapeId="0" xr:uid="{0A371314-DE2C-4549-9B9C-8C24D7F6FC42}">
      <text>
        <r>
          <rPr>
            <b/>
            <sz val="9"/>
            <color indexed="81"/>
            <rFont val="Tahoma"/>
            <family val="2"/>
          </rPr>
          <t>Omdia:</t>
        </r>
        <r>
          <rPr>
            <sz val="9"/>
            <color indexed="81"/>
            <rFont val="Tahoma"/>
            <family val="2"/>
          </rPr>
          <t xml:space="preserve">
Metric added in 2023</t>
        </r>
      </text>
    </comment>
    <comment ref="E88" authorId="0" shapeId="0" xr:uid="{006C0691-446D-416B-B822-BCDDA4BDDE97}">
      <text>
        <r>
          <rPr>
            <b/>
            <sz val="9"/>
            <color indexed="81"/>
            <rFont val="Tahoma"/>
            <family val="2"/>
          </rPr>
          <t>Omdia:</t>
        </r>
        <r>
          <rPr>
            <sz val="9"/>
            <color indexed="81"/>
            <rFont val="Tahoma"/>
            <family val="2"/>
          </rPr>
          <t xml:space="preserve">
Metric added in 2022</t>
        </r>
      </text>
    </comment>
    <comment ref="E102" authorId="0" shapeId="0" xr:uid="{210AEE61-2C2D-4ED5-8345-371FEB53A8BF}">
      <text>
        <r>
          <rPr>
            <b/>
            <sz val="9"/>
            <color indexed="81"/>
            <rFont val="Tahoma"/>
            <family val="2"/>
          </rPr>
          <t>Omdia:</t>
        </r>
        <r>
          <rPr>
            <sz val="9"/>
            <color indexed="81"/>
            <rFont val="Tahoma"/>
            <family val="2"/>
          </rPr>
          <t xml:space="preserve">
Metric added in 2021, for selected countries</t>
        </r>
      </text>
    </comment>
    <comment ref="E106" authorId="0" shapeId="0" xr:uid="{171608AB-CDBC-4AB8-A12C-C67F51966B88}">
      <text>
        <r>
          <rPr>
            <b/>
            <sz val="9"/>
            <color indexed="81"/>
            <rFont val="Tahoma"/>
            <family val="2"/>
          </rPr>
          <t>Omdia:</t>
        </r>
        <r>
          <rPr>
            <sz val="9"/>
            <color indexed="81"/>
            <rFont val="Tahoma"/>
            <family val="2"/>
          </rPr>
          <t xml:space="preserve">
Metric added in 2023</t>
        </r>
      </text>
    </comment>
    <comment ref="E117" authorId="0" shapeId="0" xr:uid="{975E73AB-5D82-4021-BF06-ADFED5E75D56}">
      <text>
        <r>
          <rPr>
            <b/>
            <sz val="9"/>
            <color indexed="81"/>
            <rFont val="Tahoma"/>
            <family val="2"/>
          </rPr>
          <t>Omdia:</t>
        </r>
        <r>
          <rPr>
            <sz val="9"/>
            <color indexed="81"/>
            <rFont val="Tahoma"/>
            <family val="2"/>
          </rPr>
          <t xml:space="preserve">
Metric added in 2022</t>
        </r>
      </text>
    </comment>
    <comment ref="E131" authorId="0" shapeId="0" xr:uid="{D42E18CC-3707-4571-9617-E763B73D125E}">
      <text>
        <r>
          <rPr>
            <b/>
            <sz val="9"/>
            <color indexed="81"/>
            <rFont val="Tahoma"/>
            <family val="2"/>
          </rPr>
          <t>Omdia:</t>
        </r>
        <r>
          <rPr>
            <sz val="9"/>
            <color indexed="81"/>
            <rFont val="Tahoma"/>
            <family val="2"/>
          </rPr>
          <t xml:space="preserve">
Metric added in 2021, for selected countries</t>
        </r>
      </text>
    </comment>
    <comment ref="E135" authorId="0" shapeId="0" xr:uid="{7E4A30A7-60F2-4915-9AAD-B785DFD001B3}">
      <text>
        <r>
          <rPr>
            <b/>
            <sz val="9"/>
            <color indexed="81"/>
            <rFont val="Tahoma"/>
            <family val="2"/>
          </rPr>
          <t>Omdia:</t>
        </r>
        <r>
          <rPr>
            <sz val="9"/>
            <color indexed="81"/>
            <rFont val="Tahoma"/>
            <family val="2"/>
          </rPr>
          <t xml:space="preserve">
Metric added in 2023</t>
        </r>
      </text>
    </comment>
    <comment ref="E146" authorId="0" shapeId="0" xr:uid="{92BEF282-6A79-4EDF-96D2-5D39D8A86E2F}">
      <text>
        <r>
          <rPr>
            <b/>
            <sz val="9"/>
            <color indexed="81"/>
            <rFont val="Tahoma"/>
            <family val="2"/>
          </rPr>
          <t>Omdia:</t>
        </r>
        <r>
          <rPr>
            <sz val="9"/>
            <color indexed="81"/>
            <rFont val="Tahoma"/>
            <family val="2"/>
          </rPr>
          <t xml:space="preserve">
Metric added in 2022</t>
        </r>
      </text>
    </comment>
    <comment ref="E160" authorId="0" shapeId="0" xr:uid="{D9232D56-5347-4DD6-A701-D63D66A8694D}">
      <text>
        <r>
          <rPr>
            <b/>
            <sz val="9"/>
            <color indexed="81"/>
            <rFont val="Tahoma"/>
            <family val="2"/>
          </rPr>
          <t>Omdia:</t>
        </r>
        <r>
          <rPr>
            <sz val="9"/>
            <color indexed="81"/>
            <rFont val="Tahoma"/>
            <family val="2"/>
          </rPr>
          <t xml:space="preserve">
Metric added in 2021, for selected countries</t>
        </r>
      </text>
    </comment>
    <comment ref="E164" authorId="0" shapeId="0" xr:uid="{51E83553-CBFD-43D4-845C-9C72B28CC006}">
      <text>
        <r>
          <rPr>
            <b/>
            <sz val="9"/>
            <color indexed="81"/>
            <rFont val="Tahoma"/>
            <family val="2"/>
          </rPr>
          <t>Omdia:</t>
        </r>
        <r>
          <rPr>
            <sz val="9"/>
            <color indexed="81"/>
            <rFont val="Tahoma"/>
            <family val="2"/>
          </rPr>
          <t xml:space="preserve">
Metric added in 2023</t>
        </r>
      </text>
    </comment>
    <comment ref="E175" authorId="0" shapeId="0" xr:uid="{ED6CBA9B-E237-489B-B9A0-1BA33FAD55CE}">
      <text>
        <r>
          <rPr>
            <b/>
            <sz val="9"/>
            <color indexed="81"/>
            <rFont val="Tahoma"/>
            <family val="2"/>
          </rPr>
          <t>Omdia:</t>
        </r>
        <r>
          <rPr>
            <sz val="9"/>
            <color indexed="81"/>
            <rFont val="Tahoma"/>
            <family val="2"/>
          </rPr>
          <t xml:space="preserve">
Metric added in 2022</t>
        </r>
      </text>
    </comment>
    <comment ref="E189" authorId="0" shapeId="0" xr:uid="{1233A986-B8A5-4F23-92C7-0C6EC412BA63}">
      <text>
        <r>
          <rPr>
            <b/>
            <sz val="9"/>
            <color indexed="81"/>
            <rFont val="Tahoma"/>
            <family val="2"/>
          </rPr>
          <t>Omdia:</t>
        </r>
        <r>
          <rPr>
            <sz val="9"/>
            <color indexed="81"/>
            <rFont val="Tahoma"/>
            <family val="2"/>
          </rPr>
          <t xml:space="preserve">
Metric added in 2021, for selected countries</t>
        </r>
      </text>
    </comment>
    <comment ref="E193" authorId="0" shapeId="0" xr:uid="{7CC1BFEC-1587-4611-8506-0417F65641FA}">
      <text>
        <r>
          <rPr>
            <b/>
            <sz val="9"/>
            <color indexed="81"/>
            <rFont val="Tahoma"/>
            <family val="2"/>
          </rPr>
          <t>Omdia:</t>
        </r>
        <r>
          <rPr>
            <sz val="9"/>
            <color indexed="81"/>
            <rFont val="Tahoma"/>
            <family val="2"/>
          </rPr>
          <t xml:space="preserve">
Metric added in 2023</t>
        </r>
      </text>
    </comment>
    <comment ref="E204" authorId="0" shapeId="0" xr:uid="{6F61E7D3-43B8-44CE-AF79-EE04F67951F6}">
      <text>
        <r>
          <rPr>
            <b/>
            <sz val="9"/>
            <color indexed="81"/>
            <rFont val="Tahoma"/>
            <family val="2"/>
          </rPr>
          <t>Omdia:</t>
        </r>
        <r>
          <rPr>
            <sz val="9"/>
            <color indexed="81"/>
            <rFont val="Tahoma"/>
            <family val="2"/>
          </rPr>
          <t xml:space="preserve">
Metric added in 2022</t>
        </r>
      </text>
    </comment>
    <comment ref="E218" authorId="0" shapeId="0" xr:uid="{91BB8470-93A3-40C8-A956-D5D980725E6D}">
      <text>
        <r>
          <rPr>
            <b/>
            <sz val="9"/>
            <color indexed="81"/>
            <rFont val="Tahoma"/>
            <family val="2"/>
          </rPr>
          <t>Omdia:</t>
        </r>
        <r>
          <rPr>
            <sz val="9"/>
            <color indexed="81"/>
            <rFont val="Tahoma"/>
            <family val="2"/>
          </rPr>
          <t xml:space="preserve">
Metric added in 2021, for selected countries</t>
        </r>
      </text>
    </comment>
    <comment ref="E222" authorId="0" shapeId="0" xr:uid="{215439D5-4389-468B-ABF9-44D0DC2E5550}">
      <text>
        <r>
          <rPr>
            <b/>
            <sz val="9"/>
            <color indexed="81"/>
            <rFont val="Tahoma"/>
            <family val="2"/>
          </rPr>
          <t>Omdia:</t>
        </r>
        <r>
          <rPr>
            <sz val="9"/>
            <color indexed="81"/>
            <rFont val="Tahoma"/>
            <family val="2"/>
          </rPr>
          <t xml:space="preserve">
Metric added in 2023</t>
        </r>
      </text>
    </comment>
    <comment ref="E233" authorId="0" shapeId="0" xr:uid="{5A128BFB-73BA-4E12-94DC-F19F10AEF041}">
      <text>
        <r>
          <rPr>
            <b/>
            <sz val="9"/>
            <color indexed="81"/>
            <rFont val="Tahoma"/>
            <family val="2"/>
          </rPr>
          <t>Omdia:</t>
        </r>
        <r>
          <rPr>
            <sz val="9"/>
            <color indexed="81"/>
            <rFont val="Tahoma"/>
            <family val="2"/>
          </rPr>
          <t xml:space="preserve">
Metric added in 2022</t>
        </r>
      </text>
    </comment>
    <comment ref="E247" authorId="0" shapeId="0" xr:uid="{AC2DBF74-6D8A-428E-B22E-A7D1B8B51A4B}">
      <text>
        <r>
          <rPr>
            <b/>
            <sz val="9"/>
            <color indexed="81"/>
            <rFont val="Tahoma"/>
            <family val="2"/>
          </rPr>
          <t>Omdia:</t>
        </r>
        <r>
          <rPr>
            <sz val="9"/>
            <color indexed="81"/>
            <rFont val="Tahoma"/>
            <family val="2"/>
          </rPr>
          <t xml:space="preserve">
Metric added in 2021, for selected countries</t>
        </r>
      </text>
    </comment>
    <comment ref="E251" authorId="0" shapeId="0" xr:uid="{5B69A5F2-4F7A-482F-9AAF-94B6294F88E0}">
      <text>
        <r>
          <rPr>
            <b/>
            <sz val="9"/>
            <color indexed="81"/>
            <rFont val="Tahoma"/>
            <family val="2"/>
          </rPr>
          <t>Omdia:</t>
        </r>
        <r>
          <rPr>
            <sz val="9"/>
            <color indexed="81"/>
            <rFont val="Tahoma"/>
            <family val="2"/>
          </rPr>
          <t xml:space="preserve">
Metric added in 2023</t>
        </r>
      </text>
    </comment>
    <comment ref="E262" authorId="0" shapeId="0" xr:uid="{9D2D11D7-A22B-419E-B3A0-D10162726C5A}">
      <text>
        <r>
          <rPr>
            <b/>
            <sz val="9"/>
            <color indexed="81"/>
            <rFont val="Tahoma"/>
            <family val="2"/>
          </rPr>
          <t>Omdia:</t>
        </r>
        <r>
          <rPr>
            <sz val="9"/>
            <color indexed="81"/>
            <rFont val="Tahoma"/>
            <family val="2"/>
          </rPr>
          <t xml:space="preserve">
Metric added in 2022</t>
        </r>
      </text>
    </comment>
    <comment ref="E276" authorId="0" shapeId="0" xr:uid="{13173537-E119-46BD-A7C1-3CEB2DB1BE5C}">
      <text>
        <r>
          <rPr>
            <b/>
            <sz val="9"/>
            <color indexed="81"/>
            <rFont val="Tahoma"/>
            <family val="2"/>
          </rPr>
          <t>Omdia:</t>
        </r>
        <r>
          <rPr>
            <sz val="9"/>
            <color indexed="81"/>
            <rFont val="Tahoma"/>
            <family val="2"/>
          </rPr>
          <t xml:space="preserve">
Metric added in 2021, for selected countries</t>
        </r>
      </text>
    </comment>
    <comment ref="E280" authorId="0" shapeId="0" xr:uid="{4A821F49-28F1-46ED-BF17-EA03311A9A90}">
      <text>
        <r>
          <rPr>
            <b/>
            <sz val="9"/>
            <color indexed="81"/>
            <rFont val="Tahoma"/>
            <family val="2"/>
          </rPr>
          <t>Omdia:</t>
        </r>
        <r>
          <rPr>
            <sz val="9"/>
            <color indexed="81"/>
            <rFont val="Tahoma"/>
            <family val="2"/>
          </rPr>
          <t xml:space="preserve">
Metric added in 2023</t>
        </r>
      </text>
    </comment>
    <comment ref="E291" authorId="0" shapeId="0" xr:uid="{56AF9C9F-ED83-48AE-888A-764A41E943B0}">
      <text>
        <r>
          <rPr>
            <b/>
            <sz val="9"/>
            <color indexed="81"/>
            <rFont val="Tahoma"/>
            <family val="2"/>
          </rPr>
          <t>Omdia:</t>
        </r>
        <r>
          <rPr>
            <sz val="9"/>
            <color indexed="81"/>
            <rFont val="Tahoma"/>
            <family val="2"/>
          </rPr>
          <t xml:space="preserve">
Metric added in 2022</t>
        </r>
      </text>
    </comment>
    <comment ref="E305" authorId="0" shapeId="0" xr:uid="{16147AC1-3D3B-4140-B11E-D9E228408211}">
      <text>
        <r>
          <rPr>
            <b/>
            <sz val="9"/>
            <color indexed="81"/>
            <rFont val="Tahoma"/>
            <family val="2"/>
          </rPr>
          <t>Omdia:</t>
        </r>
        <r>
          <rPr>
            <sz val="9"/>
            <color indexed="81"/>
            <rFont val="Tahoma"/>
            <family val="2"/>
          </rPr>
          <t xml:space="preserve">
Metric added in 2021, for selected countries</t>
        </r>
      </text>
    </comment>
    <comment ref="E309" authorId="0" shapeId="0" xr:uid="{0BE91BF2-4B91-4923-B9DA-E9BA008D5790}">
      <text>
        <r>
          <rPr>
            <b/>
            <sz val="9"/>
            <color indexed="81"/>
            <rFont val="Tahoma"/>
            <family val="2"/>
          </rPr>
          <t>Omdia:</t>
        </r>
        <r>
          <rPr>
            <sz val="9"/>
            <color indexed="81"/>
            <rFont val="Tahoma"/>
            <family val="2"/>
          </rPr>
          <t xml:space="preserve">
Metric added in 2023</t>
        </r>
      </text>
    </comment>
    <comment ref="E320" authorId="0" shapeId="0" xr:uid="{51806332-14F4-4560-9A3F-55C62548B66D}">
      <text>
        <r>
          <rPr>
            <b/>
            <sz val="9"/>
            <color indexed="81"/>
            <rFont val="Tahoma"/>
            <family val="2"/>
          </rPr>
          <t>Omdia:</t>
        </r>
        <r>
          <rPr>
            <sz val="9"/>
            <color indexed="81"/>
            <rFont val="Tahoma"/>
            <family val="2"/>
          </rPr>
          <t xml:space="preserve">
Metric added in 2022</t>
        </r>
      </text>
    </comment>
    <comment ref="E334" authorId="0" shapeId="0" xr:uid="{41C29AE0-39B3-4968-AF48-04DEE7CE0F20}">
      <text>
        <r>
          <rPr>
            <b/>
            <sz val="9"/>
            <color indexed="81"/>
            <rFont val="Tahoma"/>
            <family val="2"/>
          </rPr>
          <t>Omdia:</t>
        </r>
        <r>
          <rPr>
            <sz val="9"/>
            <color indexed="81"/>
            <rFont val="Tahoma"/>
            <family val="2"/>
          </rPr>
          <t xml:space="preserve">
Metric added in 2021, for selected countries</t>
        </r>
      </text>
    </comment>
    <comment ref="E338" authorId="0" shapeId="0" xr:uid="{9777ECF1-419F-4A66-A6C6-2F048B60D963}">
      <text>
        <r>
          <rPr>
            <b/>
            <sz val="9"/>
            <color indexed="81"/>
            <rFont val="Tahoma"/>
            <family val="2"/>
          </rPr>
          <t>Omdia:</t>
        </r>
        <r>
          <rPr>
            <sz val="9"/>
            <color indexed="81"/>
            <rFont val="Tahoma"/>
            <family val="2"/>
          </rPr>
          <t xml:space="preserve">
Metric added in 2023</t>
        </r>
      </text>
    </comment>
    <comment ref="E349" authorId="0" shapeId="0" xr:uid="{99BF2D39-E2C2-4D75-AFB8-BC5B3DCC6522}">
      <text>
        <r>
          <rPr>
            <b/>
            <sz val="9"/>
            <color indexed="81"/>
            <rFont val="Tahoma"/>
            <family val="2"/>
          </rPr>
          <t>Omdia:</t>
        </r>
        <r>
          <rPr>
            <sz val="9"/>
            <color indexed="81"/>
            <rFont val="Tahoma"/>
            <family val="2"/>
          </rPr>
          <t xml:space="preserve">
Metric added in 2022</t>
        </r>
      </text>
    </comment>
    <comment ref="E363" authorId="0" shapeId="0" xr:uid="{A87A30EA-7AAD-44A7-918B-6E3AE9A1999F}">
      <text>
        <r>
          <rPr>
            <b/>
            <sz val="9"/>
            <color indexed="81"/>
            <rFont val="Tahoma"/>
            <family val="2"/>
          </rPr>
          <t>Omdia:</t>
        </r>
        <r>
          <rPr>
            <sz val="9"/>
            <color indexed="81"/>
            <rFont val="Tahoma"/>
            <family val="2"/>
          </rPr>
          <t xml:space="preserve">
Metric added in 2021, for selected countries</t>
        </r>
      </text>
    </comment>
    <comment ref="E367" authorId="0" shapeId="0" xr:uid="{3F34BD0C-DB48-4CA6-8098-012AFF6E9ADA}">
      <text>
        <r>
          <rPr>
            <b/>
            <sz val="9"/>
            <color indexed="81"/>
            <rFont val="Tahoma"/>
            <family val="2"/>
          </rPr>
          <t>Omdia:</t>
        </r>
        <r>
          <rPr>
            <sz val="9"/>
            <color indexed="81"/>
            <rFont val="Tahoma"/>
            <family val="2"/>
          </rPr>
          <t xml:space="preserve">
Metric added in 2023</t>
        </r>
      </text>
    </comment>
    <comment ref="E378" authorId="0" shapeId="0" xr:uid="{F10E125B-0365-4E31-A036-D57369234F53}">
      <text>
        <r>
          <rPr>
            <b/>
            <sz val="9"/>
            <color indexed="81"/>
            <rFont val="Tahoma"/>
            <family val="2"/>
          </rPr>
          <t>Omdia:</t>
        </r>
        <r>
          <rPr>
            <sz val="9"/>
            <color indexed="81"/>
            <rFont val="Tahoma"/>
            <family val="2"/>
          </rPr>
          <t xml:space="preserve">
Metric added in 2022</t>
        </r>
      </text>
    </comment>
    <comment ref="E392" authorId="0" shapeId="0" xr:uid="{F1FA85C8-60BD-47B4-8A1D-AA7DF8A40D40}">
      <text>
        <r>
          <rPr>
            <b/>
            <sz val="9"/>
            <color indexed="81"/>
            <rFont val="Tahoma"/>
            <family val="2"/>
          </rPr>
          <t>Omdia:</t>
        </r>
        <r>
          <rPr>
            <sz val="9"/>
            <color indexed="81"/>
            <rFont val="Tahoma"/>
            <family val="2"/>
          </rPr>
          <t xml:space="preserve">
Metric added in 2021, for selected countries</t>
        </r>
      </text>
    </comment>
    <comment ref="E396" authorId="0" shapeId="0" xr:uid="{32C4D41E-CBA7-4D31-94A0-6D27FD14388E}">
      <text>
        <r>
          <rPr>
            <b/>
            <sz val="9"/>
            <color indexed="81"/>
            <rFont val="Tahoma"/>
            <family val="2"/>
          </rPr>
          <t>Omdia:</t>
        </r>
        <r>
          <rPr>
            <sz val="9"/>
            <color indexed="81"/>
            <rFont val="Tahoma"/>
            <family val="2"/>
          </rPr>
          <t xml:space="preserve">
Metric added in 2023</t>
        </r>
      </text>
    </comment>
    <comment ref="E407" authorId="0" shapeId="0" xr:uid="{94D50A2F-CA45-4737-8058-50815CBC1DEF}">
      <text>
        <r>
          <rPr>
            <b/>
            <sz val="9"/>
            <color indexed="81"/>
            <rFont val="Tahoma"/>
            <family val="2"/>
          </rPr>
          <t>Omdia:</t>
        </r>
        <r>
          <rPr>
            <sz val="9"/>
            <color indexed="81"/>
            <rFont val="Tahoma"/>
            <family val="2"/>
          </rPr>
          <t xml:space="preserve">
Metric added in 2022</t>
        </r>
      </text>
    </comment>
    <comment ref="E421" authorId="0" shapeId="0" xr:uid="{26C0A95B-4C99-4F8D-A4D2-8D7BD98CA1E8}">
      <text>
        <r>
          <rPr>
            <b/>
            <sz val="9"/>
            <color indexed="81"/>
            <rFont val="Tahoma"/>
            <family val="2"/>
          </rPr>
          <t>Omdia:</t>
        </r>
        <r>
          <rPr>
            <sz val="9"/>
            <color indexed="81"/>
            <rFont val="Tahoma"/>
            <family val="2"/>
          </rPr>
          <t xml:space="preserve">
Metric added in 2021, for selected countries</t>
        </r>
      </text>
    </comment>
    <comment ref="E425" authorId="0" shapeId="0" xr:uid="{1CC51A80-8F3F-4975-94AE-1263FF784075}">
      <text>
        <r>
          <rPr>
            <b/>
            <sz val="9"/>
            <color indexed="81"/>
            <rFont val="Tahoma"/>
            <family val="2"/>
          </rPr>
          <t>Omdia:</t>
        </r>
        <r>
          <rPr>
            <sz val="9"/>
            <color indexed="81"/>
            <rFont val="Tahoma"/>
            <family val="2"/>
          </rPr>
          <t xml:space="preserve">
Metric added in 2023</t>
        </r>
      </text>
    </comment>
    <comment ref="E436" authorId="0" shapeId="0" xr:uid="{9F2F90A1-5382-49E7-8D18-6B1389572ABA}">
      <text>
        <r>
          <rPr>
            <b/>
            <sz val="9"/>
            <color indexed="81"/>
            <rFont val="Tahoma"/>
            <family val="2"/>
          </rPr>
          <t>Omdia:</t>
        </r>
        <r>
          <rPr>
            <sz val="9"/>
            <color indexed="81"/>
            <rFont val="Tahoma"/>
            <family val="2"/>
          </rPr>
          <t xml:space="preserve">
Metric added in 2022</t>
        </r>
      </text>
    </comment>
    <comment ref="E450" authorId="0" shapeId="0" xr:uid="{AD0F9189-479D-4F6B-A049-3F2449300489}">
      <text>
        <r>
          <rPr>
            <b/>
            <sz val="9"/>
            <color indexed="81"/>
            <rFont val="Tahoma"/>
            <family val="2"/>
          </rPr>
          <t>Omdia:</t>
        </r>
        <r>
          <rPr>
            <sz val="9"/>
            <color indexed="81"/>
            <rFont val="Tahoma"/>
            <family val="2"/>
          </rPr>
          <t xml:space="preserve">
Metric added in 2021, for selected countries</t>
        </r>
      </text>
    </comment>
    <comment ref="E454" authorId="0" shapeId="0" xr:uid="{524CEAAE-7AB9-4255-994A-F1DBB4BC1FD7}">
      <text>
        <r>
          <rPr>
            <b/>
            <sz val="9"/>
            <color indexed="81"/>
            <rFont val="Tahoma"/>
            <family val="2"/>
          </rPr>
          <t>Omdia:</t>
        </r>
        <r>
          <rPr>
            <sz val="9"/>
            <color indexed="81"/>
            <rFont val="Tahoma"/>
            <family val="2"/>
          </rPr>
          <t xml:space="preserve">
Metric added in 2023</t>
        </r>
      </text>
    </comment>
    <comment ref="E465" authorId="0" shapeId="0" xr:uid="{5CFC10B5-26BE-4855-A0D6-75766DD15535}">
      <text>
        <r>
          <rPr>
            <b/>
            <sz val="9"/>
            <color indexed="81"/>
            <rFont val="Tahoma"/>
            <family val="2"/>
          </rPr>
          <t>Omdia:</t>
        </r>
        <r>
          <rPr>
            <sz val="9"/>
            <color indexed="81"/>
            <rFont val="Tahoma"/>
            <family val="2"/>
          </rPr>
          <t xml:space="preserve">
Metric added in 2022</t>
        </r>
      </text>
    </comment>
    <comment ref="E479" authorId="0" shapeId="0" xr:uid="{0156BD6E-35A7-4035-8743-C22031BB350E}">
      <text>
        <r>
          <rPr>
            <b/>
            <sz val="9"/>
            <color indexed="81"/>
            <rFont val="Tahoma"/>
            <family val="2"/>
          </rPr>
          <t>Omdia:</t>
        </r>
        <r>
          <rPr>
            <sz val="9"/>
            <color indexed="81"/>
            <rFont val="Tahoma"/>
            <family val="2"/>
          </rPr>
          <t xml:space="preserve">
Metric added in 2021, for selected countries</t>
        </r>
      </text>
    </comment>
    <comment ref="E483" authorId="0" shapeId="0" xr:uid="{ADFE814D-120B-4FB3-887B-2E175F8E28BC}">
      <text>
        <r>
          <rPr>
            <b/>
            <sz val="9"/>
            <color indexed="81"/>
            <rFont val="Tahoma"/>
            <family val="2"/>
          </rPr>
          <t>Omdia:</t>
        </r>
        <r>
          <rPr>
            <sz val="9"/>
            <color indexed="81"/>
            <rFont val="Tahoma"/>
            <family val="2"/>
          </rPr>
          <t xml:space="preserve">
Metric added in 2023</t>
        </r>
      </text>
    </comment>
    <comment ref="E494" authorId="0" shapeId="0" xr:uid="{994B520F-2C84-4AF5-9452-A7F444022434}">
      <text>
        <r>
          <rPr>
            <b/>
            <sz val="9"/>
            <color indexed="81"/>
            <rFont val="Tahoma"/>
            <family val="2"/>
          </rPr>
          <t>Omdia:</t>
        </r>
        <r>
          <rPr>
            <sz val="9"/>
            <color indexed="81"/>
            <rFont val="Tahoma"/>
            <family val="2"/>
          </rPr>
          <t xml:space="preserve">
Metric added in 2022</t>
        </r>
      </text>
    </comment>
    <comment ref="E508" authorId="0" shapeId="0" xr:uid="{79111846-8B76-4D13-86A3-D91FFB5DB410}">
      <text>
        <r>
          <rPr>
            <b/>
            <sz val="9"/>
            <color indexed="81"/>
            <rFont val="Tahoma"/>
            <family val="2"/>
          </rPr>
          <t>Omdia:</t>
        </r>
        <r>
          <rPr>
            <sz val="9"/>
            <color indexed="81"/>
            <rFont val="Tahoma"/>
            <family val="2"/>
          </rPr>
          <t xml:space="preserve">
Metric added in 2021, for selected countries</t>
        </r>
      </text>
    </comment>
    <comment ref="E512" authorId="0" shapeId="0" xr:uid="{AF8B958C-4400-4304-A051-A9F026D584F1}">
      <text>
        <r>
          <rPr>
            <b/>
            <sz val="9"/>
            <color indexed="81"/>
            <rFont val="Tahoma"/>
            <family val="2"/>
          </rPr>
          <t>Omdia:</t>
        </r>
        <r>
          <rPr>
            <sz val="9"/>
            <color indexed="81"/>
            <rFont val="Tahoma"/>
            <family val="2"/>
          </rPr>
          <t xml:space="preserve">
Metric added in 2023</t>
        </r>
      </text>
    </comment>
    <comment ref="E523" authorId="0" shapeId="0" xr:uid="{A2157B5A-3AE9-43B4-AE39-D9545ED60DE6}">
      <text>
        <r>
          <rPr>
            <b/>
            <sz val="9"/>
            <color indexed="81"/>
            <rFont val="Tahoma"/>
            <family val="2"/>
          </rPr>
          <t>Omdia:</t>
        </r>
        <r>
          <rPr>
            <sz val="9"/>
            <color indexed="81"/>
            <rFont val="Tahoma"/>
            <family val="2"/>
          </rPr>
          <t xml:space="preserve">
Metric added in 2022</t>
        </r>
      </text>
    </comment>
    <comment ref="E537" authorId="0" shapeId="0" xr:uid="{15EFFBAE-FC62-4DD7-97B5-5D09595E7F66}">
      <text>
        <r>
          <rPr>
            <b/>
            <sz val="9"/>
            <color indexed="81"/>
            <rFont val="Tahoma"/>
            <family val="2"/>
          </rPr>
          <t>Omdia:</t>
        </r>
        <r>
          <rPr>
            <sz val="9"/>
            <color indexed="81"/>
            <rFont val="Tahoma"/>
            <family val="2"/>
          </rPr>
          <t xml:space="preserve">
Metric added in 2021, for selected countries</t>
        </r>
      </text>
    </comment>
    <comment ref="E541" authorId="0" shapeId="0" xr:uid="{4021120E-752A-4246-A952-74CF47989D35}">
      <text>
        <r>
          <rPr>
            <b/>
            <sz val="9"/>
            <color indexed="81"/>
            <rFont val="Tahoma"/>
            <family val="2"/>
          </rPr>
          <t>Omdia:</t>
        </r>
        <r>
          <rPr>
            <sz val="9"/>
            <color indexed="81"/>
            <rFont val="Tahoma"/>
            <family val="2"/>
          </rPr>
          <t xml:space="preserve">
Metric added in 2023</t>
        </r>
      </text>
    </comment>
    <comment ref="E552" authorId="0" shapeId="0" xr:uid="{B7B78D8B-3AFB-4601-B824-FF05C01330BC}">
      <text>
        <r>
          <rPr>
            <b/>
            <sz val="9"/>
            <color indexed="81"/>
            <rFont val="Tahoma"/>
            <family val="2"/>
          </rPr>
          <t>Omdia:</t>
        </r>
        <r>
          <rPr>
            <sz val="9"/>
            <color indexed="81"/>
            <rFont val="Tahoma"/>
            <family val="2"/>
          </rPr>
          <t xml:space="preserve">
Metric added in 2022</t>
        </r>
      </text>
    </comment>
    <comment ref="E566" authorId="0" shapeId="0" xr:uid="{DDF288BD-4BAA-4792-BB0F-F96FDE8FB5AD}">
      <text>
        <r>
          <rPr>
            <b/>
            <sz val="9"/>
            <color indexed="81"/>
            <rFont val="Tahoma"/>
            <family val="2"/>
          </rPr>
          <t>Omdia:</t>
        </r>
        <r>
          <rPr>
            <sz val="9"/>
            <color indexed="81"/>
            <rFont val="Tahoma"/>
            <family val="2"/>
          </rPr>
          <t xml:space="preserve">
Metric added in 2021, for selected countries</t>
        </r>
      </text>
    </comment>
    <comment ref="E570" authorId="0" shapeId="0" xr:uid="{3CE14CB0-D165-40AC-B742-417AD923F424}">
      <text>
        <r>
          <rPr>
            <b/>
            <sz val="9"/>
            <color indexed="81"/>
            <rFont val="Tahoma"/>
            <family val="2"/>
          </rPr>
          <t>Omdia:</t>
        </r>
        <r>
          <rPr>
            <sz val="9"/>
            <color indexed="81"/>
            <rFont val="Tahoma"/>
            <family val="2"/>
          </rPr>
          <t xml:space="preserve">
Metric added in 2023</t>
        </r>
      </text>
    </comment>
    <comment ref="E581" authorId="0" shapeId="0" xr:uid="{CD4E7D1C-894C-42E8-AE23-BC646F8437E8}">
      <text>
        <r>
          <rPr>
            <b/>
            <sz val="9"/>
            <color indexed="81"/>
            <rFont val="Tahoma"/>
            <family val="2"/>
          </rPr>
          <t>Omdia:</t>
        </r>
        <r>
          <rPr>
            <sz val="9"/>
            <color indexed="81"/>
            <rFont val="Tahoma"/>
            <family val="2"/>
          </rPr>
          <t xml:space="preserve">
Metric added in 2022</t>
        </r>
      </text>
    </comment>
    <comment ref="E595" authorId="0" shapeId="0" xr:uid="{FFA4ACC9-7348-4CB9-9C71-A47B59CDE623}">
      <text>
        <r>
          <rPr>
            <b/>
            <sz val="9"/>
            <color indexed="81"/>
            <rFont val="Tahoma"/>
            <family val="2"/>
          </rPr>
          <t>Omdia:</t>
        </r>
        <r>
          <rPr>
            <sz val="9"/>
            <color indexed="81"/>
            <rFont val="Tahoma"/>
            <family val="2"/>
          </rPr>
          <t xml:space="preserve">
Metric added in 2021, for selected countries</t>
        </r>
      </text>
    </comment>
    <comment ref="E599" authorId="0" shapeId="0" xr:uid="{6387E682-8957-4396-9AA2-E59C8CFE540C}">
      <text>
        <r>
          <rPr>
            <b/>
            <sz val="9"/>
            <color indexed="81"/>
            <rFont val="Tahoma"/>
            <family val="2"/>
          </rPr>
          <t>Omdia:</t>
        </r>
        <r>
          <rPr>
            <sz val="9"/>
            <color indexed="81"/>
            <rFont val="Tahoma"/>
            <family val="2"/>
          </rPr>
          <t xml:space="preserve">
Metric added in 2023</t>
        </r>
      </text>
    </comment>
    <comment ref="E610" authorId="0" shapeId="0" xr:uid="{88431B3A-56F2-4677-94F0-EAA7B246EB1D}">
      <text>
        <r>
          <rPr>
            <b/>
            <sz val="9"/>
            <color indexed="81"/>
            <rFont val="Tahoma"/>
            <family val="2"/>
          </rPr>
          <t>Omdia:</t>
        </r>
        <r>
          <rPr>
            <sz val="9"/>
            <color indexed="81"/>
            <rFont val="Tahoma"/>
            <family val="2"/>
          </rPr>
          <t xml:space="preserve">
Metric added in 2022</t>
        </r>
      </text>
    </comment>
    <comment ref="E624" authorId="0" shapeId="0" xr:uid="{CF11F637-49F1-4578-AED3-739E1E3A026C}">
      <text>
        <r>
          <rPr>
            <b/>
            <sz val="9"/>
            <color indexed="81"/>
            <rFont val="Tahoma"/>
            <family val="2"/>
          </rPr>
          <t>Omdia:</t>
        </r>
        <r>
          <rPr>
            <sz val="9"/>
            <color indexed="81"/>
            <rFont val="Tahoma"/>
            <family val="2"/>
          </rPr>
          <t xml:space="preserve">
Metric added in 2021, for selected countries</t>
        </r>
      </text>
    </comment>
    <comment ref="E628" authorId="0" shapeId="0" xr:uid="{42D161F7-3D40-4049-8D84-490B087E19BE}">
      <text>
        <r>
          <rPr>
            <b/>
            <sz val="9"/>
            <color indexed="81"/>
            <rFont val="Tahoma"/>
            <family val="2"/>
          </rPr>
          <t>Omdia:</t>
        </r>
        <r>
          <rPr>
            <sz val="9"/>
            <color indexed="81"/>
            <rFont val="Tahoma"/>
            <family val="2"/>
          </rPr>
          <t xml:space="preserve">
Metric added in 2023</t>
        </r>
      </text>
    </comment>
    <comment ref="E639" authorId="0" shapeId="0" xr:uid="{87ED17CE-14A3-4ACC-929D-5B1E9986466B}">
      <text>
        <r>
          <rPr>
            <b/>
            <sz val="9"/>
            <color indexed="81"/>
            <rFont val="Tahoma"/>
            <family val="2"/>
          </rPr>
          <t>Omdia:</t>
        </r>
        <r>
          <rPr>
            <sz val="9"/>
            <color indexed="81"/>
            <rFont val="Tahoma"/>
            <family val="2"/>
          </rPr>
          <t xml:space="preserve">
Metric added in 2022</t>
        </r>
      </text>
    </comment>
    <comment ref="E653" authorId="0" shapeId="0" xr:uid="{B34986EA-5271-417B-B61B-E84F158650C1}">
      <text>
        <r>
          <rPr>
            <b/>
            <sz val="9"/>
            <color indexed="81"/>
            <rFont val="Tahoma"/>
            <family val="2"/>
          </rPr>
          <t>Omdia:</t>
        </r>
        <r>
          <rPr>
            <sz val="9"/>
            <color indexed="81"/>
            <rFont val="Tahoma"/>
            <family val="2"/>
          </rPr>
          <t xml:space="preserve">
Metric added in 2021, for selected countries</t>
        </r>
      </text>
    </comment>
    <comment ref="E657" authorId="0" shapeId="0" xr:uid="{4B0E4789-4C8B-4A3F-97BB-EE2A92130251}">
      <text>
        <r>
          <rPr>
            <b/>
            <sz val="9"/>
            <color indexed="81"/>
            <rFont val="Tahoma"/>
            <family val="2"/>
          </rPr>
          <t>Omdia:</t>
        </r>
        <r>
          <rPr>
            <sz val="9"/>
            <color indexed="81"/>
            <rFont val="Tahoma"/>
            <family val="2"/>
          </rPr>
          <t xml:space="preserve">
Metric added in 2023</t>
        </r>
      </text>
    </comment>
    <comment ref="E668" authorId="0" shapeId="0" xr:uid="{B045EAFC-6319-4EED-9BB0-398E4DBB65AA}">
      <text>
        <r>
          <rPr>
            <b/>
            <sz val="9"/>
            <color indexed="81"/>
            <rFont val="Tahoma"/>
            <family val="2"/>
          </rPr>
          <t>Omdia:</t>
        </r>
        <r>
          <rPr>
            <sz val="9"/>
            <color indexed="81"/>
            <rFont val="Tahoma"/>
            <family val="2"/>
          </rPr>
          <t xml:space="preserve">
Metric added in 2022</t>
        </r>
      </text>
    </comment>
    <comment ref="E682" authorId="0" shapeId="0" xr:uid="{993B86C3-4149-4A6C-BF09-3E80B56D9CE4}">
      <text>
        <r>
          <rPr>
            <b/>
            <sz val="9"/>
            <color indexed="81"/>
            <rFont val="Tahoma"/>
            <family val="2"/>
          </rPr>
          <t>Omdia:</t>
        </r>
        <r>
          <rPr>
            <sz val="9"/>
            <color indexed="81"/>
            <rFont val="Tahoma"/>
            <family val="2"/>
          </rPr>
          <t xml:space="preserve">
Metric added in 2021, for selected countries</t>
        </r>
      </text>
    </comment>
    <comment ref="E686" authorId="0" shapeId="0" xr:uid="{79839DE6-439E-4106-AC55-489546CFB290}">
      <text>
        <r>
          <rPr>
            <b/>
            <sz val="9"/>
            <color indexed="81"/>
            <rFont val="Tahoma"/>
            <family val="2"/>
          </rPr>
          <t>Omdia:</t>
        </r>
        <r>
          <rPr>
            <sz val="9"/>
            <color indexed="81"/>
            <rFont val="Tahoma"/>
            <family val="2"/>
          </rPr>
          <t xml:space="preserve">
Metric added in 2023</t>
        </r>
      </text>
    </comment>
    <comment ref="E697" authorId="0" shapeId="0" xr:uid="{FC7299F9-664C-442E-9ECC-DB102FA2EDDD}">
      <text>
        <r>
          <rPr>
            <b/>
            <sz val="9"/>
            <color indexed="81"/>
            <rFont val="Tahoma"/>
            <family val="2"/>
          </rPr>
          <t>Omdia:</t>
        </r>
        <r>
          <rPr>
            <sz val="9"/>
            <color indexed="81"/>
            <rFont val="Tahoma"/>
            <family val="2"/>
          </rPr>
          <t xml:space="preserve">
Metric added in 2022</t>
        </r>
      </text>
    </comment>
    <comment ref="E711" authorId="0" shapeId="0" xr:uid="{E33E0C53-6517-4F43-AFF3-D06C8B8B1051}">
      <text>
        <r>
          <rPr>
            <b/>
            <sz val="9"/>
            <color indexed="81"/>
            <rFont val="Tahoma"/>
            <family val="2"/>
          </rPr>
          <t>Omdia:</t>
        </r>
        <r>
          <rPr>
            <sz val="9"/>
            <color indexed="81"/>
            <rFont val="Tahoma"/>
            <family val="2"/>
          </rPr>
          <t xml:space="preserve">
Metric added in 2021, for selected countries</t>
        </r>
      </text>
    </comment>
    <comment ref="E715" authorId="0" shapeId="0" xr:uid="{BC48B31F-494C-4DD9-A1C8-82EAB921A28A}">
      <text>
        <r>
          <rPr>
            <b/>
            <sz val="9"/>
            <color indexed="81"/>
            <rFont val="Tahoma"/>
            <family val="2"/>
          </rPr>
          <t>Omdia:</t>
        </r>
        <r>
          <rPr>
            <sz val="9"/>
            <color indexed="81"/>
            <rFont val="Tahoma"/>
            <family val="2"/>
          </rPr>
          <t xml:space="preserve">
Metric added in 2023</t>
        </r>
      </text>
    </comment>
    <comment ref="E726" authorId="0" shapeId="0" xr:uid="{B5259AD1-1DDD-42F1-A041-777ED3A10935}">
      <text>
        <r>
          <rPr>
            <b/>
            <sz val="9"/>
            <color indexed="81"/>
            <rFont val="Tahoma"/>
            <family val="2"/>
          </rPr>
          <t>Omdia:</t>
        </r>
        <r>
          <rPr>
            <sz val="9"/>
            <color indexed="81"/>
            <rFont val="Tahoma"/>
            <family val="2"/>
          </rPr>
          <t xml:space="preserve">
Metric added in 2022</t>
        </r>
      </text>
    </comment>
    <comment ref="E740" authorId="0" shapeId="0" xr:uid="{C01A77A9-8B1F-420F-B81B-B1F5612D6FB4}">
      <text>
        <r>
          <rPr>
            <b/>
            <sz val="9"/>
            <color indexed="81"/>
            <rFont val="Tahoma"/>
            <family val="2"/>
          </rPr>
          <t>Omdia:</t>
        </r>
        <r>
          <rPr>
            <sz val="9"/>
            <color indexed="81"/>
            <rFont val="Tahoma"/>
            <family val="2"/>
          </rPr>
          <t xml:space="preserve">
Metric added in 2021, for selected countries</t>
        </r>
      </text>
    </comment>
    <comment ref="E744" authorId="0" shapeId="0" xr:uid="{7DCD2947-18E6-4B1C-A9B2-B84110DA1C7F}">
      <text>
        <r>
          <rPr>
            <b/>
            <sz val="9"/>
            <color indexed="81"/>
            <rFont val="Tahoma"/>
            <family val="2"/>
          </rPr>
          <t>Omdia:</t>
        </r>
        <r>
          <rPr>
            <sz val="9"/>
            <color indexed="81"/>
            <rFont val="Tahoma"/>
            <family val="2"/>
          </rPr>
          <t xml:space="preserve">
Metric added in 2023</t>
        </r>
      </text>
    </comment>
    <comment ref="E755" authorId="0" shapeId="0" xr:uid="{E0AC52E5-2813-4860-9B81-697053505059}">
      <text>
        <r>
          <rPr>
            <b/>
            <sz val="9"/>
            <color indexed="81"/>
            <rFont val="Tahoma"/>
            <family val="2"/>
          </rPr>
          <t>Omdia:</t>
        </r>
        <r>
          <rPr>
            <sz val="9"/>
            <color indexed="81"/>
            <rFont val="Tahoma"/>
            <family val="2"/>
          </rPr>
          <t xml:space="preserve">
Metric added in 2022</t>
        </r>
      </text>
    </comment>
    <comment ref="E769" authorId="0" shapeId="0" xr:uid="{A32571D4-EC57-44BA-8F41-02F7DB8711D3}">
      <text>
        <r>
          <rPr>
            <b/>
            <sz val="9"/>
            <color indexed="81"/>
            <rFont val="Tahoma"/>
            <family val="2"/>
          </rPr>
          <t>Omdia:</t>
        </r>
        <r>
          <rPr>
            <sz val="9"/>
            <color indexed="81"/>
            <rFont val="Tahoma"/>
            <family val="2"/>
          </rPr>
          <t xml:space="preserve">
Metric added in 2021, for selected countries</t>
        </r>
      </text>
    </comment>
    <comment ref="E773" authorId="0" shapeId="0" xr:uid="{1887C3E0-A44A-4E35-94FC-1435076B4C96}">
      <text>
        <r>
          <rPr>
            <b/>
            <sz val="9"/>
            <color indexed="81"/>
            <rFont val="Tahoma"/>
            <family val="2"/>
          </rPr>
          <t>Omdia:</t>
        </r>
        <r>
          <rPr>
            <sz val="9"/>
            <color indexed="81"/>
            <rFont val="Tahoma"/>
            <family val="2"/>
          </rPr>
          <t xml:space="preserve">
Metric added in 2023</t>
        </r>
      </text>
    </comment>
    <comment ref="E784" authorId="0" shapeId="0" xr:uid="{20505214-9BD5-4519-B138-70A20D05B94A}">
      <text>
        <r>
          <rPr>
            <b/>
            <sz val="9"/>
            <color indexed="81"/>
            <rFont val="Tahoma"/>
            <family val="2"/>
          </rPr>
          <t>Omdia:</t>
        </r>
        <r>
          <rPr>
            <sz val="9"/>
            <color indexed="81"/>
            <rFont val="Tahoma"/>
            <family val="2"/>
          </rPr>
          <t xml:space="preserve">
Metric added in 2022</t>
        </r>
      </text>
    </comment>
    <comment ref="E798" authorId="0" shapeId="0" xr:uid="{CB0BD834-9B47-400E-B553-BFE2D45A438D}">
      <text>
        <r>
          <rPr>
            <b/>
            <sz val="9"/>
            <color indexed="81"/>
            <rFont val="Tahoma"/>
            <family val="2"/>
          </rPr>
          <t>Omdia:</t>
        </r>
        <r>
          <rPr>
            <sz val="9"/>
            <color indexed="81"/>
            <rFont val="Tahoma"/>
            <family val="2"/>
          </rPr>
          <t xml:space="preserve">
Metric added in 2021, for selected countries</t>
        </r>
      </text>
    </comment>
    <comment ref="E802" authorId="0" shapeId="0" xr:uid="{778EE2D6-414F-4113-8E41-C047AE644A89}">
      <text>
        <r>
          <rPr>
            <b/>
            <sz val="9"/>
            <color indexed="81"/>
            <rFont val="Tahoma"/>
            <family val="2"/>
          </rPr>
          <t>Omdia:</t>
        </r>
        <r>
          <rPr>
            <sz val="9"/>
            <color indexed="81"/>
            <rFont val="Tahoma"/>
            <family val="2"/>
          </rPr>
          <t xml:space="preserve">
Metric added in 2023</t>
        </r>
      </text>
    </comment>
    <comment ref="E813" authorId="0" shapeId="0" xr:uid="{0AAC1A84-1ADB-45A8-BDE5-EEF85333E100}">
      <text>
        <r>
          <rPr>
            <b/>
            <sz val="9"/>
            <color indexed="81"/>
            <rFont val="Tahoma"/>
            <family val="2"/>
          </rPr>
          <t>Omdia:</t>
        </r>
        <r>
          <rPr>
            <sz val="9"/>
            <color indexed="81"/>
            <rFont val="Tahoma"/>
            <family val="2"/>
          </rPr>
          <t xml:space="preserve">
Metric added in 2022</t>
        </r>
      </text>
    </comment>
    <comment ref="E827" authorId="0" shapeId="0" xr:uid="{F398E25A-9A88-4C2C-8EE0-2A631264518A}">
      <text>
        <r>
          <rPr>
            <b/>
            <sz val="9"/>
            <color indexed="81"/>
            <rFont val="Tahoma"/>
            <family val="2"/>
          </rPr>
          <t>Omdia:</t>
        </r>
        <r>
          <rPr>
            <sz val="9"/>
            <color indexed="81"/>
            <rFont val="Tahoma"/>
            <family val="2"/>
          </rPr>
          <t xml:space="preserve">
Metric added in 2021, for selected countries</t>
        </r>
      </text>
    </comment>
    <comment ref="E831" authorId="0" shapeId="0" xr:uid="{4EAE3BF4-BEEF-49BB-BAB6-3264072D5786}">
      <text>
        <r>
          <rPr>
            <b/>
            <sz val="9"/>
            <color indexed="81"/>
            <rFont val="Tahoma"/>
            <family val="2"/>
          </rPr>
          <t>Omdia:</t>
        </r>
        <r>
          <rPr>
            <sz val="9"/>
            <color indexed="81"/>
            <rFont val="Tahoma"/>
            <family val="2"/>
          </rPr>
          <t xml:space="preserve">
Metric added in 2023</t>
        </r>
      </text>
    </comment>
    <comment ref="E842" authorId="0" shapeId="0" xr:uid="{20756545-4668-4BF5-B10D-BA071A9C6B51}">
      <text>
        <r>
          <rPr>
            <b/>
            <sz val="9"/>
            <color indexed="81"/>
            <rFont val="Tahoma"/>
            <family val="2"/>
          </rPr>
          <t>Omdia:</t>
        </r>
        <r>
          <rPr>
            <sz val="9"/>
            <color indexed="81"/>
            <rFont val="Tahoma"/>
            <family val="2"/>
          </rPr>
          <t xml:space="preserve">
Metric added in 2022</t>
        </r>
      </text>
    </comment>
    <comment ref="E856" authorId="0" shapeId="0" xr:uid="{B54B26B2-71CC-4C1D-AC81-153B61D8E7C0}">
      <text>
        <r>
          <rPr>
            <b/>
            <sz val="9"/>
            <color indexed="81"/>
            <rFont val="Tahoma"/>
            <family val="2"/>
          </rPr>
          <t>Omdia:</t>
        </r>
        <r>
          <rPr>
            <sz val="9"/>
            <color indexed="81"/>
            <rFont val="Tahoma"/>
            <family val="2"/>
          </rPr>
          <t xml:space="preserve">
Metric added in 2021, for selected countries</t>
        </r>
      </text>
    </comment>
    <comment ref="E860" authorId="0" shapeId="0" xr:uid="{54DA2B91-F442-4A21-B376-DFF42419C3E7}">
      <text>
        <r>
          <rPr>
            <b/>
            <sz val="9"/>
            <color indexed="81"/>
            <rFont val="Tahoma"/>
            <family val="2"/>
          </rPr>
          <t>Omdia:</t>
        </r>
        <r>
          <rPr>
            <sz val="9"/>
            <color indexed="81"/>
            <rFont val="Tahoma"/>
            <family val="2"/>
          </rPr>
          <t xml:space="preserve">
Metric added in 2023</t>
        </r>
      </text>
    </comment>
    <comment ref="E871" authorId="0" shapeId="0" xr:uid="{2DEEFB9F-9B2A-436E-B6C3-58FCEC2179D8}">
      <text>
        <r>
          <rPr>
            <b/>
            <sz val="9"/>
            <color indexed="81"/>
            <rFont val="Tahoma"/>
            <family val="2"/>
          </rPr>
          <t>Omdia:</t>
        </r>
        <r>
          <rPr>
            <sz val="9"/>
            <color indexed="81"/>
            <rFont val="Tahoma"/>
            <family val="2"/>
          </rPr>
          <t xml:space="preserve">
Metric added in 2022</t>
        </r>
      </text>
    </comment>
    <comment ref="E885" authorId="0" shapeId="0" xr:uid="{2B701FF2-B0AE-409A-B365-221A121D96AE}">
      <text>
        <r>
          <rPr>
            <b/>
            <sz val="9"/>
            <color indexed="81"/>
            <rFont val="Tahoma"/>
            <family val="2"/>
          </rPr>
          <t>Omdia:</t>
        </r>
        <r>
          <rPr>
            <sz val="9"/>
            <color indexed="81"/>
            <rFont val="Tahoma"/>
            <family val="2"/>
          </rPr>
          <t xml:space="preserve">
Metric added in 2021, for selected countries</t>
        </r>
      </text>
    </comment>
    <comment ref="E889" authorId="0" shapeId="0" xr:uid="{9427B7FF-B8EF-4281-B7A7-88FD53D079FB}">
      <text>
        <r>
          <rPr>
            <b/>
            <sz val="9"/>
            <color indexed="81"/>
            <rFont val="Tahoma"/>
            <family val="2"/>
          </rPr>
          <t>Omdia:</t>
        </r>
        <r>
          <rPr>
            <sz val="9"/>
            <color indexed="81"/>
            <rFont val="Tahoma"/>
            <family val="2"/>
          </rPr>
          <t xml:space="preserve">
Metric added in 2023</t>
        </r>
      </text>
    </comment>
    <comment ref="E900" authorId="0" shapeId="0" xr:uid="{EC204528-A546-4801-8375-941707BB0A59}">
      <text>
        <r>
          <rPr>
            <b/>
            <sz val="9"/>
            <color indexed="81"/>
            <rFont val="Tahoma"/>
            <family val="2"/>
          </rPr>
          <t>Omdia:</t>
        </r>
        <r>
          <rPr>
            <sz val="9"/>
            <color indexed="81"/>
            <rFont val="Tahoma"/>
            <family val="2"/>
          </rPr>
          <t xml:space="preserve">
Metric added in 2022</t>
        </r>
      </text>
    </comment>
    <comment ref="E914" authorId="0" shapeId="0" xr:uid="{E2CCD0A6-D605-49C0-ABDC-B147D0D13F08}">
      <text>
        <r>
          <rPr>
            <b/>
            <sz val="9"/>
            <color indexed="81"/>
            <rFont val="Tahoma"/>
            <family val="2"/>
          </rPr>
          <t>Omdia:</t>
        </r>
        <r>
          <rPr>
            <sz val="9"/>
            <color indexed="81"/>
            <rFont val="Tahoma"/>
            <family val="2"/>
          </rPr>
          <t xml:space="preserve">
Metric added in 2021, for selected countries</t>
        </r>
      </text>
    </comment>
    <comment ref="E918" authorId="0" shapeId="0" xr:uid="{2A34601B-C669-415D-893A-1C8513274021}">
      <text>
        <r>
          <rPr>
            <b/>
            <sz val="9"/>
            <color indexed="81"/>
            <rFont val="Tahoma"/>
            <family val="2"/>
          </rPr>
          <t>Omdia:</t>
        </r>
        <r>
          <rPr>
            <sz val="9"/>
            <color indexed="81"/>
            <rFont val="Tahoma"/>
            <family val="2"/>
          </rPr>
          <t xml:space="preserve">
Metric added in 2023</t>
        </r>
      </text>
    </comment>
    <comment ref="E929" authorId="0" shapeId="0" xr:uid="{0519603B-2963-4293-AA0B-C6841C548DFF}">
      <text>
        <r>
          <rPr>
            <b/>
            <sz val="9"/>
            <color indexed="81"/>
            <rFont val="Tahoma"/>
            <family val="2"/>
          </rPr>
          <t>Omdia:</t>
        </r>
        <r>
          <rPr>
            <sz val="9"/>
            <color indexed="81"/>
            <rFont val="Tahoma"/>
            <family val="2"/>
          </rPr>
          <t xml:space="preserve">
Metric added in 2022</t>
        </r>
      </text>
    </comment>
    <comment ref="E943" authorId="0" shapeId="0" xr:uid="{366ACAB6-7032-4227-BD38-AE04A4AC61BB}">
      <text>
        <r>
          <rPr>
            <b/>
            <sz val="9"/>
            <color indexed="81"/>
            <rFont val="Tahoma"/>
            <family val="2"/>
          </rPr>
          <t>Omdia:</t>
        </r>
        <r>
          <rPr>
            <sz val="9"/>
            <color indexed="81"/>
            <rFont val="Tahoma"/>
            <family val="2"/>
          </rPr>
          <t xml:space="preserve">
Metric added in 2021, for selected countries</t>
        </r>
      </text>
    </comment>
    <comment ref="E947" authorId="0" shapeId="0" xr:uid="{2D500942-3A87-4F72-B04B-11D9D4161B06}">
      <text>
        <r>
          <rPr>
            <b/>
            <sz val="9"/>
            <color indexed="81"/>
            <rFont val="Tahoma"/>
            <family val="2"/>
          </rPr>
          <t>Omdia:</t>
        </r>
        <r>
          <rPr>
            <sz val="9"/>
            <color indexed="81"/>
            <rFont val="Tahoma"/>
            <family val="2"/>
          </rPr>
          <t xml:space="preserve">
Metric added in 2023</t>
        </r>
      </text>
    </comment>
    <comment ref="E958" authorId="0" shapeId="0" xr:uid="{C9803932-ED34-425B-AF9B-193C3DF2AD1B}">
      <text>
        <r>
          <rPr>
            <b/>
            <sz val="9"/>
            <color indexed="81"/>
            <rFont val="Tahoma"/>
            <family val="2"/>
          </rPr>
          <t>Omdia:</t>
        </r>
        <r>
          <rPr>
            <sz val="9"/>
            <color indexed="81"/>
            <rFont val="Tahoma"/>
            <family val="2"/>
          </rPr>
          <t xml:space="preserve">
Metric added in 2022</t>
        </r>
      </text>
    </comment>
    <comment ref="E969" authorId="0" shapeId="0" xr:uid="{F56518FD-BD08-46BA-826F-E93D9ECD2F7F}">
      <text>
        <r>
          <rPr>
            <b/>
            <sz val="9"/>
            <color indexed="81"/>
            <rFont val="Tahoma"/>
            <family val="2"/>
          </rPr>
          <t>Omdia:</t>
        </r>
        <r>
          <rPr>
            <sz val="9"/>
            <color indexed="81"/>
            <rFont val="Tahoma"/>
            <family val="2"/>
          </rPr>
          <t xml:space="preserve">
Metric added in 2023</t>
        </r>
      </text>
    </comment>
    <comment ref="E979" authorId="0" shapeId="0" xr:uid="{ACEC0534-B5CD-4FD7-B52A-067F6D2AF932}">
      <text>
        <r>
          <rPr>
            <b/>
            <sz val="9"/>
            <color indexed="81"/>
            <rFont val="Tahoma"/>
            <family val="2"/>
          </rPr>
          <t>Omdia:</t>
        </r>
        <r>
          <rPr>
            <sz val="9"/>
            <color indexed="81"/>
            <rFont val="Tahoma"/>
            <family val="2"/>
          </rPr>
          <t xml:space="preserve">
Metric added in 2022</t>
        </r>
      </text>
    </comment>
    <comment ref="E990" authorId="0" shapeId="0" xr:uid="{3C5B1670-F93A-476B-B738-3740B730B4B2}">
      <text>
        <r>
          <rPr>
            <b/>
            <sz val="9"/>
            <color indexed="81"/>
            <rFont val="Tahoma"/>
            <family val="2"/>
          </rPr>
          <t>Omdia:</t>
        </r>
        <r>
          <rPr>
            <sz val="9"/>
            <color indexed="81"/>
            <rFont val="Tahoma"/>
            <family val="2"/>
          </rPr>
          <t xml:space="preserve">
Metric added in 2023</t>
        </r>
      </text>
    </comment>
    <comment ref="E1000" authorId="0" shapeId="0" xr:uid="{F5664AC8-9744-4950-87BA-FC9CF34214D5}">
      <text>
        <r>
          <rPr>
            <b/>
            <sz val="9"/>
            <color indexed="81"/>
            <rFont val="Tahoma"/>
            <family val="2"/>
          </rPr>
          <t>Omdia:</t>
        </r>
        <r>
          <rPr>
            <sz val="9"/>
            <color indexed="81"/>
            <rFont val="Tahoma"/>
            <family val="2"/>
          </rPr>
          <t xml:space="preserve">
Metric added in 2022</t>
        </r>
      </text>
    </comment>
    <comment ref="E1011" authorId="0" shapeId="0" xr:uid="{BFA0C7C3-B99E-44F8-B587-6184DD760A70}">
      <text>
        <r>
          <rPr>
            <b/>
            <sz val="9"/>
            <color indexed="81"/>
            <rFont val="Tahoma"/>
            <family val="2"/>
          </rPr>
          <t>Omdia:</t>
        </r>
        <r>
          <rPr>
            <sz val="9"/>
            <color indexed="81"/>
            <rFont val="Tahoma"/>
            <family val="2"/>
          </rPr>
          <t xml:space="preserve">
Metric added in 2023</t>
        </r>
      </text>
    </comment>
    <comment ref="E1021" authorId="0" shapeId="0" xr:uid="{4AA95216-778D-4EBB-AFC0-D71087850C13}">
      <text>
        <r>
          <rPr>
            <b/>
            <sz val="9"/>
            <color indexed="81"/>
            <rFont val="Tahoma"/>
            <family val="2"/>
          </rPr>
          <t>Omdia:</t>
        </r>
        <r>
          <rPr>
            <sz val="9"/>
            <color indexed="81"/>
            <rFont val="Tahoma"/>
            <family val="2"/>
          </rPr>
          <t xml:space="preserve">
Metric added in 2022</t>
        </r>
      </text>
    </comment>
    <comment ref="E1032" authorId="0" shapeId="0" xr:uid="{66C6D81F-DF1E-4D33-8C3B-CB50D48696F5}">
      <text>
        <r>
          <rPr>
            <b/>
            <sz val="9"/>
            <color indexed="81"/>
            <rFont val="Tahoma"/>
            <family val="2"/>
          </rPr>
          <t>Omdia:</t>
        </r>
        <r>
          <rPr>
            <sz val="9"/>
            <color indexed="81"/>
            <rFont val="Tahoma"/>
            <family val="2"/>
          </rPr>
          <t xml:space="preserve">
Metric added in 2023</t>
        </r>
      </text>
    </comment>
    <comment ref="E1042" authorId="0" shapeId="0" xr:uid="{CDF8E61F-E91B-49FE-A239-E15D5F0620D2}">
      <text>
        <r>
          <rPr>
            <b/>
            <sz val="9"/>
            <color indexed="81"/>
            <rFont val="Tahoma"/>
            <family val="2"/>
          </rPr>
          <t>Omdia:</t>
        </r>
        <r>
          <rPr>
            <sz val="9"/>
            <color indexed="81"/>
            <rFont val="Tahoma"/>
            <family val="2"/>
          </rPr>
          <t xml:space="preserve">
Metric added in 2022</t>
        </r>
      </text>
    </comment>
    <comment ref="E1053" authorId="0" shapeId="0" xr:uid="{4B9EE762-A9BC-4240-9487-06005B1A1557}">
      <text>
        <r>
          <rPr>
            <b/>
            <sz val="9"/>
            <color indexed="81"/>
            <rFont val="Tahoma"/>
            <family val="2"/>
          </rPr>
          <t>Omdia:</t>
        </r>
        <r>
          <rPr>
            <sz val="9"/>
            <color indexed="81"/>
            <rFont val="Tahoma"/>
            <family val="2"/>
          </rPr>
          <t xml:space="preserve">
Metric added in 2023</t>
        </r>
      </text>
    </comment>
    <comment ref="E1063" authorId="0" shapeId="0" xr:uid="{40ACF9BB-316E-467E-8616-2901BA478F6D}">
      <text>
        <r>
          <rPr>
            <b/>
            <sz val="9"/>
            <color indexed="81"/>
            <rFont val="Tahoma"/>
            <family val="2"/>
          </rPr>
          <t>Omdia:</t>
        </r>
        <r>
          <rPr>
            <sz val="9"/>
            <color indexed="81"/>
            <rFont val="Tahoma"/>
            <family val="2"/>
          </rPr>
          <t xml:space="preserve">
Metric added in 2022</t>
        </r>
      </text>
    </comment>
    <comment ref="E1074" authorId="0" shapeId="0" xr:uid="{48655330-FB91-403F-B53B-DABF51E8C5DE}">
      <text>
        <r>
          <rPr>
            <b/>
            <sz val="9"/>
            <color indexed="81"/>
            <rFont val="Tahoma"/>
            <family val="2"/>
          </rPr>
          <t>Omdia:</t>
        </r>
        <r>
          <rPr>
            <sz val="9"/>
            <color indexed="81"/>
            <rFont val="Tahoma"/>
            <family val="2"/>
          </rPr>
          <t xml:space="preserve">
Metric added in 2023</t>
        </r>
      </text>
    </comment>
    <comment ref="E1084" authorId="0" shapeId="0" xr:uid="{040E4C01-26C9-41E0-8CA8-BC753FB9D735}">
      <text>
        <r>
          <rPr>
            <b/>
            <sz val="9"/>
            <color indexed="81"/>
            <rFont val="Tahoma"/>
            <family val="2"/>
          </rPr>
          <t>Omdia:</t>
        </r>
        <r>
          <rPr>
            <sz val="9"/>
            <color indexed="81"/>
            <rFont val="Tahoma"/>
            <family val="2"/>
          </rPr>
          <t xml:space="preserve">
Metric added in 2022</t>
        </r>
      </text>
    </comment>
    <comment ref="E1095" authorId="0" shapeId="0" xr:uid="{D2CD3106-09F8-4C2F-9BFF-E4041FAE3A19}">
      <text>
        <r>
          <rPr>
            <b/>
            <sz val="9"/>
            <color indexed="81"/>
            <rFont val="Tahoma"/>
            <family val="2"/>
          </rPr>
          <t>Omdia:</t>
        </r>
        <r>
          <rPr>
            <sz val="9"/>
            <color indexed="81"/>
            <rFont val="Tahoma"/>
            <family val="2"/>
          </rPr>
          <t xml:space="preserve">
Metric added in 2023</t>
        </r>
      </text>
    </comment>
    <comment ref="E1105" authorId="0" shapeId="0" xr:uid="{D2B5C839-0E37-4E1B-90AF-AF7C35C667ED}">
      <text>
        <r>
          <rPr>
            <b/>
            <sz val="9"/>
            <color indexed="81"/>
            <rFont val="Tahoma"/>
            <family val="2"/>
          </rPr>
          <t>Omdia:</t>
        </r>
        <r>
          <rPr>
            <sz val="9"/>
            <color indexed="81"/>
            <rFont val="Tahoma"/>
            <family val="2"/>
          </rPr>
          <t xml:space="preserve">
Metric added in 2022</t>
        </r>
      </text>
    </comment>
    <comment ref="E1116" authorId="0" shapeId="0" xr:uid="{33DFFC47-4690-4C1A-B277-89C7A665DC9E}">
      <text>
        <r>
          <rPr>
            <b/>
            <sz val="9"/>
            <color indexed="81"/>
            <rFont val="Tahoma"/>
            <family val="2"/>
          </rPr>
          <t>Omdia:</t>
        </r>
        <r>
          <rPr>
            <sz val="9"/>
            <color indexed="81"/>
            <rFont val="Tahoma"/>
            <family val="2"/>
          </rPr>
          <t xml:space="preserve">
Metric added in 2023</t>
        </r>
      </text>
    </comment>
    <comment ref="E1126" authorId="0" shapeId="0" xr:uid="{A5FCC5CE-5A82-4BE9-8528-E7E40752C25F}">
      <text>
        <r>
          <rPr>
            <b/>
            <sz val="9"/>
            <color indexed="81"/>
            <rFont val="Tahoma"/>
            <family val="2"/>
          </rPr>
          <t>Omdia:</t>
        </r>
        <r>
          <rPr>
            <sz val="9"/>
            <color indexed="81"/>
            <rFont val="Tahoma"/>
            <family val="2"/>
          </rPr>
          <t xml:space="preserve">
Metric added in 2022</t>
        </r>
      </text>
    </comment>
    <comment ref="E1137" authorId="0" shapeId="0" xr:uid="{12EB9F4D-D2A4-4070-A9A2-AE72F1A11409}">
      <text>
        <r>
          <rPr>
            <b/>
            <sz val="9"/>
            <color indexed="81"/>
            <rFont val="Tahoma"/>
            <family val="2"/>
          </rPr>
          <t>Omdia:</t>
        </r>
        <r>
          <rPr>
            <sz val="9"/>
            <color indexed="81"/>
            <rFont val="Tahoma"/>
            <family val="2"/>
          </rPr>
          <t xml:space="preserve">
Metric added in 2023</t>
        </r>
      </text>
    </comment>
    <comment ref="E1147" authorId="0" shapeId="0" xr:uid="{E713FFE1-5AD4-4249-9AD0-31078BBCF625}">
      <text>
        <r>
          <rPr>
            <b/>
            <sz val="9"/>
            <color indexed="81"/>
            <rFont val="Tahoma"/>
            <family val="2"/>
          </rPr>
          <t>Omdia:</t>
        </r>
        <r>
          <rPr>
            <sz val="9"/>
            <color indexed="81"/>
            <rFont val="Tahoma"/>
            <family val="2"/>
          </rPr>
          <t xml:space="preserve">
Metric added in 2022</t>
        </r>
      </text>
    </comment>
    <comment ref="E1158" authorId="0" shapeId="0" xr:uid="{0A3DE284-C83D-4F21-9DA4-D8B51913702F}">
      <text>
        <r>
          <rPr>
            <b/>
            <sz val="9"/>
            <color indexed="81"/>
            <rFont val="Tahoma"/>
            <family val="2"/>
          </rPr>
          <t>Omdia:</t>
        </r>
        <r>
          <rPr>
            <sz val="9"/>
            <color indexed="81"/>
            <rFont val="Tahoma"/>
            <family val="2"/>
          </rPr>
          <t xml:space="preserve">
Metric added in 2023</t>
        </r>
      </text>
    </comment>
    <comment ref="E1168" authorId="0" shapeId="0" xr:uid="{C076743F-1853-4634-9A00-6941CADABA23}">
      <text>
        <r>
          <rPr>
            <b/>
            <sz val="9"/>
            <color indexed="81"/>
            <rFont val="Tahoma"/>
            <family val="2"/>
          </rPr>
          <t>Omdia:</t>
        </r>
        <r>
          <rPr>
            <sz val="9"/>
            <color indexed="81"/>
            <rFont val="Tahoma"/>
            <family val="2"/>
          </rPr>
          <t xml:space="preserve">
Metric added in 2022</t>
        </r>
      </text>
    </comment>
    <comment ref="E1179" authorId="0" shapeId="0" xr:uid="{ADF2660D-B310-4843-BB5F-F149688202B3}">
      <text>
        <r>
          <rPr>
            <b/>
            <sz val="9"/>
            <color indexed="81"/>
            <rFont val="Tahoma"/>
            <family val="2"/>
          </rPr>
          <t>Omdia:</t>
        </r>
        <r>
          <rPr>
            <sz val="9"/>
            <color indexed="81"/>
            <rFont val="Tahoma"/>
            <family val="2"/>
          </rPr>
          <t xml:space="preserve">
Metric added in 2023</t>
        </r>
      </text>
    </comment>
    <comment ref="E1189" authorId="0" shapeId="0" xr:uid="{7F81E20C-F6BD-4B65-82F2-2B41D344174C}">
      <text>
        <r>
          <rPr>
            <b/>
            <sz val="9"/>
            <color indexed="81"/>
            <rFont val="Tahoma"/>
            <family val="2"/>
          </rPr>
          <t>Omdia:</t>
        </r>
        <r>
          <rPr>
            <sz val="9"/>
            <color indexed="81"/>
            <rFont val="Tahoma"/>
            <family val="2"/>
          </rPr>
          <t xml:space="preserve">
Metric added in 2022</t>
        </r>
      </text>
    </comment>
    <comment ref="E1200" authorId="0" shapeId="0" xr:uid="{829F4981-8465-4295-91D8-B7D4EEC3B84C}">
      <text>
        <r>
          <rPr>
            <b/>
            <sz val="9"/>
            <color indexed="81"/>
            <rFont val="Tahoma"/>
            <family val="2"/>
          </rPr>
          <t>Omdia:</t>
        </r>
        <r>
          <rPr>
            <sz val="9"/>
            <color indexed="81"/>
            <rFont val="Tahoma"/>
            <family val="2"/>
          </rPr>
          <t xml:space="preserve">
Metric added in 2023</t>
        </r>
      </text>
    </comment>
    <comment ref="E1210" authorId="0" shapeId="0" xr:uid="{E10C6C39-6DF4-42D4-BB9D-F8E2C7C61AA7}">
      <text>
        <r>
          <rPr>
            <b/>
            <sz val="9"/>
            <color indexed="81"/>
            <rFont val="Tahoma"/>
            <family val="2"/>
          </rPr>
          <t>Omdia:</t>
        </r>
        <r>
          <rPr>
            <sz val="9"/>
            <color indexed="81"/>
            <rFont val="Tahoma"/>
            <family val="2"/>
          </rPr>
          <t xml:space="preserve">
Metric added in 2022</t>
        </r>
      </text>
    </comment>
    <comment ref="E1221" authorId="0" shapeId="0" xr:uid="{F2192144-0EB8-4D1B-B1D8-20431148BF4A}">
      <text>
        <r>
          <rPr>
            <b/>
            <sz val="9"/>
            <color indexed="81"/>
            <rFont val="Tahoma"/>
            <family val="2"/>
          </rPr>
          <t>Omdia:</t>
        </r>
        <r>
          <rPr>
            <sz val="9"/>
            <color indexed="81"/>
            <rFont val="Tahoma"/>
            <family val="2"/>
          </rPr>
          <t xml:space="preserve">
Metric added in 2023</t>
        </r>
      </text>
    </comment>
    <comment ref="E1231" authorId="0" shapeId="0" xr:uid="{0473C5D8-6AD7-4078-9DBC-5710F72E8F28}">
      <text>
        <r>
          <rPr>
            <b/>
            <sz val="9"/>
            <color indexed="81"/>
            <rFont val="Tahoma"/>
            <family val="2"/>
          </rPr>
          <t>Omdia:</t>
        </r>
        <r>
          <rPr>
            <sz val="9"/>
            <color indexed="81"/>
            <rFont val="Tahoma"/>
            <family val="2"/>
          </rPr>
          <t xml:space="preserve">
Metric added in 2022</t>
        </r>
      </text>
    </comment>
    <comment ref="E1242" authorId="0" shapeId="0" xr:uid="{2C63E135-E562-4C22-909E-D5EE1ED04693}">
      <text>
        <r>
          <rPr>
            <b/>
            <sz val="9"/>
            <color indexed="81"/>
            <rFont val="Tahoma"/>
            <family val="2"/>
          </rPr>
          <t>Omdia:</t>
        </r>
        <r>
          <rPr>
            <sz val="9"/>
            <color indexed="81"/>
            <rFont val="Tahoma"/>
            <family val="2"/>
          </rPr>
          <t xml:space="preserve">
Metric added in 2023</t>
        </r>
      </text>
    </comment>
    <comment ref="E1252" authorId="0" shapeId="0" xr:uid="{7346C27C-89EC-445B-A432-17597D8ABAD9}">
      <text>
        <r>
          <rPr>
            <b/>
            <sz val="9"/>
            <color indexed="81"/>
            <rFont val="Tahoma"/>
            <family val="2"/>
          </rPr>
          <t>Omdia:</t>
        </r>
        <r>
          <rPr>
            <sz val="9"/>
            <color indexed="81"/>
            <rFont val="Tahoma"/>
            <family val="2"/>
          </rPr>
          <t xml:space="preserve">
Metric added in 2022</t>
        </r>
      </text>
    </comment>
    <comment ref="E1263" authorId="0" shapeId="0" xr:uid="{2B1B9AA2-DFDE-4BDA-BDEC-21B8AF60FA04}">
      <text>
        <r>
          <rPr>
            <b/>
            <sz val="9"/>
            <color indexed="81"/>
            <rFont val="Tahoma"/>
            <family val="2"/>
          </rPr>
          <t>Omdia:</t>
        </r>
        <r>
          <rPr>
            <sz val="9"/>
            <color indexed="81"/>
            <rFont val="Tahoma"/>
            <family val="2"/>
          </rPr>
          <t xml:space="preserve">
Metric added in 2023</t>
        </r>
      </text>
    </comment>
    <comment ref="E1273" authorId="0" shapeId="0" xr:uid="{B1EAF5C2-453D-45D9-BFBD-A6A4EF29B8E4}">
      <text>
        <r>
          <rPr>
            <b/>
            <sz val="9"/>
            <color indexed="81"/>
            <rFont val="Tahoma"/>
            <family val="2"/>
          </rPr>
          <t>Omdia:</t>
        </r>
        <r>
          <rPr>
            <sz val="9"/>
            <color indexed="81"/>
            <rFont val="Tahoma"/>
            <family val="2"/>
          </rPr>
          <t xml:space="preserve">
Metric added in 2022</t>
        </r>
      </text>
    </comment>
    <comment ref="E1284" authorId="0" shapeId="0" xr:uid="{CC84C229-B9CA-4883-B1AD-F1502F0820EB}">
      <text>
        <r>
          <rPr>
            <b/>
            <sz val="9"/>
            <color indexed="81"/>
            <rFont val="Tahoma"/>
            <family val="2"/>
          </rPr>
          <t>Omdia:</t>
        </r>
        <r>
          <rPr>
            <sz val="9"/>
            <color indexed="81"/>
            <rFont val="Tahoma"/>
            <family val="2"/>
          </rPr>
          <t xml:space="preserve">
Metric added in 2023</t>
        </r>
      </text>
    </comment>
    <comment ref="E1294" authorId="0" shapeId="0" xr:uid="{20EC4DE4-D46B-40F9-B2D1-7E83B934FA02}">
      <text>
        <r>
          <rPr>
            <b/>
            <sz val="9"/>
            <color indexed="81"/>
            <rFont val="Tahoma"/>
            <family val="2"/>
          </rPr>
          <t>Omdia:</t>
        </r>
        <r>
          <rPr>
            <sz val="9"/>
            <color indexed="81"/>
            <rFont val="Tahoma"/>
            <family val="2"/>
          </rPr>
          <t xml:space="preserve">
Metric added in 2022</t>
        </r>
      </text>
    </comment>
    <comment ref="E1305" authorId="0" shapeId="0" xr:uid="{06A82D9F-6C52-4B06-8E44-77293ED8EEDB}">
      <text>
        <r>
          <rPr>
            <b/>
            <sz val="9"/>
            <color indexed="81"/>
            <rFont val="Tahoma"/>
            <family val="2"/>
          </rPr>
          <t>Omdia:</t>
        </r>
        <r>
          <rPr>
            <sz val="9"/>
            <color indexed="81"/>
            <rFont val="Tahoma"/>
            <family val="2"/>
          </rPr>
          <t xml:space="preserve">
Metric added in 2023</t>
        </r>
      </text>
    </comment>
    <comment ref="E1315" authorId="0" shapeId="0" xr:uid="{783B2284-9B1F-4C6F-9831-34A0E56B7C2D}">
      <text>
        <r>
          <rPr>
            <b/>
            <sz val="9"/>
            <color indexed="81"/>
            <rFont val="Tahoma"/>
            <family val="2"/>
          </rPr>
          <t>Omdia:</t>
        </r>
        <r>
          <rPr>
            <sz val="9"/>
            <color indexed="81"/>
            <rFont val="Tahoma"/>
            <family val="2"/>
          </rPr>
          <t xml:space="preserve">
Metric added in 2022</t>
        </r>
      </text>
    </comment>
    <comment ref="E1326" authorId="0" shapeId="0" xr:uid="{0FC55C81-6D46-44B0-8854-577FECCAE1F5}">
      <text>
        <r>
          <rPr>
            <b/>
            <sz val="9"/>
            <color indexed="81"/>
            <rFont val="Tahoma"/>
            <family val="2"/>
          </rPr>
          <t>Omdia:</t>
        </r>
        <r>
          <rPr>
            <sz val="9"/>
            <color indexed="81"/>
            <rFont val="Tahoma"/>
            <family val="2"/>
          </rPr>
          <t xml:space="preserve">
Metric added in 2023</t>
        </r>
      </text>
    </comment>
    <comment ref="E1336" authorId="0" shapeId="0" xr:uid="{8EF01164-7EA2-40DE-9BFF-ABD5B892125F}">
      <text>
        <r>
          <rPr>
            <b/>
            <sz val="9"/>
            <color indexed="81"/>
            <rFont val="Tahoma"/>
            <family val="2"/>
          </rPr>
          <t>Omdia:</t>
        </r>
        <r>
          <rPr>
            <sz val="9"/>
            <color indexed="81"/>
            <rFont val="Tahoma"/>
            <family val="2"/>
          </rPr>
          <t xml:space="preserve">
Metric added in 2022</t>
        </r>
      </text>
    </comment>
    <comment ref="E1347" authorId="0" shapeId="0" xr:uid="{FF347770-4A3F-471E-9815-A5428B50097D}">
      <text>
        <r>
          <rPr>
            <b/>
            <sz val="9"/>
            <color indexed="81"/>
            <rFont val="Tahoma"/>
            <family val="2"/>
          </rPr>
          <t>Omdia:</t>
        </r>
        <r>
          <rPr>
            <sz val="9"/>
            <color indexed="81"/>
            <rFont val="Tahoma"/>
            <family val="2"/>
          </rPr>
          <t xml:space="preserve">
Metric added in 2023</t>
        </r>
      </text>
    </comment>
    <comment ref="E1357" authorId="0" shapeId="0" xr:uid="{CF5AF66B-5311-4B72-825F-F11413582487}">
      <text>
        <r>
          <rPr>
            <b/>
            <sz val="9"/>
            <color indexed="81"/>
            <rFont val="Tahoma"/>
            <family val="2"/>
          </rPr>
          <t>Omdia:</t>
        </r>
        <r>
          <rPr>
            <sz val="9"/>
            <color indexed="81"/>
            <rFont val="Tahoma"/>
            <family val="2"/>
          </rPr>
          <t xml:space="preserve">
Metric added in 2022</t>
        </r>
      </text>
    </comment>
    <comment ref="E1368" authorId="0" shapeId="0" xr:uid="{BA7A9C30-E72B-44DD-81BF-717E594E5078}">
      <text>
        <r>
          <rPr>
            <b/>
            <sz val="9"/>
            <color indexed="81"/>
            <rFont val="Tahoma"/>
            <family val="2"/>
          </rPr>
          <t>Omdia:</t>
        </r>
        <r>
          <rPr>
            <sz val="9"/>
            <color indexed="81"/>
            <rFont val="Tahoma"/>
            <family val="2"/>
          </rPr>
          <t xml:space="preserve">
Metric added in 2023</t>
        </r>
      </text>
    </comment>
    <comment ref="E1378" authorId="0" shapeId="0" xr:uid="{CB680A61-B6E2-4B13-8F57-0F4244EF1428}">
      <text>
        <r>
          <rPr>
            <b/>
            <sz val="9"/>
            <color indexed="81"/>
            <rFont val="Tahoma"/>
            <family val="2"/>
          </rPr>
          <t>Omdia:</t>
        </r>
        <r>
          <rPr>
            <sz val="9"/>
            <color indexed="81"/>
            <rFont val="Tahoma"/>
            <family val="2"/>
          </rPr>
          <t xml:space="preserve">
Metric added in 2022</t>
        </r>
      </text>
    </comment>
    <comment ref="E1389" authorId="0" shapeId="0" xr:uid="{EA660687-9442-4B85-B127-576F3CA00BE0}">
      <text>
        <r>
          <rPr>
            <b/>
            <sz val="9"/>
            <color indexed="81"/>
            <rFont val="Tahoma"/>
            <family val="2"/>
          </rPr>
          <t>Omdia:</t>
        </r>
        <r>
          <rPr>
            <sz val="9"/>
            <color indexed="81"/>
            <rFont val="Tahoma"/>
            <family val="2"/>
          </rPr>
          <t xml:space="preserve">
Metric added in 2023</t>
        </r>
      </text>
    </comment>
    <comment ref="E1399" authorId="0" shapeId="0" xr:uid="{1A2AD3C9-5769-4B33-8826-074C5A110229}">
      <text>
        <r>
          <rPr>
            <b/>
            <sz val="9"/>
            <color indexed="81"/>
            <rFont val="Tahoma"/>
            <family val="2"/>
          </rPr>
          <t>Omdia:</t>
        </r>
        <r>
          <rPr>
            <sz val="9"/>
            <color indexed="81"/>
            <rFont val="Tahoma"/>
            <family val="2"/>
          </rPr>
          <t xml:space="preserve">
Metric added in 2022</t>
        </r>
      </text>
    </comment>
    <comment ref="E1410" authorId="0" shapeId="0" xr:uid="{1AD40F83-28E4-477B-BF9A-8C4C1CCE6DFE}">
      <text>
        <r>
          <rPr>
            <b/>
            <sz val="9"/>
            <color indexed="81"/>
            <rFont val="Tahoma"/>
            <family val="2"/>
          </rPr>
          <t>Omdia:</t>
        </r>
        <r>
          <rPr>
            <sz val="9"/>
            <color indexed="81"/>
            <rFont val="Tahoma"/>
            <family val="2"/>
          </rPr>
          <t xml:space="preserve">
Metric added in 2023</t>
        </r>
      </text>
    </comment>
    <comment ref="E1420" authorId="0" shapeId="0" xr:uid="{787A4367-D84E-4F14-9700-4B9FB19C6B8F}">
      <text>
        <r>
          <rPr>
            <b/>
            <sz val="9"/>
            <color indexed="81"/>
            <rFont val="Tahoma"/>
            <family val="2"/>
          </rPr>
          <t>Omdia:</t>
        </r>
        <r>
          <rPr>
            <sz val="9"/>
            <color indexed="81"/>
            <rFont val="Tahoma"/>
            <family val="2"/>
          </rPr>
          <t xml:space="preserve">
Metric added in 2022</t>
        </r>
      </text>
    </comment>
    <comment ref="E1431" authorId="0" shapeId="0" xr:uid="{BBA45F6A-852E-475A-8902-2C4E2F71FB87}">
      <text>
        <r>
          <rPr>
            <b/>
            <sz val="9"/>
            <color indexed="81"/>
            <rFont val="Tahoma"/>
            <family val="2"/>
          </rPr>
          <t>Omdia:</t>
        </r>
        <r>
          <rPr>
            <sz val="9"/>
            <color indexed="81"/>
            <rFont val="Tahoma"/>
            <family val="2"/>
          </rPr>
          <t xml:space="preserve">
Metric added in 2023</t>
        </r>
      </text>
    </comment>
    <comment ref="E1441" authorId="0" shapeId="0" xr:uid="{7B6358A1-48B8-49BB-BBA9-B146EFCB10EB}">
      <text>
        <r>
          <rPr>
            <b/>
            <sz val="9"/>
            <color indexed="81"/>
            <rFont val="Tahoma"/>
            <family val="2"/>
          </rPr>
          <t>Omdia:</t>
        </r>
        <r>
          <rPr>
            <sz val="9"/>
            <color indexed="81"/>
            <rFont val="Tahoma"/>
            <family val="2"/>
          </rPr>
          <t xml:space="preserve">
Metric added in 2022</t>
        </r>
      </text>
    </comment>
    <comment ref="E1452" authorId="0" shapeId="0" xr:uid="{CD14FC93-75A8-4149-8AD9-FA8A5EE16F28}">
      <text>
        <r>
          <rPr>
            <b/>
            <sz val="9"/>
            <color indexed="81"/>
            <rFont val="Tahoma"/>
            <family val="2"/>
          </rPr>
          <t>Omdia:</t>
        </r>
        <r>
          <rPr>
            <sz val="9"/>
            <color indexed="81"/>
            <rFont val="Tahoma"/>
            <family val="2"/>
          </rPr>
          <t xml:space="preserve">
Metric added in 2023</t>
        </r>
      </text>
    </comment>
    <comment ref="E1462" authorId="0" shapeId="0" xr:uid="{DFC692AC-586B-410A-9B16-FA0521C84F7A}">
      <text>
        <r>
          <rPr>
            <b/>
            <sz val="9"/>
            <color indexed="81"/>
            <rFont val="Tahoma"/>
            <family val="2"/>
          </rPr>
          <t>Omdia:</t>
        </r>
        <r>
          <rPr>
            <sz val="9"/>
            <color indexed="81"/>
            <rFont val="Tahoma"/>
            <family val="2"/>
          </rPr>
          <t xml:space="preserve">
Metric added in 2022</t>
        </r>
      </text>
    </comment>
    <comment ref="E1473" authorId="0" shapeId="0" xr:uid="{4CB15F0A-973D-4DBE-9AEF-ECB574898084}">
      <text>
        <r>
          <rPr>
            <b/>
            <sz val="9"/>
            <color indexed="81"/>
            <rFont val="Tahoma"/>
            <family val="2"/>
          </rPr>
          <t>Omdia:</t>
        </r>
        <r>
          <rPr>
            <sz val="9"/>
            <color indexed="81"/>
            <rFont val="Tahoma"/>
            <family val="2"/>
          </rPr>
          <t xml:space="preserve">
Metric added in 2023</t>
        </r>
      </text>
    </comment>
    <comment ref="E1483" authorId="0" shapeId="0" xr:uid="{3FB860C1-ADCD-4FE2-BAE9-5B77CCEB5E20}">
      <text>
        <r>
          <rPr>
            <b/>
            <sz val="9"/>
            <color indexed="81"/>
            <rFont val="Tahoma"/>
            <family val="2"/>
          </rPr>
          <t>Omdia:</t>
        </r>
        <r>
          <rPr>
            <sz val="9"/>
            <color indexed="81"/>
            <rFont val="Tahoma"/>
            <family val="2"/>
          </rPr>
          <t xml:space="preserve">
Metric added in 2022</t>
        </r>
      </text>
    </comment>
    <comment ref="E1494" authorId="0" shapeId="0" xr:uid="{E9705321-6AB4-4B45-BBE3-448B772CAC34}">
      <text>
        <r>
          <rPr>
            <b/>
            <sz val="9"/>
            <color indexed="81"/>
            <rFont val="Tahoma"/>
            <family val="2"/>
          </rPr>
          <t>Omdia:</t>
        </r>
        <r>
          <rPr>
            <sz val="9"/>
            <color indexed="81"/>
            <rFont val="Tahoma"/>
            <family val="2"/>
          </rPr>
          <t xml:space="preserve">
Metric added in 2023</t>
        </r>
      </text>
    </comment>
    <comment ref="E1504" authorId="0" shapeId="0" xr:uid="{B10E0F1C-BDF0-4701-A322-437C5AADC2A1}">
      <text>
        <r>
          <rPr>
            <b/>
            <sz val="9"/>
            <color indexed="81"/>
            <rFont val="Tahoma"/>
            <family val="2"/>
          </rPr>
          <t>Omdia:</t>
        </r>
        <r>
          <rPr>
            <sz val="9"/>
            <color indexed="81"/>
            <rFont val="Tahoma"/>
            <family val="2"/>
          </rPr>
          <t xml:space="preserve">
Metric added in 2022</t>
        </r>
      </text>
    </comment>
    <comment ref="E1515" authorId="0" shapeId="0" xr:uid="{5A1549EC-A9C4-48B2-A263-BE7E6623D2EA}">
      <text>
        <r>
          <rPr>
            <b/>
            <sz val="9"/>
            <color indexed="81"/>
            <rFont val="Tahoma"/>
            <family val="2"/>
          </rPr>
          <t>Omdia:</t>
        </r>
        <r>
          <rPr>
            <sz val="9"/>
            <color indexed="81"/>
            <rFont val="Tahoma"/>
            <family val="2"/>
          </rPr>
          <t xml:space="preserve">
Metric added in 2023</t>
        </r>
      </text>
    </comment>
    <comment ref="E1525" authorId="0" shapeId="0" xr:uid="{8B269878-D2DE-4C1D-955F-66D863BC7E54}">
      <text>
        <r>
          <rPr>
            <b/>
            <sz val="9"/>
            <color indexed="81"/>
            <rFont val="Tahoma"/>
            <family val="2"/>
          </rPr>
          <t>Omdia:</t>
        </r>
        <r>
          <rPr>
            <sz val="9"/>
            <color indexed="81"/>
            <rFont val="Tahoma"/>
            <family val="2"/>
          </rPr>
          <t xml:space="preserve">
Metric added in 2022</t>
        </r>
      </text>
    </comment>
    <comment ref="E1536" authorId="0" shapeId="0" xr:uid="{BC6D4C11-66C9-4723-8A2E-D5173273C5E2}">
      <text>
        <r>
          <rPr>
            <b/>
            <sz val="9"/>
            <color indexed="81"/>
            <rFont val="Tahoma"/>
            <family val="2"/>
          </rPr>
          <t>Omdia:</t>
        </r>
        <r>
          <rPr>
            <sz val="9"/>
            <color indexed="81"/>
            <rFont val="Tahoma"/>
            <family val="2"/>
          </rPr>
          <t xml:space="preserve">
Metric added in 2023</t>
        </r>
      </text>
    </comment>
    <comment ref="E1546" authorId="0" shapeId="0" xr:uid="{861C5022-DF30-40CB-8AD4-6070C769F7EE}">
      <text>
        <r>
          <rPr>
            <b/>
            <sz val="9"/>
            <color indexed="81"/>
            <rFont val="Tahoma"/>
            <family val="2"/>
          </rPr>
          <t>Omdia:</t>
        </r>
        <r>
          <rPr>
            <sz val="9"/>
            <color indexed="81"/>
            <rFont val="Tahoma"/>
            <family val="2"/>
          </rPr>
          <t xml:space="preserve">
Metric added in 2022</t>
        </r>
      </text>
    </comment>
    <comment ref="E1557" authorId="0" shapeId="0" xr:uid="{F0B3F85A-C54E-42FF-AFA0-542E42B188B2}">
      <text>
        <r>
          <rPr>
            <b/>
            <sz val="9"/>
            <color indexed="81"/>
            <rFont val="Tahoma"/>
            <family val="2"/>
          </rPr>
          <t>Omdia:</t>
        </r>
        <r>
          <rPr>
            <sz val="9"/>
            <color indexed="81"/>
            <rFont val="Tahoma"/>
            <family val="2"/>
          </rPr>
          <t xml:space="preserve">
Metric added in 2023</t>
        </r>
      </text>
    </comment>
    <comment ref="E1567" authorId="0" shapeId="0" xr:uid="{F3847F21-7694-4E3D-8BCE-3833B165027D}">
      <text>
        <r>
          <rPr>
            <b/>
            <sz val="9"/>
            <color indexed="81"/>
            <rFont val="Tahoma"/>
            <family val="2"/>
          </rPr>
          <t>Omdia:</t>
        </r>
        <r>
          <rPr>
            <sz val="9"/>
            <color indexed="81"/>
            <rFont val="Tahoma"/>
            <family val="2"/>
          </rPr>
          <t xml:space="preserve">
Metric added in 2022</t>
        </r>
      </text>
    </comment>
    <comment ref="E1578" authorId="0" shapeId="0" xr:uid="{92AE8BBE-053B-4C63-AADD-CBA0121FC25D}">
      <text>
        <r>
          <rPr>
            <b/>
            <sz val="9"/>
            <color indexed="81"/>
            <rFont val="Tahoma"/>
            <family val="2"/>
          </rPr>
          <t>Omdia:</t>
        </r>
        <r>
          <rPr>
            <sz val="9"/>
            <color indexed="81"/>
            <rFont val="Tahoma"/>
            <family val="2"/>
          </rPr>
          <t xml:space="preserve">
Metric added in 2023</t>
        </r>
      </text>
    </comment>
    <comment ref="E1588" authorId="0" shapeId="0" xr:uid="{6EC4FEC9-4F30-4769-BE3A-49802AF9EB14}">
      <text>
        <r>
          <rPr>
            <b/>
            <sz val="9"/>
            <color indexed="81"/>
            <rFont val="Tahoma"/>
            <family val="2"/>
          </rPr>
          <t>Omdia:</t>
        </r>
        <r>
          <rPr>
            <sz val="9"/>
            <color indexed="81"/>
            <rFont val="Tahoma"/>
            <family val="2"/>
          </rPr>
          <t xml:space="preserve">
Metric added in 2022</t>
        </r>
      </text>
    </comment>
    <comment ref="E1599" authorId="0" shapeId="0" xr:uid="{BA3ACB86-1166-4D3E-B94F-3F7B9CB4918F}">
      <text>
        <r>
          <rPr>
            <b/>
            <sz val="9"/>
            <color indexed="81"/>
            <rFont val="Tahoma"/>
            <family val="2"/>
          </rPr>
          <t>Omdia:</t>
        </r>
        <r>
          <rPr>
            <sz val="9"/>
            <color indexed="81"/>
            <rFont val="Tahoma"/>
            <family val="2"/>
          </rPr>
          <t xml:space="preserve">
Metric added in 2023</t>
        </r>
      </text>
    </comment>
    <comment ref="E1609" authorId="0" shapeId="0" xr:uid="{C2B59B3E-6A9F-4C36-BFD0-421022BA5BC5}">
      <text>
        <r>
          <rPr>
            <b/>
            <sz val="9"/>
            <color indexed="81"/>
            <rFont val="Tahoma"/>
            <family val="2"/>
          </rPr>
          <t>Omdia:</t>
        </r>
        <r>
          <rPr>
            <sz val="9"/>
            <color indexed="81"/>
            <rFont val="Tahoma"/>
            <family val="2"/>
          </rPr>
          <t xml:space="preserve">
Metric added in 2022</t>
        </r>
      </text>
    </comment>
    <comment ref="E1620" authorId="0" shapeId="0" xr:uid="{477227C7-AA87-48C1-AA45-6A26E1554A37}">
      <text>
        <r>
          <rPr>
            <b/>
            <sz val="9"/>
            <color indexed="81"/>
            <rFont val="Tahoma"/>
            <family val="2"/>
          </rPr>
          <t>Omdia:</t>
        </r>
        <r>
          <rPr>
            <sz val="9"/>
            <color indexed="81"/>
            <rFont val="Tahoma"/>
            <family val="2"/>
          </rPr>
          <t xml:space="preserve">
Metric added in 2023</t>
        </r>
      </text>
    </comment>
    <comment ref="E1630" authorId="0" shapeId="0" xr:uid="{0D608580-8537-4116-AF73-D332628AC93B}">
      <text>
        <r>
          <rPr>
            <b/>
            <sz val="9"/>
            <color indexed="81"/>
            <rFont val="Tahoma"/>
            <family val="2"/>
          </rPr>
          <t>Omdia:</t>
        </r>
        <r>
          <rPr>
            <sz val="9"/>
            <color indexed="81"/>
            <rFont val="Tahoma"/>
            <family val="2"/>
          </rPr>
          <t xml:space="preserve">
Metric added in 2022</t>
        </r>
      </text>
    </comment>
    <comment ref="E1641" authorId="0" shapeId="0" xr:uid="{4811D691-1C9A-4A2D-A2D7-CE534A109570}">
      <text>
        <r>
          <rPr>
            <b/>
            <sz val="9"/>
            <color indexed="81"/>
            <rFont val="Tahoma"/>
            <family val="2"/>
          </rPr>
          <t>Omdia:</t>
        </r>
        <r>
          <rPr>
            <sz val="9"/>
            <color indexed="81"/>
            <rFont val="Tahoma"/>
            <family val="2"/>
          </rPr>
          <t xml:space="preserve">
Metric added in 2023</t>
        </r>
      </text>
    </comment>
    <comment ref="E1651" authorId="0" shapeId="0" xr:uid="{A471BB04-2D2A-4720-B297-A07A6035BBCB}">
      <text>
        <r>
          <rPr>
            <b/>
            <sz val="9"/>
            <color indexed="81"/>
            <rFont val="Tahoma"/>
            <family val="2"/>
          </rPr>
          <t>Omdia:</t>
        </r>
        <r>
          <rPr>
            <sz val="9"/>
            <color indexed="81"/>
            <rFont val="Tahoma"/>
            <family val="2"/>
          </rPr>
          <t xml:space="preserve">
Metric added in 2022</t>
        </r>
      </text>
    </comment>
  </commentList>
</comments>
</file>

<file path=xl/sharedStrings.xml><?xml version="1.0" encoding="utf-8"?>
<sst xmlns="http://schemas.openxmlformats.org/spreadsheetml/2006/main" count="13616" uniqueCount="233">
  <si>
    <t>Contents</t>
  </si>
  <si>
    <t>Notes</t>
  </si>
  <si>
    <t>By country</t>
  </si>
  <si>
    <t>By metric</t>
  </si>
  <si>
    <t>Data (Absolute coverage)</t>
  </si>
  <si>
    <t>Data (Percentage coverage)</t>
  </si>
  <si>
    <t>About the study</t>
  </si>
  <si>
    <t>Data collection</t>
  </si>
  <si>
    <t>Data is collected in a survey of National Regulatory Authorities and operators on a regional, NUTS3 level. The provided data is then combined to show total country coverage by different broadband technologies and download speed categories, taking into account operator and technology overlaps.
Data for 2015-2020 indicates broadband coverage levels at the end June of each year (mid-year datapoints). The 2013 and 2014 editions of the BCE study depict end-of-year data.</t>
  </si>
  <si>
    <t>Technologies and combination coverage categories</t>
  </si>
  <si>
    <t>Restatement policy</t>
  </si>
  <si>
    <t>In cases where more accurate data becomes available, the research team restates data from previous years to maintain realistic coverage trends year-on-year. All restatements are indicated in yellow in the Data sheets.</t>
  </si>
  <si>
    <t>EU average</t>
  </si>
  <si>
    <t>File manipulation</t>
  </si>
  <si>
    <t>In the ‘By country’ sheet you can select a particular country and metric by clicking in the country and metric boxes.  To choose a country, simple click on the country name in the Country box. To go to directly to a particular metric in the sheet, select the required metric name in the Metric box and click on the ‘Click Here’ link.
In the ‘By metric’ sheet you can compare individual metrics across study countries and select if you want to see absolute numbers or percentages, or figures for country totals or data for rural areas.
You can also find data for all countries in the ‘Data’ sheet, showing absolute numbers, and ‘Data (%)’ sheet, showing percentage coverage values.</t>
  </si>
  <si>
    <t>Country</t>
  </si>
  <si>
    <t>Metric</t>
  </si>
  <si>
    <t>Go To &gt;&gt;</t>
  </si>
  <si>
    <t xml:space="preserve">DSL coverage </t>
  </si>
  <si>
    <t>Total</t>
  </si>
  <si>
    <t>Rural</t>
  </si>
  <si>
    <t>Broadband coverage by speed category</t>
  </si>
  <si>
    <t>E16</t>
  </si>
  <si>
    <t>Population and households</t>
  </si>
  <si>
    <t xml:space="preserve">Fixed broadband coverage </t>
  </si>
  <si>
    <t>E53</t>
  </si>
  <si>
    <t xml:space="preserve">Next-generation access (NGA) coverage </t>
  </si>
  <si>
    <t>E83</t>
  </si>
  <si>
    <t>Population</t>
  </si>
  <si>
    <t>Total population</t>
  </si>
  <si>
    <t>E113</t>
  </si>
  <si>
    <t>Households</t>
  </si>
  <si>
    <t>Total households</t>
  </si>
  <si>
    <t>E143</t>
  </si>
  <si>
    <t>Rural households</t>
  </si>
  <si>
    <t xml:space="preserve">VDSL coverage </t>
  </si>
  <si>
    <t>E173</t>
  </si>
  <si>
    <t xml:space="preserve">VDSL 2 Vectoring coverage </t>
  </si>
  <si>
    <t>E203</t>
  </si>
  <si>
    <t xml:space="preserve">FTTP coverage </t>
  </si>
  <si>
    <t>E233</t>
  </si>
  <si>
    <t xml:space="preserve">Cable modem DOCSIS 3.0 coverage </t>
  </si>
  <si>
    <t>E263</t>
  </si>
  <si>
    <t xml:space="preserve">DOCSIS 3.1 coverage </t>
  </si>
  <si>
    <t>E293</t>
  </si>
  <si>
    <t xml:space="preserve">FWA coverage </t>
  </si>
  <si>
    <t>E323</t>
  </si>
  <si>
    <t xml:space="preserve">LTE coverage </t>
  </si>
  <si>
    <t>E353</t>
  </si>
  <si>
    <t xml:space="preserve">Average 4G/LTE coverage </t>
  </si>
  <si>
    <t xml:space="preserve">5G coverage </t>
  </si>
  <si>
    <t xml:space="preserve">Satellite coverage </t>
  </si>
  <si>
    <t>Overall broadband coverage</t>
  </si>
  <si>
    <t>DOCSIS 3.0 &amp; FTTP coverage</t>
  </si>
  <si>
    <t>Cable modem coverage</t>
  </si>
  <si>
    <t>WiMAX coverage</t>
  </si>
  <si>
    <t>HSPA coverage</t>
  </si>
  <si>
    <t xml:space="preserve">Broadband coverage by speed category - absolute homes passed and % coverage </t>
  </si>
  <si>
    <t>Broadband coverage (&gt;2Mbps)</t>
  </si>
  <si>
    <t>- % of total households</t>
  </si>
  <si>
    <t>Broadband coverage (&gt;30Mbps)</t>
  </si>
  <si>
    <t>Broadband coverage (&gt;100Mbps)</t>
  </si>
  <si>
    <t>Broadband coverage (&gt;1Gbps)</t>
  </si>
  <si>
    <t>Broadband coverage (&gt;1Gbps upload and download)</t>
  </si>
  <si>
    <t>Fixed broadband coverage - absolute homes passed and % coverage</t>
  </si>
  <si>
    <t>Fixed broadband coverage</t>
  </si>
  <si>
    <t>Total fixed broadband coverage</t>
  </si>
  <si>
    <t>Rural fixed broadband coverage</t>
  </si>
  <si>
    <t>- % of rural households</t>
  </si>
  <si>
    <t>NGA coverage - absolute homes passed and % coverage</t>
  </si>
  <si>
    <t>NGA coverage</t>
  </si>
  <si>
    <t>Total NGA coverage</t>
  </si>
  <si>
    <t>Rural NGA coverage</t>
  </si>
  <si>
    <t>DSL coverage - absolute homes passed and % coverage</t>
  </si>
  <si>
    <t>DSL</t>
  </si>
  <si>
    <t>Total DSL coverage</t>
  </si>
  <si>
    <t>Rural DSL coverage</t>
  </si>
  <si>
    <t>VDSL coverage - absolute homes passed and % coverage</t>
  </si>
  <si>
    <t>VDSL</t>
  </si>
  <si>
    <t>Total VDSL coverage</t>
  </si>
  <si>
    <t>Rural VDSL coverage</t>
  </si>
  <si>
    <t>VDSL 2 Vectoring coverage - absolute homes passed and % coverage</t>
  </si>
  <si>
    <t>VDSL 2 Vectoring</t>
  </si>
  <si>
    <t>Total VDSL 2 Vectoring coverage</t>
  </si>
  <si>
    <t>Rural VDSL 2 Vectoring coverage</t>
  </si>
  <si>
    <t>FTTP coverage - absolute homes passed and % coverage</t>
  </si>
  <si>
    <t>FTTP</t>
  </si>
  <si>
    <t>Total FTTP coverage</t>
  </si>
  <si>
    <t>Rural FTTP coverage</t>
  </si>
  <si>
    <t>Cable modem DOCSIS 3.0 coverage - absolute homes passed and % coverage</t>
  </si>
  <si>
    <t>Cable modem DOCSIS 3.0</t>
  </si>
  <si>
    <t>Total Cable modem DOCSIS 3.0 coverage</t>
  </si>
  <si>
    <t>Rural Cable modem DOCSIS 3.0 coverage</t>
  </si>
  <si>
    <t>DOCSIS 3.1 coverage - absolute homes passed and % coverage</t>
  </si>
  <si>
    <t>Cable modem DOCSIS 3.1</t>
  </si>
  <si>
    <t>Total DOCSIS 3.1 coverage</t>
  </si>
  <si>
    <t>Rural DOCSIS 3.1 coverage</t>
  </si>
  <si>
    <t>FWA coverage - absolute homes passed and % coverage</t>
  </si>
  <si>
    <t>FWA</t>
  </si>
  <si>
    <t>Total FWA coverage</t>
  </si>
  <si>
    <t>Rural FWA coverage</t>
  </si>
  <si>
    <t>LTE coverage - absolute homes passed and % coverage</t>
  </si>
  <si>
    <t>LTE</t>
  </si>
  <si>
    <t>Total LTE coverage</t>
  </si>
  <si>
    <t>Rural LTE coverage</t>
  </si>
  <si>
    <t>Average 4G/LTE coverage - % population coverage</t>
  </si>
  <si>
    <t>Average LTE coverage</t>
  </si>
  <si>
    <t>5G coverage - absolute homes passed and % coverage</t>
  </si>
  <si>
    <t>5G</t>
  </si>
  <si>
    <t>Total 5G coverage</t>
  </si>
  <si>
    <t>Rural 5G coverage</t>
  </si>
  <si>
    <t>Satellite coverage - absolute homes passed and % coverage</t>
  </si>
  <si>
    <t>Satellite</t>
  </si>
  <si>
    <t>Total satellite coverage</t>
  </si>
  <si>
    <t>Rural satellite coverage</t>
  </si>
  <si>
    <t>Overall broadband coverage (2013-2018, metric discontinued in 2019)</t>
  </si>
  <si>
    <t>Overall total broadband coverage</t>
  </si>
  <si>
    <t>- %  of total households</t>
  </si>
  <si>
    <t>Overall rural broadband coverage</t>
  </si>
  <si>
    <t>DOCSIS 3.0 &amp; FTTP coverage (2017-2018, metric discontinued and replaced by Overall FTTP &amp; DOCSIS 3.1/VHCN coverage in 2019)</t>
  </si>
  <si>
    <t>Total DOCSIS 3.0 &amp; FTTP coverage</t>
  </si>
  <si>
    <t>Rural DOCSIS 3.0 &amp; FTTP coverage</t>
  </si>
  <si>
    <t>Cable modem coverage (discontinued in 2019)</t>
  </si>
  <si>
    <t>Cable modem coverage - absolute homes passed and % coverage</t>
  </si>
  <si>
    <t>Cable modem</t>
  </si>
  <si>
    <t>Total cable modem coverage</t>
  </si>
  <si>
    <t>Rural cable modem coverage</t>
  </si>
  <si>
    <t>WiMAX coverage (discontinued and replaced by FWA in 2019)</t>
  </si>
  <si>
    <t>WiMAX coverage - absolute homes passed and % coverage</t>
  </si>
  <si>
    <t>WiMAX</t>
  </si>
  <si>
    <t>Total WiMAX coverage</t>
  </si>
  <si>
    <t>Rural WiMAX coverage</t>
  </si>
  <si>
    <t>HSPA coverage (discontinued in 2019)</t>
  </si>
  <si>
    <t>HSPA coverage - absolute homes passed and % coverage</t>
  </si>
  <si>
    <t>HSPA</t>
  </si>
  <si>
    <t>Total HSPA coverage</t>
  </si>
  <si>
    <t>Rural HSPA coverage</t>
  </si>
  <si>
    <t>Unit</t>
  </si>
  <si>
    <t>Geography Level: Total/Rural</t>
  </si>
  <si>
    <t>Percentage</t>
  </si>
  <si>
    <t>Market</t>
  </si>
  <si>
    <t>List_Country_Names</t>
  </si>
  <si>
    <t>List_Metrics</t>
  </si>
  <si>
    <t>Geography level</t>
  </si>
  <si>
    <t>List_Units</t>
  </si>
  <si>
    <t>List_Exclusion</t>
  </si>
  <si>
    <t>Austria</t>
  </si>
  <si>
    <t>Land area</t>
  </si>
  <si>
    <t>Belgium</t>
  </si>
  <si>
    <t>km squared</t>
  </si>
  <si>
    <t>Absolute</t>
  </si>
  <si>
    <t>Bulgaria</t>
  </si>
  <si>
    <t>###</t>
  </si>
  <si>
    <t>Croatia</t>
  </si>
  <si>
    <t>Cyprus</t>
  </si>
  <si>
    <t>Only Total, no Rural values provided (2013–2020, discontinued in 2021)</t>
  </si>
  <si>
    <t>Czechia</t>
  </si>
  <si>
    <t>Only Total, no Rural values provided</t>
  </si>
  <si>
    <t>Denmark</t>
  </si>
  <si>
    <t>Estonia</t>
  </si>
  <si>
    <t>Only Total (2019 onwards), no Rural values provided</t>
  </si>
  <si>
    <t>Finland</t>
  </si>
  <si>
    <t>Only Total (2021 onwards, for selected countries), no Rural values provided</t>
  </si>
  <si>
    <t>France</t>
  </si>
  <si>
    <t>Germany</t>
  </si>
  <si>
    <t>2019 onwards</t>
  </si>
  <si>
    <t>Greece</t>
  </si>
  <si>
    <t>Hungary</t>
  </si>
  <si>
    <t>Iceland</t>
  </si>
  <si>
    <t>Ireland</t>
  </si>
  <si>
    <t>Italy</t>
  </si>
  <si>
    <t>Lithuania</t>
  </si>
  <si>
    <t>Latvia</t>
  </si>
  <si>
    <t>Luxembourg</t>
  </si>
  <si>
    <t>Malta</t>
  </si>
  <si>
    <t>Netherlands</t>
  </si>
  <si>
    <t>2020 onwards</t>
  </si>
  <si>
    <t>Norway</t>
  </si>
  <si>
    <t>Poland</t>
  </si>
  <si>
    <t>2013–2018, discontinued in 2019</t>
  </si>
  <si>
    <t>Portugal</t>
  </si>
  <si>
    <t>2017–2018, metric discontinued and replaced by Overall FTTP &amp; DOCSIS 3.1/VHCN coverage in 2019</t>
  </si>
  <si>
    <t>Romania</t>
  </si>
  <si>
    <t>Slovakia</t>
  </si>
  <si>
    <t>Slovenia</t>
  </si>
  <si>
    <t>Spain</t>
  </si>
  <si>
    <t>Sweden</t>
  </si>
  <si>
    <t>Switzerland</t>
  </si>
  <si>
    <t>United Kingdom</t>
  </si>
  <si>
    <t>Rural Households</t>
  </si>
  <si>
    <t>(%) of</t>
  </si>
  <si>
    <t>% of Households</t>
  </si>
  <si>
    <t>% of Rural Households</t>
  </si>
  <si>
    <t>Next-generation access (NGA) coverage</t>
  </si>
  <si>
    <t>Metric first introduced in 2019 as Very High Capacity Networks/VHCN coverage</t>
  </si>
  <si>
    <t>EU27</t>
  </si>
  <si>
    <t>EU28 average figures include UK data. EU27 average figures do not include UK data.</t>
  </si>
  <si>
    <t>EU28</t>
  </si>
  <si>
    <t>Only Total, no Rural values provided (2016–2021, discontinued in 2022)</t>
  </si>
  <si>
    <t>Average 4G/LTE coverage (2016-2021, metric discontinued in 2022)</t>
  </si>
  <si>
    <t>2022 onwards, for selected countries</t>
  </si>
  <si>
    <t>Note: EU average is calculated for countries with available data only.</t>
  </si>
  <si>
    <t xml:space="preserve">Speed coverage </t>
  </si>
  <si>
    <t>For the 2022 study, the definition of speed coverage has been changed to align with BEREC definition of “expected peak download speed” as outlined in BEREC guidelines BoR (20) 42 and BoR (20) 165. Four speed categories are included in the study to gain insight on proportion of homes passed by networks supporting peak speeds of: "At least 30 Mbps download speed", "At least 100 Mbps download speed", “At least 1 Gbps download speed”, and of “At least 1 Gbps download and upload speeds”.  
Speed coverage data for previous years depicts actual achievable speeds.</t>
  </si>
  <si>
    <t>In 2022, a new metric analysing coverage of 5G networks utilizing the 3.4–3.8 GHz frequency band was introduced. However, not all study countries reported data for this metric. Where spectrum for these bands has been already allocated, but data on actual coverage levels is not available, this metric is listed as N/A. In cases where spectrum has not yet been allocated, coverage equals zero.
EU average for this metric is then calculated only for the countries where data is available.</t>
  </si>
  <si>
    <t>Total 3.4–3.8 GHz 5G coverage</t>
  </si>
  <si>
    <t>Rural 3.4–3.8 GHz 5G coverage</t>
  </si>
  <si>
    <t>5G in the 3.4–3.8 GHz band</t>
  </si>
  <si>
    <t>2013–2022, discontinued in 2023</t>
  </si>
  <si>
    <t>2023 onwards, for selected countries</t>
  </si>
  <si>
    <t>5G in the 3.4–3.8 GHz band – absolute homes passed and % coverage</t>
  </si>
  <si>
    <t>E503</t>
  </si>
  <si>
    <t>E533</t>
  </si>
  <si>
    <t>E383</t>
  </si>
  <si>
    <t>E413</t>
  </si>
  <si>
    <t>E443</t>
  </si>
  <si>
    <t>E473</t>
  </si>
  <si>
    <t>LTE coverage (metric discontinued in 2023)</t>
  </si>
  <si>
    <t>The Broadband Coverage in Europe study has been delivered by the Omdia (previously IHS Markit) research team since 2013. Since 2016, the study has been conducted in partnership with Point Topic. 
The study monitors how far Europe has progressed in terms of the availability of different broadband technologies and speeds. Results are crucial in preparing the country assessments in the European Semester, the Europe's Digital Progress Report and the Digital Economy and Society Index.</t>
  </si>
  <si>
    <t>Now based on all EU member states</t>
  </si>
  <si>
    <t>Fixed broadband coverage includes DSL (incl. VDSL), FTTP, Cable modem DOCSIS 3.0/3.1 (incl. DOCSIS 1.0/2.0), FWA (or WiMAX in the 2013-2018 editions of the study).
NGA coverage includes VDSL (incl. VDSL2 Vectoring), FTTP, DOCSIS 3.0/3.1.
For the 2023 survey, we have added an additional combination category measuring the coverage of Very High Capacity Networks (VHCN) as defined by the "BEREC Guidelines on Very High Capacity Networks" (BoR (23) 164).
DSL figures include VDSL and VDSL2 Vectoring coverage, Cable DOCSIS 3.0 figures include DOCSIS 3.1.</t>
  </si>
  <si>
    <t>E563</t>
  </si>
  <si>
    <t>E593</t>
  </si>
  <si>
    <t>E623</t>
  </si>
  <si>
    <t>E653</t>
  </si>
  <si>
    <t>Fixed VHCN coverage (FTTP &amp; DOCSIS 3.1)</t>
  </si>
  <si>
    <t>VHCN coverage (as defined by BEREC)</t>
  </si>
  <si>
    <t>VHCN coverage (as defined by BEREC) - absolute homes passed and % coverage</t>
  </si>
  <si>
    <t>Fixed VHCN (FTTP &amp; DOCSIS 3.1) coverage - absolute homes passed and % coverage</t>
  </si>
  <si>
    <t>Total Fixed VHCN (FTTP &amp; DOCSIS 3.1) coverage</t>
  </si>
  <si>
    <t>Rural Fixed VHCN (FTTP &amp; DOCSIS 3.1) coverage</t>
  </si>
  <si>
    <t>Total VHCN coverage (as defined by BEREC)</t>
  </si>
  <si>
    <t>Rural VHCN coverage (as defined by BEREC)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</si>
</sst>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_(* #,##0.00_);_(* \(#,##0.00\);_(* &quot;-&quot;??_);_(@_)"/>
    <numFmt numFmtId="165" formatCode="_-* #,##0_-;\-* #,##0_-;_-* &quot;-&quot;??_-;_-@_-"/>
    <numFmt numFmtId="166" formatCode="0.0%"/>
    <numFmt numFmtId="167" formatCode="@\ \&gt;\&gt;"/>
    <numFmt numFmtId="168" formatCode="0.000%"/>
  </numFmts>
  <fonts count="56" x14ac:knownFonts="1">
    <font>
      <sz val="11"/>
      <color theme="1"/>
      <name val="Calibri"/>
      <family val="2"/>
      <scheme val="minor"/>
    </font>
    <font>
      <sz val="9"/>
      <color theme="1"/>
      <name val="Calibri"/>
      <family val="2"/>
      <scheme val="minor"/>
    </font>
    <font>
      <sz val="8"/>
      <color theme="0"/>
      <name val="Calibri"/>
      <family val="2"/>
      <scheme val="minor"/>
    </font>
    <font>
      <b/>
      <sz val="8"/>
      <name val="Calibri"/>
      <family val="2"/>
      <scheme val="minor"/>
    </font>
    <font>
      <sz val="9"/>
      <color theme="1" tint="0.249977111117893"/>
      <name val="Calibri"/>
      <family val="2"/>
      <scheme val="minor"/>
    </font>
    <font>
      <sz val="8"/>
      <color theme="1" tint="0.249977111117893"/>
      <name val="Calibri"/>
      <family val="2"/>
      <scheme val="minor"/>
    </font>
    <font>
      <u/>
      <sz val="11"/>
      <color theme="10"/>
      <name val="Calibri"/>
      <family val="2"/>
      <scheme val="minor"/>
    </font>
    <font>
      <sz val="11"/>
      <color theme="1"/>
      <name val="Calibri"/>
      <family val="2"/>
      <scheme val="minor"/>
    </font>
    <font>
      <b/>
      <sz val="9"/>
      <color theme="1"/>
      <name val="Calibri"/>
      <family val="2"/>
      <scheme val="minor"/>
    </font>
    <font>
      <sz val="8"/>
      <name val="Calibri"/>
      <family val="2"/>
      <scheme val="minor"/>
    </font>
    <font>
      <sz val="9"/>
      <name val="Calibri"/>
      <family val="2"/>
      <scheme val="minor"/>
    </font>
    <font>
      <sz val="8"/>
      <color theme="1"/>
      <name val="Calibri"/>
      <family val="2"/>
      <scheme val="minor"/>
    </font>
    <font>
      <sz val="10"/>
      <name val="Arial"/>
      <family val="2"/>
    </font>
    <font>
      <sz val="18"/>
      <name val="Calibri"/>
      <family val="2"/>
      <scheme val="minor"/>
    </font>
    <font>
      <sz val="18"/>
      <color theme="0"/>
      <name val="Calibri"/>
      <family val="2"/>
      <scheme val="minor"/>
    </font>
    <font>
      <sz val="18"/>
      <color theme="1"/>
      <name val="Calibri"/>
      <family val="2"/>
      <scheme val="minor"/>
    </font>
    <font>
      <b/>
      <u/>
      <sz val="11"/>
      <color rgb="FF0070C0"/>
      <name val="Calibri"/>
      <family val="2"/>
      <scheme val="minor"/>
    </font>
    <font>
      <sz val="8"/>
      <color rgb="FFFF0000"/>
      <name val="Calibri"/>
      <family val="2"/>
      <scheme val="minor"/>
    </font>
    <font>
      <sz val="11"/>
      <color indexed="8"/>
      <name val="Calibri"/>
      <family val="2"/>
    </font>
    <font>
      <b/>
      <u/>
      <sz val="11"/>
      <color theme="5"/>
      <name val="Calibri"/>
      <family val="2"/>
      <scheme val="minor"/>
    </font>
    <font>
      <sz val="9"/>
      <color theme="5"/>
      <name val="Calibri"/>
      <family val="2"/>
      <scheme val="minor"/>
    </font>
    <font>
      <sz val="11"/>
      <color theme="5"/>
      <name val="Calibri"/>
      <family val="2"/>
      <scheme val="minor"/>
    </font>
    <font>
      <b/>
      <sz val="10"/>
      <name val="Calibri"/>
      <family val="2"/>
      <scheme val="minor"/>
    </font>
    <font>
      <sz val="10"/>
      <name val="Calibri"/>
      <family val="2"/>
      <scheme val="minor"/>
    </font>
    <font>
      <sz val="10"/>
      <color theme="1"/>
      <name val="Calibri"/>
      <family val="2"/>
      <scheme val="minor"/>
    </font>
    <font>
      <sz val="12"/>
      <color theme="5"/>
      <name val="Calibri"/>
      <family val="2"/>
      <scheme val="minor"/>
    </font>
    <font>
      <b/>
      <i/>
      <sz val="8"/>
      <color theme="9"/>
      <name val="Calibri"/>
      <family val="2"/>
      <scheme val="minor"/>
    </font>
    <font>
      <sz val="12"/>
      <color theme="4"/>
      <name val="Calibri"/>
      <family val="2"/>
      <scheme val="minor"/>
    </font>
    <font>
      <sz val="12"/>
      <name val="Calibri"/>
      <family val="2"/>
      <scheme val="minor"/>
    </font>
    <font>
      <sz val="10"/>
      <color rgb="FF000000"/>
      <name val="Calibri"/>
      <family val="2"/>
      <scheme val="minor"/>
    </font>
    <font>
      <sz val="11"/>
      <color indexed="8"/>
      <name val="Calibri"/>
      <family val="2"/>
      <charset val="1"/>
    </font>
    <font>
      <u/>
      <sz val="11"/>
      <color theme="10"/>
      <name val="Calibri"/>
      <family val="2"/>
    </font>
    <font>
      <sz val="10"/>
      <color indexed="8"/>
      <name val="Arial"/>
      <family val="2"/>
    </font>
    <font>
      <sz val="10"/>
      <name val="MS Sans Serif"/>
      <family val="2"/>
    </font>
    <font>
      <sz val="10"/>
      <color rgb="FF000000"/>
      <name val="Arial"/>
      <family val="2"/>
    </font>
    <font>
      <b/>
      <sz val="8"/>
      <color rgb="FFFF0000"/>
      <name val="Calibri"/>
      <family val="2"/>
      <scheme val="minor"/>
    </font>
    <font>
      <b/>
      <sz val="8"/>
      <color rgb="FF00B050"/>
      <name val="Calibri"/>
      <family val="2"/>
      <scheme val="minor"/>
    </font>
    <font>
      <b/>
      <sz val="8"/>
      <color theme="1"/>
      <name val="Calibri"/>
      <family val="2"/>
      <scheme val="minor"/>
    </font>
    <font>
      <b/>
      <sz val="10"/>
      <color rgb="FF9900CC"/>
      <name val="Calibri"/>
      <family val="2"/>
      <scheme val="minor"/>
    </font>
    <font>
      <sz val="10"/>
      <color theme="0"/>
      <name val="Calibri"/>
      <family val="2"/>
      <scheme val="minor"/>
    </font>
    <font>
      <sz val="8"/>
      <color theme="0" tint="-4.9989318521683403E-2"/>
      <name val="Calibri"/>
      <family val="2"/>
      <scheme val="minor"/>
    </font>
    <font>
      <sz val="12"/>
      <color theme="0"/>
      <name val="Calibri"/>
      <family val="2"/>
      <scheme val="minor"/>
    </font>
    <font>
      <b/>
      <sz val="8"/>
      <color theme="0"/>
      <name val="Calibri"/>
      <family val="2"/>
      <scheme val="minor"/>
    </font>
    <font>
      <b/>
      <u/>
      <sz val="11"/>
      <color theme="10"/>
      <name val="Calibri"/>
      <family val="2"/>
      <scheme val="minor"/>
    </font>
    <font>
      <sz val="8"/>
      <color rgb="FF00B050"/>
      <name val="Calibri"/>
      <family val="2"/>
      <scheme val="minor"/>
    </font>
    <font>
      <sz val="10"/>
      <color rgb="FF00B050"/>
      <name val="Calibri"/>
      <family val="2"/>
      <scheme val="minor"/>
    </font>
    <font>
      <sz val="10"/>
      <color theme="0" tint="-4.9989318521683403E-2"/>
      <name val="Calibri"/>
      <family val="2"/>
      <scheme val="minor"/>
    </font>
    <font>
      <sz val="9"/>
      <color indexed="81"/>
      <name val="Tahoma"/>
      <family val="2"/>
    </font>
    <font>
      <b/>
      <sz val="9"/>
      <color indexed="81"/>
      <name val="Tahoma"/>
      <family val="2"/>
    </font>
    <font>
      <sz val="8"/>
      <color indexed="10"/>
      <name val="Calibri"/>
      <family val="2"/>
      <scheme val="minor"/>
    </font>
    <font>
      <sz val="9"/>
      <color theme="0"/>
      <name val="Calibri"/>
      <family val="2"/>
      <scheme val="minor"/>
    </font>
    <font>
      <sz val="9"/>
      <color rgb="FF000000"/>
      <name val="Calibri"/>
      <family val="2"/>
      <scheme val="minor"/>
    </font>
    <font>
      <sz val="9"/>
      <color indexed="10"/>
      <name val="Calibri"/>
      <family val="2"/>
      <scheme val="minor"/>
    </font>
    <font>
      <sz val="12"/>
      <color indexed="10"/>
      <name val="Calibri"/>
      <family val="2"/>
      <scheme val="minor"/>
    </font>
    <font>
      <sz val="12"/>
      <color rgb="FF00B050"/>
      <name val="Calibri"/>
      <family val="2"/>
      <scheme val="minor"/>
    </font>
    <font>
      <sz val="9"/>
      <color theme="8"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rgb="FF485D7C"/>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1"/>
        <bgColor indexed="64"/>
      </patternFill>
    </fill>
    <fill>
      <patternFill patternType="solid">
        <fgColor theme="2" tint="0.79998168889431442"/>
        <bgColor indexed="64"/>
      </patternFill>
    </fill>
    <fill>
      <patternFill patternType="solid">
        <fgColor theme="6" tint="0.79998168889431442"/>
        <bgColor indexed="64"/>
      </patternFill>
    </fill>
    <fill>
      <patternFill patternType="solid">
        <fgColor rgb="FFFFFF99"/>
        <bgColor indexed="64"/>
      </patternFill>
    </fill>
  </fills>
  <borders count="13">
    <border>
      <left/>
      <right/>
      <top/>
      <bottom/>
      <diagonal/>
    </border>
    <border>
      <left/>
      <right/>
      <top style="thin">
        <color theme="0"/>
      </top>
      <bottom/>
      <diagonal/>
    </border>
    <border>
      <left/>
      <right/>
      <top style="thin">
        <color auto="1"/>
      </top>
      <bottom style="thin">
        <color auto="1"/>
      </bottom>
      <diagonal/>
    </border>
    <border>
      <left/>
      <right/>
      <top style="thin">
        <color theme="0" tint="-0.24994659260841701"/>
      </top>
      <bottom style="thin">
        <color theme="0" tint="-0.24994659260841701"/>
      </bottom>
      <diagonal/>
    </border>
    <border>
      <left/>
      <right/>
      <top style="thin">
        <color theme="0"/>
      </top>
      <bottom style="thin">
        <color theme="0"/>
      </bottom>
      <diagonal/>
    </border>
    <border>
      <left/>
      <right/>
      <top style="thin">
        <color indexed="64"/>
      </top>
      <bottom style="thin">
        <color theme="0" tint="-0.499984740745262"/>
      </bottom>
      <diagonal/>
    </border>
    <border>
      <left/>
      <right/>
      <top style="thin">
        <color theme="0" tint="-0.499984740745262"/>
      </top>
      <bottom style="thin">
        <color theme="0" tint="-0.499984740745262"/>
      </bottom>
      <diagonal/>
    </border>
    <border>
      <left/>
      <right/>
      <top style="thin">
        <color auto="1"/>
      </top>
      <bottom/>
      <diagonal/>
    </border>
    <border>
      <left/>
      <right/>
      <top style="thin">
        <color auto="1"/>
      </top>
      <bottom style="thin">
        <color rgb="FF808080"/>
      </bottom>
      <diagonal/>
    </border>
    <border>
      <left/>
      <right/>
      <top style="thin">
        <color rgb="FF808080"/>
      </top>
      <bottom style="thin">
        <color rgb="FF808080"/>
      </bottom>
      <diagonal/>
    </border>
    <border>
      <left/>
      <right/>
      <top style="thin">
        <color theme="0" tint="-0.499984740745262"/>
      </top>
      <bottom/>
      <diagonal/>
    </border>
    <border>
      <left/>
      <right/>
      <top/>
      <bottom style="thin">
        <color theme="0" tint="-0.499984740745262"/>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6" fillId="0" borderId="0" applyNumberFormat="0" applyFill="0" applyBorder="0" applyAlignment="0" applyProtection="0"/>
    <xf numFmtId="0" fontId="12" fillId="0" borderId="0"/>
    <xf numFmtId="43" fontId="7" fillId="0" borderId="0" applyFont="0" applyFill="0" applyBorder="0" applyAlignment="0" applyProtection="0"/>
    <xf numFmtId="9" fontId="12"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7" fillId="0" borderId="0"/>
    <xf numFmtId="0" fontId="18"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164" fontId="12" fillId="0" borderId="0" applyFont="0" applyFill="0" applyBorder="0" applyAlignment="0" applyProtection="0"/>
    <xf numFmtId="0" fontId="12" fillId="0" borderId="0"/>
    <xf numFmtId="0" fontId="30" fillId="0" borderId="0"/>
    <xf numFmtId="43" fontId="18" fillId="0" borderId="0" applyFont="0" applyFill="0" applyBorder="0" applyAlignment="0" applyProtection="0"/>
    <xf numFmtId="0" fontId="31" fillId="0" borderId="0" applyNumberFormat="0" applyFill="0" applyBorder="0" applyAlignment="0" applyProtection="0">
      <alignment vertical="top"/>
      <protection locked="0"/>
    </xf>
    <xf numFmtId="0" fontId="7" fillId="0" borderId="0"/>
    <xf numFmtId="43" fontId="7" fillId="0" borderId="0" applyFont="0" applyFill="0" applyBorder="0" applyAlignment="0" applyProtection="0"/>
    <xf numFmtId="9" fontId="7" fillId="0" borderId="0" applyFont="0" applyFill="0" applyBorder="0" applyAlignment="0" applyProtection="0"/>
    <xf numFmtId="0" fontId="33" fillId="0" borderId="0"/>
    <xf numFmtId="0" fontId="32" fillId="0" borderId="0"/>
    <xf numFmtId="43" fontId="7" fillId="0" borderId="0" applyFont="0" applyFill="0" applyBorder="0" applyAlignment="0" applyProtection="0"/>
    <xf numFmtId="0" fontId="34" fillId="0" borderId="0"/>
  </cellStyleXfs>
  <cellXfs count="150">
    <xf numFmtId="0" fontId="0" fillId="0" borderId="0" xfId="0"/>
    <xf numFmtId="0" fontId="2" fillId="0" borderId="0" xfId="0" applyFont="1" applyAlignment="1">
      <alignment vertical="center"/>
    </xf>
    <xf numFmtId="0" fontId="2" fillId="0" borderId="0" xfId="0" applyFont="1" applyAlignment="1">
      <alignment horizontal="right" vertical="center"/>
    </xf>
    <xf numFmtId="0" fontId="1" fillId="0" borderId="0" xfId="0" applyFont="1" applyAlignment="1">
      <alignment vertical="center"/>
    </xf>
    <xf numFmtId="3" fontId="5" fillId="0" borderId="0" xfId="0" applyNumberFormat="1" applyFont="1" applyAlignment="1">
      <alignment vertical="center"/>
    </xf>
    <xf numFmtId="0" fontId="5" fillId="0" borderId="0" xfId="0" applyFont="1" applyAlignment="1">
      <alignment vertical="center"/>
    </xf>
    <xf numFmtId="0" fontId="4" fillId="0" borderId="0" xfId="0" applyFont="1" applyAlignment="1">
      <alignment vertical="center"/>
    </xf>
    <xf numFmtId="0" fontId="9" fillId="2" borderId="0" xfId="0" applyFont="1" applyFill="1" applyAlignment="1">
      <alignment vertical="center"/>
    </xf>
    <xf numFmtId="0" fontId="9" fillId="0" borderId="0" xfId="0" applyFont="1" applyAlignment="1">
      <alignment vertical="center"/>
    </xf>
    <xf numFmtId="0" fontId="10" fillId="2" borderId="0" xfId="0" applyFont="1" applyFill="1" applyAlignment="1">
      <alignment vertical="center"/>
    </xf>
    <xf numFmtId="0" fontId="10" fillId="2" borderId="0" xfId="0" applyFont="1" applyFill="1" applyAlignment="1">
      <alignment vertical="top"/>
    </xf>
    <xf numFmtId="0" fontId="10" fillId="0" borderId="0" xfId="0" applyFont="1" applyAlignment="1">
      <alignment vertical="center"/>
    </xf>
    <xf numFmtId="0" fontId="15" fillId="0" borderId="0" xfId="0" applyFont="1" applyAlignment="1">
      <alignment vertical="center"/>
    </xf>
    <xf numFmtId="0" fontId="8" fillId="0" borderId="0" xfId="0" applyFont="1" applyAlignment="1" applyProtection="1">
      <alignment vertical="center"/>
      <protection locked="0"/>
    </xf>
    <xf numFmtId="0" fontId="3" fillId="0" borderId="0" xfId="0" applyFont="1" applyAlignment="1">
      <alignment vertical="center"/>
    </xf>
    <xf numFmtId="0" fontId="9" fillId="2" borderId="0" xfId="0" applyFont="1" applyFill="1" applyAlignment="1">
      <alignment horizontal="center" vertical="center"/>
    </xf>
    <xf numFmtId="0" fontId="9" fillId="0" borderId="3" xfId="0" applyFont="1" applyBorder="1" applyAlignment="1">
      <alignment horizontal="left" vertical="center"/>
    </xf>
    <xf numFmtId="0" fontId="17" fillId="2" borderId="0" xfId="0" applyFont="1" applyFill="1" applyAlignment="1">
      <alignment vertical="center"/>
    </xf>
    <xf numFmtId="0" fontId="17" fillId="0" borderId="0" xfId="0" applyFont="1" applyAlignment="1">
      <alignment vertical="center"/>
    </xf>
    <xf numFmtId="0" fontId="11" fillId="2" borderId="0" xfId="0" applyFont="1" applyFill="1" applyAlignment="1">
      <alignment vertical="center"/>
    </xf>
    <xf numFmtId="0" fontId="16" fillId="0" borderId="0" xfId="1" applyFont="1" applyFill="1" applyAlignment="1">
      <alignment horizontal="left" vertical="center" indent="1"/>
    </xf>
    <xf numFmtId="0" fontId="9" fillId="0" borderId="3" xfId="0" applyFont="1" applyBorder="1" applyAlignment="1">
      <alignment horizontal="left" vertical="center" indent="1"/>
    </xf>
    <xf numFmtId="0" fontId="10" fillId="0" borderId="0" xfId="0" applyFont="1" applyAlignment="1">
      <alignment vertical="top"/>
    </xf>
    <xf numFmtId="0" fontId="1" fillId="4" borderId="1" xfId="0" applyFont="1" applyFill="1" applyBorder="1" applyAlignment="1">
      <alignment vertical="center"/>
    </xf>
    <xf numFmtId="0" fontId="14" fillId="7" borderId="0" xfId="0" applyFont="1" applyFill="1" applyAlignment="1">
      <alignment vertical="center"/>
    </xf>
    <xf numFmtId="0" fontId="13" fillId="7" borderId="0" xfId="0" applyFont="1" applyFill="1" applyAlignment="1">
      <alignment vertical="center"/>
    </xf>
    <xf numFmtId="0" fontId="11" fillId="7" borderId="0" xfId="0" applyFont="1" applyFill="1" applyAlignment="1">
      <alignment vertical="center"/>
    </xf>
    <xf numFmtId="0" fontId="9" fillId="6" borderId="0" xfId="0" applyFont="1" applyFill="1" applyAlignment="1">
      <alignment vertical="center"/>
    </xf>
    <xf numFmtId="0" fontId="2" fillId="6" borderId="0" xfId="0" applyFont="1" applyFill="1" applyAlignment="1">
      <alignment vertical="center"/>
    </xf>
    <xf numFmtId="0" fontId="19" fillId="9" borderId="0" xfId="1" applyFont="1" applyFill="1" applyAlignment="1">
      <alignment horizontal="left" vertical="center" indent="1"/>
    </xf>
    <xf numFmtId="0" fontId="20" fillId="9" borderId="0" xfId="0" applyFont="1" applyFill="1" applyAlignment="1">
      <alignment horizontal="left" vertical="center" indent="1"/>
    </xf>
    <xf numFmtId="0" fontId="21" fillId="9" borderId="0" xfId="0" applyFont="1" applyFill="1" applyAlignment="1">
      <alignment horizontal="left" vertical="center" indent="1"/>
    </xf>
    <xf numFmtId="0" fontId="1" fillId="8" borderId="0" xfId="0" applyFont="1" applyFill="1" applyAlignment="1">
      <alignment vertical="center"/>
    </xf>
    <xf numFmtId="0" fontId="14" fillId="8" borderId="0" xfId="0" applyFont="1" applyFill="1" applyAlignment="1">
      <alignment vertical="center"/>
    </xf>
    <xf numFmtId="0" fontId="13" fillId="8" borderId="0" xfId="0" applyFont="1" applyFill="1" applyAlignment="1">
      <alignment vertical="center"/>
    </xf>
    <xf numFmtId="0" fontId="11" fillId="8" borderId="0" xfId="0" applyFont="1" applyFill="1" applyAlignment="1">
      <alignment vertical="center"/>
    </xf>
    <xf numFmtId="0" fontId="22" fillId="0" borderId="0" xfId="0" applyFont="1" applyAlignment="1">
      <alignment vertical="center"/>
    </xf>
    <xf numFmtId="0" fontId="22" fillId="2" borderId="2" xfId="0" applyFont="1" applyFill="1" applyBorder="1" applyAlignment="1">
      <alignment vertical="center"/>
    </xf>
    <xf numFmtId="0" fontId="22" fillId="2" borderId="2" xfId="0" applyFont="1" applyFill="1" applyBorder="1" applyAlignment="1">
      <alignment horizontal="right" vertical="center"/>
    </xf>
    <xf numFmtId="0" fontId="10" fillId="0" borderId="0" xfId="0" applyFont="1" applyAlignment="1">
      <alignment vertical="top" wrapText="1"/>
    </xf>
    <xf numFmtId="0" fontId="0" fillId="3" borderId="0" xfId="0" applyFill="1"/>
    <xf numFmtId="0" fontId="0" fillId="9" borderId="0" xfId="0" applyFill="1"/>
    <xf numFmtId="0" fontId="0" fillId="8" borderId="0" xfId="0" applyFill="1"/>
    <xf numFmtId="0" fontId="13" fillId="9" borderId="0" xfId="0" applyFont="1" applyFill="1" applyAlignment="1">
      <alignment horizontal="left" vertical="top" indent="1"/>
    </xf>
    <xf numFmtId="0" fontId="25" fillId="0" borderId="0" xfId="0" applyFont="1" applyAlignment="1">
      <alignment vertical="center"/>
    </xf>
    <xf numFmtId="0" fontId="26" fillId="4" borderId="0" xfId="0" applyFont="1" applyFill="1" applyAlignment="1" applyProtection="1">
      <alignment horizontal="left" vertical="center"/>
      <protection hidden="1"/>
    </xf>
    <xf numFmtId="0" fontId="25" fillId="0" borderId="0" xfId="0" applyFont="1" applyAlignment="1">
      <alignment vertical="top"/>
    </xf>
    <xf numFmtId="0" fontId="28" fillId="0" borderId="0" xfId="0" applyFont="1" applyAlignment="1">
      <alignment vertical="top"/>
    </xf>
    <xf numFmtId="0" fontId="27" fillId="0" borderId="0" xfId="0" applyFont="1" applyAlignment="1">
      <alignment vertical="top"/>
    </xf>
    <xf numFmtId="0" fontId="26" fillId="0" borderId="0" xfId="0" applyFont="1" applyAlignment="1" applyProtection="1">
      <alignment horizontal="left" vertical="center"/>
      <protection hidden="1"/>
    </xf>
    <xf numFmtId="0" fontId="25" fillId="0" borderId="0" xfId="0" applyFont="1" applyAlignment="1">
      <alignment horizontal="left" vertical="center"/>
    </xf>
    <xf numFmtId="0" fontId="22" fillId="2" borderId="5" xfId="0" applyFont="1" applyFill="1" applyBorder="1" applyAlignment="1">
      <alignment vertical="center"/>
    </xf>
    <xf numFmtId="0" fontId="22" fillId="2" borderId="5" xfId="0" applyFont="1" applyFill="1" applyBorder="1" applyAlignment="1">
      <alignment horizontal="left" vertical="center"/>
    </xf>
    <xf numFmtId="0" fontId="23" fillId="0" borderId="6" xfId="0" applyFont="1" applyBorder="1" applyAlignment="1">
      <alignment vertical="center"/>
    </xf>
    <xf numFmtId="41" fontId="23" fillId="0" borderId="6" xfId="0" applyNumberFormat="1" applyFont="1" applyBorder="1" applyAlignment="1">
      <alignment vertical="center"/>
    </xf>
    <xf numFmtId="0" fontId="22" fillId="2" borderId="7" xfId="0" applyFont="1" applyFill="1" applyBorder="1" applyAlignment="1">
      <alignment vertical="center"/>
    </xf>
    <xf numFmtId="0" fontId="29" fillId="0" borderId="8" xfId="0" applyFont="1" applyBorder="1" applyAlignment="1">
      <alignment horizontal="left" vertical="center"/>
    </xf>
    <xf numFmtId="0" fontId="29" fillId="0" borderId="9" xfId="0" applyFont="1" applyBorder="1" applyAlignment="1">
      <alignment horizontal="left" vertical="center"/>
    </xf>
    <xf numFmtId="0" fontId="22" fillId="2" borderId="7" xfId="0" applyFont="1" applyFill="1" applyBorder="1" applyAlignment="1">
      <alignment horizontal="right" vertical="center"/>
    </xf>
    <xf numFmtId="41" fontId="29" fillId="0" borderId="8" xfId="0" applyNumberFormat="1" applyFont="1" applyBorder="1" applyAlignment="1">
      <alignment horizontal="right" vertical="center"/>
    </xf>
    <xf numFmtId="41" fontId="29" fillId="0" borderId="9" xfId="0" applyNumberFormat="1" applyFont="1" applyBorder="1" applyAlignment="1">
      <alignment horizontal="right" vertical="center"/>
    </xf>
    <xf numFmtId="0" fontId="23" fillId="0" borderId="5" xfId="0" applyFont="1" applyBorder="1" applyAlignment="1">
      <alignment horizontal="left" vertical="center"/>
    </xf>
    <xf numFmtId="0" fontId="23" fillId="0" borderId="6" xfId="0" applyFont="1" applyBorder="1" applyAlignment="1">
      <alignment horizontal="left" vertical="center" indent="1"/>
    </xf>
    <xf numFmtId="0" fontId="23" fillId="0" borderId="10" xfId="0" applyFont="1" applyBorder="1" applyAlignment="1">
      <alignment horizontal="left" vertical="center"/>
    </xf>
    <xf numFmtId="166" fontId="23" fillId="0" borderId="6" xfId="10" applyNumberFormat="1" applyFont="1" applyBorder="1" applyAlignment="1">
      <alignment horizontal="right" vertical="center"/>
    </xf>
    <xf numFmtId="0" fontId="23" fillId="0" borderId="0" xfId="0" applyFont="1" applyAlignment="1">
      <alignment horizontal="left" vertical="center"/>
    </xf>
    <xf numFmtId="10" fontId="23" fillId="0" borderId="6" xfId="0" applyNumberFormat="1" applyFont="1" applyBorder="1" applyAlignment="1">
      <alignment horizontal="right" vertical="center"/>
    </xf>
    <xf numFmtId="41" fontId="23" fillId="0" borderId="5" xfId="0" applyNumberFormat="1" applyFont="1" applyBorder="1" applyAlignment="1">
      <alignment horizontal="right" vertical="center"/>
    </xf>
    <xf numFmtId="49" fontId="23" fillId="0" borderId="6" xfId="0" applyNumberFormat="1" applyFont="1" applyBorder="1" applyAlignment="1">
      <alignment horizontal="left" vertical="center" indent="1"/>
    </xf>
    <xf numFmtId="0" fontId="23" fillId="0" borderId="0" xfId="0" applyFont="1" applyAlignment="1">
      <alignment horizontal="left" vertical="center" indent="1"/>
    </xf>
    <xf numFmtId="166" fontId="23" fillId="0" borderId="0" xfId="10" applyNumberFormat="1" applyFont="1" applyBorder="1" applyAlignment="1">
      <alignment horizontal="right" vertical="center"/>
    </xf>
    <xf numFmtId="3" fontId="23" fillId="0" borderId="6" xfId="10" applyNumberFormat="1" applyFont="1" applyBorder="1" applyAlignment="1">
      <alignment horizontal="right" vertical="center"/>
    </xf>
    <xf numFmtId="9" fontId="23" fillId="0" borderId="5" xfId="0" applyNumberFormat="1" applyFont="1" applyBorder="1" applyAlignment="1">
      <alignment horizontal="right" vertical="center"/>
    </xf>
    <xf numFmtId="9" fontId="23" fillId="0" borderId="6" xfId="10" applyFont="1" applyBorder="1" applyAlignment="1">
      <alignment horizontal="right" vertical="center"/>
    </xf>
    <xf numFmtId="3" fontId="23" fillId="0" borderId="5" xfId="0" applyNumberFormat="1" applyFont="1" applyBorder="1" applyAlignment="1">
      <alignment horizontal="right" vertical="center"/>
    </xf>
    <xf numFmtId="166" fontId="23" fillId="0" borderId="5" xfId="0" applyNumberFormat="1" applyFont="1" applyBorder="1" applyAlignment="1">
      <alignment horizontal="right" vertical="center"/>
    </xf>
    <xf numFmtId="0" fontId="3" fillId="0" borderId="0" xfId="0" applyFont="1" applyAlignment="1">
      <alignment horizontal="right" vertical="center"/>
    </xf>
    <xf numFmtId="0" fontId="1" fillId="0" borderId="0" xfId="0" applyFont="1" applyAlignment="1">
      <alignment horizontal="left"/>
    </xf>
    <xf numFmtId="0" fontId="35" fillId="0" borderId="0" xfId="0" applyFont="1" applyAlignment="1">
      <alignment vertical="center"/>
    </xf>
    <xf numFmtId="0" fontId="24" fillId="0" borderId="0" xfId="0" applyFont="1"/>
    <xf numFmtId="0" fontId="36" fillId="0" borderId="0" xfId="0" applyFont="1" applyAlignment="1">
      <alignment vertical="center"/>
    </xf>
    <xf numFmtId="0" fontId="3" fillId="0" borderId="0" xfId="0" applyFont="1" applyAlignment="1">
      <alignment vertical="top" wrapText="1"/>
    </xf>
    <xf numFmtId="0" fontId="37" fillId="0" borderId="0" xfId="0" applyFont="1" applyAlignment="1" applyProtection="1">
      <alignment horizontal="left" vertical="top" wrapText="1"/>
      <protection hidden="1"/>
    </xf>
    <xf numFmtId="0" fontId="38" fillId="0" borderId="0" xfId="0" applyFont="1" applyAlignment="1">
      <alignment vertical="center"/>
    </xf>
    <xf numFmtId="0" fontId="40" fillId="0" borderId="0" xfId="0" applyFont="1" applyAlignment="1">
      <alignment vertical="center"/>
    </xf>
    <xf numFmtId="0" fontId="22" fillId="0" borderId="12" xfId="0" applyFont="1" applyBorder="1" applyAlignment="1" applyProtection="1">
      <alignment horizontal="left" vertical="center"/>
      <protection hidden="1"/>
    </xf>
    <xf numFmtId="9" fontId="23" fillId="0" borderId="0" xfId="10" applyFont="1" applyBorder="1" applyAlignment="1">
      <alignment vertical="center"/>
    </xf>
    <xf numFmtId="9" fontId="23" fillId="0" borderId="0" xfId="10" applyFont="1" applyBorder="1" applyAlignment="1">
      <alignment horizontal="right" vertical="center"/>
    </xf>
    <xf numFmtId="49" fontId="23" fillId="0" borderId="0" xfId="0" applyNumberFormat="1" applyFont="1" applyAlignment="1">
      <alignment horizontal="left" vertical="center" indent="1"/>
    </xf>
    <xf numFmtId="166" fontId="23" fillId="0" borderId="0" xfId="10" applyNumberFormat="1" applyFont="1" applyBorder="1" applyAlignment="1">
      <alignment vertical="center"/>
    </xf>
    <xf numFmtId="0" fontId="39" fillId="8" borderId="0" xfId="0" applyFont="1" applyFill="1" applyAlignment="1">
      <alignment vertical="center"/>
    </xf>
    <xf numFmtId="0" fontId="41" fillId="0" borderId="0" xfId="0" applyFont="1" applyAlignment="1">
      <alignment vertical="top"/>
    </xf>
    <xf numFmtId="0" fontId="42" fillId="0" borderId="0" xfId="0" applyFont="1" applyAlignment="1">
      <alignment vertical="center"/>
    </xf>
    <xf numFmtId="0" fontId="14" fillId="8" borderId="0" xfId="0" applyFont="1" applyFill="1" applyAlignment="1">
      <alignment horizontal="left" vertical="center"/>
    </xf>
    <xf numFmtId="0" fontId="1" fillId="4" borderId="4" xfId="0" applyFont="1" applyFill="1" applyBorder="1" applyAlignment="1">
      <alignment horizontal="left" vertical="center"/>
    </xf>
    <xf numFmtId="0" fontId="15" fillId="9" borderId="0" xfId="0" applyFont="1" applyFill="1" applyAlignment="1">
      <alignment vertical="center"/>
    </xf>
    <xf numFmtId="0" fontId="1" fillId="9" borderId="0" xfId="0" applyFont="1" applyFill="1" applyAlignment="1">
      <alignment vertical="center"/>
    </xf>
    <xf numFmtId="0" fontId="4" fillId="9" borderId="0" xfId="0" applyFont="1" applyFill="1" applyAlignment="1">
      <alignment vertical="center"/>
    </xf>
    <xf numFmtId="0" fontId="43" fillId="9" borderId="0" xfId="1" applyFont="1" applyFill="1" applyAlignment="1">
      <alignment horizontal="left" vertical="center" indent="1"/>
    </xf>
    <xf numFmtId="0" fontId="27" fillId="0" borderId="0" xfId="2" applyFont="1"/>
    <xf numFmtId="0" fontId="10" fillId="0" borderId="0" xfId="0" applyFont="1" applyAlignment="1" applyProtection="1">
      <alignment vertical="top" wrapText="1"/>
      <protection locked="0"/>
    </xf>
    <xf numFmtId="0" fontId="22" fillId="0" borderId="12" xfId="0" applyFont="1" applyBorder="1" applyAlignment="1">
      <alignment vertical="center"/>
    </xf>
    <xf numFmtId="0" fontId="6" fillId="0" borderId="12" xfId="1" applyBorder="1" applyAlignment="1">
      <alignment vertical="center"/>
    </xf>
    <xf numFmtId="0" fontId="44" fillId="2" borderId="0" xfId="0" applyFont="1" applyFill="1" applyAlignment="1">
      <alignment horizontal="center" vertical="center"/>
    </xf>
    <xf numFmtId="0" fontId="44" fillId="2" borderId="0" xfId="0" applyFont="1" applyFill="1" applyAlignment="1">
      <alignment vertical="center"/>
    </xf>
    <xf numFmtId="0" fontId="45" fillId="8" borderId="0" xfId="0" applyFont="1" applyFill="1" applyAlignment="1">
      <alignment vertical="center"/>
    </xf>
    <xf numFmtId="0" fontId="44" fillId="0" borderId="0" xfId="0" applyFont="1" applyAlignment="1">
      <alignment vertical="center"/>
    </xf>
    <xf numFmtId="0" fontId="40" fillId="2" borderId="0" xfId="0" applyFont="1" applyFill="1" applyAlignment="1">
      <alignment horizontal="center" vertical="center"/>
    </xf>
    <xf numFmtId="0" fontId="40" fillId="2" borderId="0" xfId="0" applyFont="1" applyFill="1" applyAlignment="1">
      <alignment vertical="center"/>
    </xf>
    <xf numFmtId="0" fontId="46" fillId="8" borderId="0" xfId="0" applyFont="1" applyFill="1" applyAlignment="1">
      <alignment vertical="center"/>
    </xf>
    <xf numFmtId="166" fontId="23" fillId="0" borderId="6" xfId="0" applyNumberFormat="1" applyFont="1" applyBorder="1" applyAlignment="1">
      <alignment horizontal="right" vertical="center"/>
    </xf>
    <xf numFmtId="41" fontId="23" fillId="0" borderId="6" xfId="0" quotePrefix="1" applyNumberFormat="1" applyFont="1" applyBorder="1" applyAlignment="1">
      <alignment vertical="center"/>
    </xf>
    <xf numFmtId="165" fontId="23" fillId="0" borderId="6" xfId="3" applyNumberFormat="1" applyFont="1" applyFill="1" applyBorder="1" applyAlignment="1">
      <alignment vertical="center"/>
    </xf>
    <xf numFmtId="41" fontId="23" fillId="0" borderId="6" xfId="0" applyNumberFormat="1" applyFont="1" applyBorder="1" applyAlignment="1">
      <alignment horizontal="right" vertical="center"/>
    </xf>
    <xf numFmtId="0" fontId="23" fillId="0" borderId="0" xfId="0" applyFont="1" applyAlignment="1">
      <alignment vertical="center"/>
    </xf>
    <xf numFmtId="9" fontId="23" fillId="0" borderId="6" xfId="0" applyNumberFormat="1" applyFont="1" applyBorder="1" applyAlignment="1">
      <alignment horizontal="right" vertical="center"/>
    </xf>
    <xf numFmtId="41" fontId="49" fillId="0" borderId="0" xfId="0" applyNumberFormat="1" applyFont="1" applyAlignment="1">
      <alignment vertical="center"/>
    </xf>
    <xf numFmtId="0" fontId="50" fillId="5" borderId="0" xfId="0" applyFont="1" applyFill="1"/>
    <xf numFmtId="0" fontId="51" fillId="0" borderId="0" xfId="24" applyFont="1"/>
    <xf numFmtId="0" fontId="51" fillId="0" borderId="0" xfId="24" applyFont="1" applyAlignment="1">
      <alignment wrapText="1"/>
    </xf>
    <xf numFmtId="0" fontId="1" fillId="0" borderId="0" xfId="0" applyFont="1"/>
    <xf numFmtId="0" fontId="52" fillId="0" borderId="0" xfId="0" applyFont="1"/>
    <xf numFmtId="0" fontId="52" fillId="0" borderId="0" xfId="0" applyFont="1" applyAlignment="1">
      <alignment vertical="center"/>
    </xf>
    <xf numFmtId="0" fontId="49" fillId="0" borderId="0" xfId="0" applyFont="1" applyAlignment="1">
      <alignment vertical="center"/>
    </xf>
    <xf numFmtId="41" fontId="23" fillId="0" borderId="11" xfId="0" applyNumberFormat="1" applyFont="1" applyBorder="1" applyAlignment="1">
      <alignment horizontal="right" vertical="center"/>
    </xf>
    <xf numFmtId="41" fontId="23" fillId="0" borderId="10" xfId="0" applyNumberFormat="1" applyFont="1" applyBorder="1" applyAlignment="1">
      <alignment horizontal="right" vertical="center"/>
    </xf>
    <xf numFmtId="41" fontId="49" fillId="0" borderId="0" xfId="0" applyNumberFormat="1" applyFont="1" applyAlignment="1">
      <alignment horizontal="right" vertical="center"/>
    </xf>
    <xf numFmtId="166" fontId="49" fillId="0" borderId="0" xfId="10" applyNumberFormat="1" applyFont="1" applyAlignment="1">
      <alignment horizontal="right" vertical="center"/>
    </xf>
    <xf numFmtId="0" fontId="9" fillId="0" borderId="0" xfId="0" applyFont="1" applyAlignment="1">
      <alignment horizontal="left" vertical="top" indent="1"/>
    </xf>
    <xf numFmtId="0" fontId="10" fillId="0" borderId="0" xfId="0" applyFont="1"/>
    <xf numFmtId="165" fontId="9" fillId="0" borderId="0" xfId="3" applyNumberFormat="1" applyFont="1" applyAlignment="1">
      <alignment vertical="center"/>
    </xf>
    <xf numFmtId="166" fontId="9" fillId="0" borderId="0" xfId="0" applyNumberFormat="1" applyFont="1" applyAlignment="1">
      <alignment vertical="center"/>
    </xf>
    <xf numFmtId="10" fontId="9" fillId="0" borderId="0" xfId="0" applyNumberFormat="1" applyFont="1" applyAlignment="1">
      <alignment vertical="center"/>
    </xf>
    <xf numFmtId="168" fontId="9" fillId="0" borderId="0" xfId="0" applyNumberFormat="1" applyFont="1" applyAlignment="1">
      <alignment vertical="center"/>
    </xf>
    <xf numFmtId="166" fontId="23" fillId="10" borderId="6" xfId="0" applyNumberFormat="1" applyFont="1" applyFill="1" applyBorder="1" applyAlignment="1">
      <alignment horizontal="right" vertical="center"/>
    </xf>
    <xf numFmtId="41" fontId="23" fillId="10" borderId="6" xfId="0" applyNumberFormat="1" applyFont="1" applyFill="1" applyBorder="1" applyAlignment="1">
      <alignment vertical="center"/>
    </xf>
    <xf numFmtId="0" fontId="9" fillId="0" borderId="0" xfId="0" applyFont="1" applyAlignment="1">
      <alignment horizontal="center" vertical="center"/>
    </xf>
    <xf numFmtId="0" fontId="55" fillId="0" borderId="0" xfId="0" applyFont="1"/>
    <xf numFmtId="0" fontId="54" fillId="0" borderId="0" xfId="0" applyFont="1" applyAlignment="1">
      <alignment vertical="top"/>
    </xf>
    <xf numFmtId="0" fontId="53" fillId="0" borderId="0" xfId="0" applyFont="1" applyAlignment="1">
      <alignment vertical="top"/>
    </xf>
    <xf numFmtId="41" fontId="9" fillId="0" borderId="0" xfId="0" applyNumberFormat="1" applyFont="1" applyAlignment="1">
      <alignment horizontal="right" vertical="center"/>
    </xf>
    <xf numFmtId="166" fontId="9" fillId="0" borderId="0" xfId="10" applyNumberFormat="1" applyFont="1" applyAlignment="1">
      <alignment horizontal="right" vertical="center"/>
    </xf>
    <xf numFmtId="9" fontId="9" fillId="0" borderId="0" xfId="10" applyFont="1" applyAlignment="1">
      <alignment vertical="center"/>
    </xf>
    <xf numFmtId="41" fontId="24" fillId="0" borderId="0" xfId="0" applyNumberFormat="1" applyFont="1"/>
    <xf numFmtId="166" fontId="23" fillId="11" borderId="6" xfId="0" applyNumberFormat="1" applyFont="1" applyFill="1" applyBorder="1" applyAlignment="1">
      <alignment horizontal="right" vertical="center"/>
    </xf>
    <xf numFmtId="9" fontId="23" fillId="11" borderId="6" xfId="0" applyNumberFormat="1" applyFont="1" applyFill="1" applyBorder="1" applyAlignment="1">
      <alignment horizontal="right" vertical="center"/>
    </xf>
    <xf numFmtId="10" fontId="23" fillId="11" borderId="6" xfId="0" applyNumberFormat="1" applyFont="1" applyFill="1" applyBorder="1" applyAlignment="1">
      <alignment horizontal="right" vertical="center"/>
    </xf>
    <xf numFmtId="41" fontId="23" fillId="11" borderId="6" xfId="0" quotePrefix="1" applyNumberFormat="1" applyFont="1" applyFill="1" applyBorder="1" applyAlignment="1">
      <alignment vertical="center"/>
    </xf>
    <xf numFmtId="41" fontId="23" fillId="11" borderId="6" xfId="0" applyNumberFormat="1" applyFont="1" applyFill="1" applyBorder="1" applyAlignment="1">
      <alignment vertical="center"/>
    </xf>
    <xf numFmtId="167" fontId="22" fillId="0" borderId="12" xfId="0" applyNumberFormat="1" applyFont="1" applyBorder="1" applyAlignment="1">
      <alignment horizontal="center" vertical="center" wrapText="1"/>
    </xf>
  </cellXfs>
  <cellStyles count="25">
    <cellStyle name="%" xfId="5" xr:uid="{00000000-0005-0000-0000-000000000000}"/>
    <cellStyle name="Comma" xfId="3" builtinId="3"/>
    <cellStyle name="Comma 14" xfId="6" xr:uid="{00000000-0005-0000-0000-000002000000}"/>
    <cellStyle name="Comma 2" xfId="12" xr:uid="{00000000-0005-0000-0000-000003000000}"/>
    <cellStyle name="Comma 2 2" xfId="13" xr:uid="{00000000-0005-0000-0000-000004000000}"/>
    <cellStyle name="Comma 3" xfId="16" xr:uid="{00000000-0005-0000-0000-000005000000}"/>
    <cellStyle name="Comma 4" xfId="23" xr:uid="{00000000-0005-0000-0000-000006000000}"/>
    <cellStyle name="Excel Built-in Normal" xfId="15" xr:uid="{00000000-0005-0000-0000-000007000000}"/>
    <cellStyle name="Hyperlink" xfId="1" builtinId="8"/>
    <cellStyle name="Hyperlink 2" xfId="17" xr:uid="{00000000-0005-0000-0000-000009000000}"/>
    <cellStyle name="Komma 2" xfId="19" xr:uid="{00000000-0005-0000-0000-00000A000000}"/>
    <cellStyle name="Normal" xfId="0" builtinId="0"/>
    <cellStyle name="Normal 12" xfId="9" xr:uid="{00000000-0005-0000-0000-00000C000000}"/>
    <cellStyle name="Normal 2" xfId="8" xr:uid="{00000000-0005-0000-0000-00000D000000}"/>
    <cellStyle name="Normal 2 2" xfId="14" xr:uid="{00000000-0005-0000-0000-00000E000000}"/>
    <cellStyle name="Normal 2 3" xfId="24" xr:uid="{00000000-0005-0000-0000-00000F000000}"/>
    <cellStyle name="Normal 3" xfId="11" xr:uid="{00000000-0005-0000-0000-000010000000}"/>
    <cellStyle name="Normal_Title page - FINAL" xfId="2" xr:uid="{00000000-0005-0000-0000-000011000000}"/>
    <cellStyle name="Percent" xfId="10" builtinId="5"/>
    <cellStyle name="Percent 10 2" xfId="7" xr:uid="{00000000-0005-0000-0000-000013000000}"/>
    <cellStyle name="Percent 2" xfId="4" xr:uid="{00000000-0005-0000-0000-000014000000}"/>
    <cellStyle name="Prozent 2" xfId="20" xr:uid="{00000000-0005-0000-0000-000015000000}"/>
    <cellStyle name="Standard 2" xfId="18" xr:uid="{00000000-0005-0000-0000-000016000000}"/>
    <cellStyle name="Standard 3" xfId="21" xr:uid="{00000000-0005-0000-0000-000017000000}"/>
    <cellStyle name="Standard_Oberösterreich" xfId="22" xr:uid="{00000000-0005-0000-0000-000018000000}"/>
  </cellStyles>
  <dxfs count="3">
    <dxf>
      <numFmt numFmtId="33" formatCode="_-* #,##0_-;\-* #,##0_-;_-* &quot;-&quot;_-;_-@_-"/>
    </dxf>
    <dxf>
      <numFmt numFmtId="166" formatCode="0.0%"/>
    </dxf>
    <dxf>
      <font>
        <color rgb="FFFF0000"/>
      </font>
      <numFmt numFmtId="166" formatCode="0.0%"/>
    </dxf>
  </dxfs>
  <tableStyles count="0" defaultTableStyle="TableStyleMedium2" defaultPivotStyle="PivotStyleLight16"/>
  <colors>
    <mruColors>
      <color rgb="FFFFFF99"/>
      <color rgb="FFCACACA"/>
      <color rgb="FFFF66CC"/>
      <color rgb="FF0000CC"/>
      <color rgb="FF9900CC"/>
      <color rgb="FF00CC00"/>
      <color rgb="FF007DC5"/>
      <color rgb="FF3172C4"/>
      <color rgb="FF889CBA"/>
      <color rgb="FF485D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607771671734057"/>
          <c:h val="0.73955258462571571"/>
        </c:manualLayout>
      </c:layout>
      <c:lineChart>
        <c:grouping val="standard"/>
        <c:varyColors val="0"/>
        <c:ser>
          <c:idx val="1"/>
          <c:order val="0"/>
          <c:tx>
            <c:strRef>
              <c:f>'By country'!$E$77</c:f>
              <c:strCache>
                <c:ptCount val="1"/>
                <c:pt idx="0">
                  <c:v>Total fixed broadband coverage</c:v>
                </c:pt>
              </c:strCache>
            </c:strRef>
          </c:tx>
          <c:spPr>
            <a:ln>
              <a:solidFill>
                <a:srgbClr val="49ACF8"/>
              </a:solidFill>
            </a:ln>
          </c:spPr>
          <c:marker>
            <c:symbol val="none"/>
          </c:marker>
          <c:cat>
            <c:numRef>
              <c:f>'By country'!$F$76:$P$76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country'!$F$78:$P$78</c:f>
              <c:numCache>
                <c:formatCode>0.0%</c:formatCode>
                <c:ptCount val="11"/>
                <c:pt idx="0">
                  <c:v>0.99127949840855445</c:v>
                </c:pt>
                <c:pt idx="1">
                  <c:v>0.9924963163093713</c:v>
                </c:pt>
                <c:pt idx="2">
                  <c:v>0.99249740417284849</c:v>
                </c:pt>
                <c:pt idx="3">
                  <c:v>0.99248000000000003</c:v>
                </c:pt>
                <c:pt idx="4">
                  <c:v>0.99248000000000003</c:v>
                </c:pt>
                <c:pt idx="5">
                  <c:v>0.99260000000000004</c:v>
                </c:pt>
                <c:pt idx="6">
                  <c:v>0.99286227838504815</c:v>
                </c:pt>
                <c:pt idx="7">
                  <c:v>0.98880000000000001</c:v>
                </c:pt>
                <c:pt idx="8">
                  <c:v>0.98989377246540478</c:v>
                </c:pt>
                <c:pt idx="9">
                  <c:v>0.99064892804845994</c:v>
                </c:pt>
                <c:pt idx="10">
                  <c:v>0.99151566544675507</c:v>
                </c:pt>
              </c:numCache>
            </c:numRef>
          </c:val>
          <c:smooth val="0"/>
          <c:extLst>
            <c:ext xmlns:c16="http://schemas.microsoft.com/office/drawing/2014/chart" uri="{C3380CC4-5D6E-409C-BE32-E72D297353CC}">
              <c16:uniqueId val="{00000000-2C61-48B1-8225-E2CCD23BB60F}"/>
            </c:ext>
          </c:extLst>
        </c:ser>
        <c:ser>
          <c:idx val="0"/>
          <c:order val="1"/>
          <c:tx>
            <c:strRef>
              <c:f>'By country'!$E$79</c:f>
              <c:strCache>
                <c:ptCount val="1"/>
                <c:pt idx="0">
                  <c:v>Rural fixed broadband coverage</c:v>
                </c:pt>
              </c:strCache>
            </c:strRef>
          </c:tx>
          <c:spPr>
            <a:ln>
              <a:solidFill>
                <a:schemeClr val="accent3"/>
              </a:solidFill>
              <a:prstDash val="solid"/>
            </a:ln>
          </c:spPr>
          <c:marker>
            <c:symbol val="none"/>
          </c:marker>
          <c:cat>
            <c:numRef>
              <c:f>'By country'!$F$76:$P$76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country'!$F$80:$P$80</c:f>
              <c:numCache>
                <c:formatCode>0.0%</c:formatCode>
                <c:ptCount val="11"/>
                <c:pt idx="0">
                  <c:v>0.94383666873850114</c:v>
                </c:pt>
                <c:pt idx="1">
                  <c:v>0.94733221776300514</c:v>
                </c:pt>
                <c:pt idx="2">
                  <c:v>0.94737647665334468</c:v>
                </c:pt>
                <c:pt idx="3">
                  <c:v>0.94779999999999998</c:v>
                </c:pt>
                <c:pt idx="4">
                  <c:v>0.94789999999999996</c:v>
                </c:pt>
                <c:pt idx="5">
                  <c:v>0.98023071756610825</c:v>
                </c:pt>
                <c:pt idx="6">
                  <c:v>0.98016744018813184</c:v>
                </c:pt>
                <c:pt idx="7">
                  <c:v>0.98</c:v>
                </c:pt>
                <c:pt idx="8">
                  <c:v>0.95587094160303243</c:v>
                </c:pt>
                <c:pt idx="9">
                  <c:v>0.95970737870044731</c:v>
                </c:pt>
                <c:pt idx="10">
                  <c:v>0.96198250570466137</c:v>
                </c:pt>
              </c:numCache>
            </c:numRef>
          </c:val>
          <c:smooth val="0"/>
          <c:extLst>
            <c:ext xmlns:c16="http://schemas.microsoft.com/office/drawing/2014/chart" uri="{C3380CC4-5D6E-409C-BE32-E72D297353CC}">
              <c16:uniqueId val="{00000002-2C61-48B1-8225-E2CCD23BB60F}"/>
            </c:ext>
          </c:extLst>
        </c:ser>
        <c:dLbls>
          <c:showLegendKey val="0"/>
          <c:showVal val="0"/>
          <c:showCatName val="0"/>
          <c:showSerName val="0"/>
          <c:showPercent val="0"/>
          <c:showBubbleSize val="0"/>
        </c:dLbls>
        <c:smooth val="0"/>
        <c:axId val="222520832"/>
        <c:axId val="223723904"/>
      </c:lineChart>
      <c:dateAx>
        <c:axId val="222520832"/>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3723904"/>
        <c:crosses val="autoZero"/>
        <c:auto val="0"/>
        <c:lblOffset val="100"/>
        <c:baseTimeUnit val="days"/>
      </c:dateAx>
      <c:valAx>
        <c:axId val="223723904"/>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2520832"/>
        <c:crosses val="autoZero"/>
        <c:crossBetween val="between"/>
      </c:valAx>
    </c:plotArea>
    <c:legend>
      <c:legendPos val="b"/>
      <c:layout>
        <c:manualLayout>
          <c:xMode val="edge"/>
          <c:yMode val="edge"/>
          <c:x val="0.13401418868304596"/>
          <c:y val="0.89046231627083561"/>
          <c:w val="0.6584632295965257"/>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country'!$E$317</c:f>
              <c:strCache>
                <c:ptCount val="1"/>
                <c:pt idx="0">
                  <c:v>Total Cable modem DOCSIS 3.0 coverage</c:v>
                </c:pt>
              </c:strCache>
            </c:strRef>
          </c:tx>
          <c:spPr>
            <a:ln>
              <a:solidFill>
                <a:srgbClr val="49ACF8"/>
              </a:solidFill>
            </a:ln>
          </c:spPr>
          <c:marker>
            <c:symbol val="none"/>
          </c:marker>
          <c:cat>
            <c:numRef>
              <c:f>'By country'!$F$316:$P$316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country'!$F$318:$P$318</c:f>
              <c:numCache>
                <c:formatCode>0.0%</c:formatCode>
                <c:ptCount val="11"/>
                <c:pt idx="0">
                  <c:v>0.39122487384482613</c:v>
                </c:pt>
                <c:pt idx="1">
                  <c:v>0.39144241233387139</c:v>
                </c:pt>
                <c:pt idx="2">
                  <c:v>0.4063837141700562</c:v>
                </c:pt>
                <c:pt idx="3">
                  <c:v>0.45629647578789956</c:v>
                </c:pt>
                <c:pt idx="4">
                  <c:v>0.51845199594027369</c:v>
                </c:pt>
                <c:pt idx="5">
                  <c:v>0.52959619181387141</c:v>
                </c:pt>
                <c:pt idx="6">
                  <c:v>0.53207674273918759</c:v>
                </c:pt>
                <c:pt idx="7">
                  <c:v>0.58338617515142532</c:v>
                </c:pt>
                <c:pt idx="8">
                  <c:v>0.59306142768775971</c:v>
                </c:pt>
                <c:pt idx="9">
                  <c:v>0.59266317067370866</c:v>
                </c:pt>
                <c:pt idx="10">
                  <c:v>0.59441840975135629</c:v>
                </c:pt>
              </c:numCache>
            </c:numRef>
          </c:val>
          <c:smooth val="0"/>
          <c:extLst>
            <c:ext xmlns:c16="http://schemas.microsoft.com/office/drawing/2014/chart" uri="{C3380CC4-5D6E-409C-BE32-E72D297353CC}">
              <c16:uniqueId val="{00000000-B5A6-4B13-B56B-59FB1415FEDD}"/>
            </c:ext>
          </c:extLst>
        </c:ser>
        <c:ser>
          <c:idx val="0"/>
          <c:order val="1"/>
          <c:tx>
            <c:strRef>
              <c:f>'By country'!$E$319</c:f>
              <c:strCache>
                <c:ptCount val="1"/>
                <c:pt idx="0">
                  <c:v>Rural Cable modem DOCSIS 3.0 coverage</c:v>
                </c:pt>
              </c:strCache>
            </c:strRef>
          </c:tx>
          <c:spPr>
            <a:ln>
              <a:solidFill>
                <a:schemeClr val="accent3"/>
              </a:solidFill>
            </a:ln>
          </c:spPr>
          <c:marker>
            <c:symbol val="none"/>
          </c:marker>
          <c:cat>
            <c:numRef>
              <c:f>'By country'!$F$316:$P$316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country'!$F$320:$P$320</c:f>
              <c:numCache>
                <c:formatCode>0.0%</c:formatCode>
                <c:ptCount val="11"/>
                <c:pt idx="0">
                  <c:v>0.17165636460342046</c:v>
                </c:pt>
                <c:pt idx="1">
                  <c:v>0.17305617066827803</c:v>
                </c:pt>
                <c:pt idx="2">
                  <c:v>0.17350113697804842</c:v>
                </c:pt>
                <c:pt idx="3">
                  <c:v>0.17859811757113217</c:v>
                </c:pt>
                <c:pt idx="4">
                  <c:v>0.19920741811400938</c:v>
                </c:pt>
                <c:pt idx="5">
                  <c:v>0.19926569259092244</c:v>
                </c:pt>
                <c:pt idx="6">
                  <c:v>0.2038902220769945</c:v>
                </c:pt>
                <c:pt idx="7">
                  <c:v>0.21217777865146806</c:v>
                </c:pt>
                <c:pt idx="8">
                  <c:v>0.12583949074328407</c:v>
                </c:pt>
                <c:pt idx="9">
                  <c:v>0.12777682930993273</c:v>
                </c:pt>
                <c:pt idx="10">
                  <c:v>0.13052299521895033</c:v>
                </c:pt>
              </c:numCache>
            </c:numRef>
          </c:val>
          <c:smooth val="0"/>
          <c:extLst>
            <c:ext xmlns:c16="http://schemas.microsoft.com/office/drawing/2014/chart" uri="{C3380CC4-5D6E-409C-BE32-E72D297353CC}">
              <c16:uniqueId val="{00000001-B5A6-4B13-B56B-59FB1415FEDD}"/>
            </c:ext>
          </c:extLst>
        </c:ser>
        <c:dLbls>
          <c:showLegendKey val="0"/>
          <c:showVal val="0"/>
          <c:showCatName val="0"/>
          <c:showSerName val="0"/>
          <c:showPercent val="0"/>
          <c:showBubbleSize val="0"/>
        </c:dLbls>
        <c:smooth val="0"/>
        <c:axId val="460569984"/>
        <c:axId val="460596736"/>
      </c:lineChart>
      <c:dateAx>
        <c:axId val="46056998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60596736"/>
        <c:crosses val="autoZero"/>
        <c:auto val="0"/>
        <c:lblOffset val="100"/>
        <c:baseTimeUnit val="days"/>
      </c:dateAx>
      <c:valAx>
        <c:axId val="460596736"/>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60569984"/>
        <c:crosses val="autoZero"/>
        <c:crossBetween val="between"/>
      </c:valAx>
    </c:plotArea>
    <c:legend>
      <c:legendPos val="b"/>
      <c:layout>
        <c:manualLayout>
          <c:xMode val="edge"/>
          <c:yMode val="edge"/>
          <c:x val="0.19913391309414555"/>
          <c:y val="0.89046222222222227"/>
          <c:w val="0.7925004354903622"/>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country'!$E$677</c:f>
              <c:strCache>
                <c:ptCount val="1"/>
                <c:pt idx="0">
                  <c:v>Total LTE coverage</c:v>
                </c:pt>
              </c:strCache>
            </c:strRef>
          </c:tx>
          <c:spPr>
            <a:ln>
              <a:solidFill>
                <a:srgbClr val="49ACF8"/>
              </a:solidFill>
            </a:ln>
          </c:spPr>
          <c:marker>
            <c:symbol val="none"/>
          </c:marker>
          <c:cat>
            <c:numRef>
              <c:f>'By country'!$F$676:$P$676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country'!$F$678:$P$678</c:f>
              <c:numCache>
                <c:formatCode>0.0%</c:formatCode>
                <c:ptCount val="11"/>
                <c:pt idx="0">
                  <c:v>0.35000010896581635</c:v>
                </c:pt>
                <c:pt idx="1">
                  <c:v>0.60055995476551816</c:v>
                </c:pt>
                <c:pt idx="2">
                  <c:v>0.89510189025546305</c:v>
                </c:pt>
                <c:pt idx="3">
                  <c:v>0.98990451282780134</c:v>
                </c:pt>
                <c:pt idx="4">
                  <c:v>0.99007492269690145</c:v>
                </c:pt>
                <c:pt idx="5">
                  <c:v>0.99464127367528909</c:v>
                </c:pt>
                <c:pt idx="6">
                  <c:v>0.99557780217095537</c:v>
                </c:pt>
                <c:pt idx="7">
                  <c:v>0.99972160761269213</c:v>
                </c:pt>
                <c:pt idx="8">
                  <c:v>0.99962037238867096</c:v>
                </c:pt>
                <c:pt idx="9">
                  <c:v>0.99939600255315952</c:v>
                </c:pt>
                <c:pt idx="10">
                  <c:v>#N/A</c:v>
                </c:pt>
              </c:numCache>
            </c:numRef>
          </c:val>
          <c:smooth val="0"/>
          <c:extLst>
            <c:ext xmlns:c16="http://schemas.microsoft.com/office/drawing/2014/chart" uri="{C3380CC4-5D6E-409C-BE32-E72D297353CC}">
              <c16:uniqueId val="{00000000-F4E3-42B0-9D23-ED82C0CDB155}"/>
            </c:ext>
          </c:extLst>
        </c:ser>
        <c:ser>
          <c:idx val="0"/>
          <c:order val="1"/>
          <c:tx>
            <c:strRef>
              <c:f>'By country'!$E$679</c:f>
              <c:strCache>
                <c:ptCount val="1"/>
                <c:pt idx="0">
                  <c:v>Rural LTE coverage</c:v>
                </c:pt>
              </c:strCache>
            </c:strRef>
          </c:tx>
          <c:spPr>
            <a:ln>
              <a:solidFill>
                <a:srgbClr val="EB4EAC"/>
              </a:solidFill>
            </a:ln>
          </c:spPr>
          <c:marker>
            <c:symbol val="none"/>
          </c:marker>
          <c:cat>
            <c:numRef>
              <c:f>'By country'!$F$676:$P$676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country'!$F$680:$P$680</c:f>
              <c:numCache>
                <c:formatCode>0.0%</c:formatCode>
                <c:ptCount val="11"/>
                <c:pt idx="0">
                  <c:v>2.8273930435024817E-3</c:v>
                </c:pt>
                <c:pt idx="1">
                  <c:v>4.5964343276831146E-2</c:v>
                </c:pt>
                <c:pt idx="2">
                  <c:v>0.25602785700278108</c:v>
                </c:pt>
                <c:pt idx="3">
                  <c:v>0.92615839899796004</c:v>
                </c:pt>
                <c:pt idx="4">
                  <c:v>0.92719808835117457</c:v>
                </c:pt>
                <c:pt idx="5">
                  <c:v>0.96411335527851361</c:v>
                </c:pt>
                <c:pt idx="6">
                  <c:v>0.96598818404186892</c:v>
                </c:pt>
                <c:pt idx="7">
                  <c:v>0.99925758777797691</c:v>
                </c:pt>
                <c:pt idx="8">
                  <c:v>0.99744890952040877</c:v>
                </c:pt>
                <c:pt idx="9">
                  <c:v>0.99602383310001019</c:v>
                </c:pt>
                <c:pt idx="10">
                  <c:v>#N/A</c:v>
                </c:pt>
              </c:numCache>
            </c:numRef>
          </c:val>
          <c:smooth val="0"/>
          <c:extLst>
            <c:ext xmlns:c16="http://schemas.microsoft.com/office/drawing/2014/chart" uri="{C3380CC4-5D6E-409C-BE32-E72D297353CC}">
              <c16:uniqueId val="{00000001-F4E3-42B0-9D23-ED82C0CDB155}"/>
            </c:ext>
          </c:extLst>
        </c:ser>
        <c:dLbls>
          <c:showLegendKey val="0"/>
          <c:showVal val="0"/>
          <c:showCatName val="0"/>
          <c:showSerName val="0"/>
          <c:showPercent val="0"/>
          <c:showBubbleSize val="0"/>
        </c:dLbls>
        <c:smooth val="0"/>
        <c:axId val="464834944"/>
        <c:axId val="464838016"/>
      </c:lineChart>
      <c:dateAx>
        <c:axId val="46483494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64838016"/>
        <c:crosses val="autoZero"/>
        <c:auto val="0"/>
        <c:lblOffset val="100"/>
        <c:baseTimeUnit val="days"/>
      </c:dateAx>
      <c:valAx>
        <c:axId val="464838016"/>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64834944"/>
        <c:crosses val="autoZero"/>
        <c:crossBetween val="between"/>
      </c:valAx>
    </c:plotArea>
    <c:legend>
      <c:legendPos val="b"/>
      <c:layout>
        <c:manualLayout>
          <c:xMode val="edge"/>
          <c:yMode val="edge"/>
          <c:x val="0.13401418868304596"/>
          <c:y val="0.89046231627083561"/>
          <c:w val="0.46506838700376624"/>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country'!$E$347</c:f>
              <c:strCache>
                <c:ptCount val="1"/>
                <c:pt idx="0">
                  <c:v>Total DOCSIS 3.1 coverage</c:v>
                </c:pt>
              </c:strCache>
            </c:strRef>
          </c:tx>
          <c:spPr>
            <a:ln>
              <a:solidFill>
                <a:srgbClr val="49ACF8"/>
              </a:solidFill>
            </a:ln>
          </c:spPr>
          <c:marker>
            <c:symbol val="none"/>
          </c:marker>
          <c:cat>
            <c:numRef>
              <c:f>'By country'!$F$346:$P$346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country'!$F$348:$P$348</c:f>
              <c:numCache>
                <c:formatCode>_(* #,##0_);_(* \(#,##0\);_(* "-"_);_(@_)</c:formatCode>
                <c:ptCount val="11"/>
                <c:pt idx="0">
                  <c:v>#N/A</c:v>
                </c:pt>
                <c:pt idx="1">
                  <c:v>#N/A</c:v>
                </c:pt>
                <c:pt idx="2">
                  <c:v>#N/A</c:v>
                </c:pt>
                <c:pt idx="3">
                  <c:v>#N/A</c:v>
                </c:pt>
                <c:pt idx="4">
                  <c:v>#N/A</c:v>
                </c:pt>
                <c:pt idx="5">
                  <c:v>#N/A</c:v>
                </c:pt>
                <c:pt idx="6" formatCode="0.0%">
                  <c:v>2.7244784864054189E-4</c:v>
                </c:pt>
                <c:pt idx="7" formatCode="0.0%">
                  <c:v>0.26679125853007291</c:v>
                </c:pt>
                <c:pt idx="8" formatCode="0.0%">
                  <c:v>0.32026324888997443</c:v>
                </c:pt>
                <c:pt idx="9" formatCode="0.0%">
                  <c:v>0.39509543059536179</c:v>
                </c:pt>
                <c:pt idx="10" formatCode="0.0%">
                  <c:v>0.52551424717585571</c:v>
                </c:pt>
              </c:numCache>
            </c:numRef>
          </c:val>
          <c:smooth val="0"/>
          <c:extLst>
            <c:ext xmlns:c16="http://schemas.microsoft.com/office/drawing/2014/chart" uri="{C3380CC4-5D6E-409C-BE32-E72D297353CC}">
              <c16:uniqueId val="{00000000-945C-4F5C-8E9F-673CBE53562C}"/>
            </c:ext>
          </c:extLst>
        </c:ser>
        <c:ser>
          <c:idx val="0"/>
          <c:order val="1"/>
          <c:tx>
            <c:strRef>
              <c:f>'By country'!$E$349</c:f>
              <c:strCache>
                <c:ptCount val="1"/>
                <c:pt idx="0">
                  <c:v>Rural DOCSIS 3.1 coverage</c:v>
                </c:pt>
              </c:strCache>
            </c:strRef>
          </c:tx>
          <c:spPr>
            <a:ln>
              <a:solidFill>
                <a:srgbClr val="EB4EAC"/>
              </a:solidFill>
            </a:ln>
          </c:spPr>
          <c:marker>
            <c:symbol val="none"/>
          </c:marker>
          <c:cat>
            <c:numRef>
              <c:f>'By country'!$F$346:$P$346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country'!$F$350:$P$350</c:f>
              <c:numCache>
                <c:formatCode>0.0%</c:formatCode>
                <c:ptCount val="11"/>
                <c:pt idx="0">
                  <c:v>#N/A</c:v>
                </c:pt>
                <c:pt idx="1">
                  <c:v>#N/A</c:v>
                </c:pt>
                <c:pt idx="2">
                  <c:v>#N/A</c:v>
                </c:pt>
                <c:pt idx="3">
                  <c:v>#N/A</c:v>
                </c:pt>
                <c:pt idx="4">
                  <c:v>#N/A</c:v>
                </c:pt>
                <c:pt idx="5">
                  <c:v>#N/A</c:v>
                </c:pt>
                <c:pt idx="6">
                  <c:v>7.2328941715536299E-4</c:v>
                </c:pt>
                <c:pt idx="7">
                  <c:v>5.9592550527981028E-3</c:v>
                </c:pt>
                <c:pt idx="8">
                  <c:v>9.1966296764269626E-3</c:v>
                </c:pt>
                <c:pt idx="9">
                  <c:v>6.2642127906579706E-2</c:v>
                </c:pt>
                <c:pt idx="10">
                  <c:v>9.1327216668477665E-2</c:v>
                </c:pt>
              </c:numCache>
            </c:numRef>
          </c:val>
          <c:smooth val="0"/>
          <c:extLst>
            <c:ext xmlns:c16="http://schemas.microsoft.com/office/drawing/2014/chart" uri="{C3380CC4-5D6E-409C-BE32-E72D297353CC}">
              <c16:uniqueId val="{00000001-945C-4F5C-8E9F-673CBE53562C}"/>
            </c:ext>
          </c:extLst>
        </c:ser>
        <c:dLbls>
          <c:showLegendKey val="0"/>
          <c:showVal val="0"/>
          <c:showCatName val="0"/>
          <c:showSerName val="0"/>
          <c:showPercent val="0"/>
          <c:showBubbleSize val="0"/>
        </c:dLbls>
        <c:smooth val="0"/>
        <c:axId val="465018880"/>
        <c:axId val="498181632"/>
      </c:lineChart>
      <c:dateAx>
        <c:axId val="465018880"/>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98181632"/>
        <c:crosses val="autoZero"/>
        <c:auto val="0"/>
        <c:lblOffset val="100"/>
        <c:baseTimeUnit val="days"/>
      </c:dateAx>
      <c:valAx>
        <c:axId val="498181632"/>
        <c:scaling>
          <c:orientation val="minMax"/>
          <c:max val="1"/>
          <c:min val="0"/>
        </c:scaling>
        <c:delete val="0"/>
        <c:axPos val="l"/>
        <c:majorGridlines>
          <c:spPr>
            <a:ln w="12700">
              <a:solidFill>
                <a:srgbClr val="EAEAEA"/>
              </a:solidFill>
              <a:prstDash val="solid"/>
            </a:ln>
          </c:spPr>
        </c:majorGridlines>
        <c:numFmt formatCode="0.0%" sourceLinked="0"/>
        <c:majorTickMark val="out"/>
        <c:minorTickMark val="none"/>
        <c:tickLblPos val="nextTo"/>
        <c:txPr>
          <a:bodyPr/>
          <a:lstStyle/>
          <a:p>
            <a:pPr>
              <a:defRPr sz="1000" b="0">
                <a:solidFill>
                  <a:srgbClr val="000000"/>
                </a:solidFill>
                <a:latin typeface="Calibri"/>
                <a:ea typeface="Calibri"/>
                <a:cs typeface="Calibri"/>
              </a:defRPr>
            </a:pPr>
            <a:endParaRPr lang="en-US"/>
          </a:p>
        </c:txPr>
        <c:crossAx val="465018880"/>
        <c:crosses val="autoZero"/>
        <c:crossBetween val="between"/>
      </c:valAx>
    </c:plotArea>
    <c:legend>
      <c:legendPos val="b"/>
      <c:layout>
        <c:manualLayout>
          <c:xMode val="edge"/>
          <c:yMode val="edge"/>
          <c:x val="0.22355271026507781"/>
          <c:y val="0.87989017179041062"/>
          <c:w val="0.5777395347160903"/>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country'!$E$377</c:f>
              <c:strCache>
                <c:ptCount val="1"/>
                <c:pt idx="0">
                  <c:v>Total FWA coverage</c:v>
                </c:pt>
              </c:strCache>
            </c:strRef>
          </c:tx>
          <c:spPr>
            <a:ln>
              <a:solidFill>
                <a:srgbClr val="49ACF8"/>
              </a:solidFill>
            </a:ln>
          </c:spPr>
          <c:marker>
            <c:symbol val="none"/>
          </c:marker>
          <c:cat>
            <c:numRef>
              <c:f>'By country'!$F$376:$P$376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country'!$F$378:$P$378</c:f>
              <c:numCache>
                <c:formatCode>_(* #,##0_);_(* \(#,##0\);_(* "-"_);_(@_)</c:formatCode>
                <c:ptCount val="11"/>
                <c:pt idx="0">
                  <c:v>#N/A</c:v>
                </c:pt>
                <c:pt idx="1">
                  <c:v>#N/A</c:v>
                </c:pt>
                <c:pt idx="2">
                  <c:v>#N/A</c:v>
                </c:pt>
                <c:pt idx="3">
                  <c:v>#N/A</c:v>
                </c:pt>
                <c:pt idx="4">
                  <c:v>#N/A</c:v>
                </c:pt>
                <c:pt idx="5">
                  <c:v>#N/A</c:v>
                </c:pt>
                <c:pt idx="6" formatCode="0.0%">
                  <c:v>0.41486081983626349</c:v>
                </c:pt>
                <c:pt idx="7" formatCode="0.0%">
                  <c:v>0.16186335603426344</c:v>
                </c:pt>
                <c:pt idx="8" formatCode="0.0%">
                  <c:v>0.19926660896057555</c:v>
                </c:pt>
                <c:pt idx="9" formatCode="0.0%">
                  <c:v>0.20728501520631781</c:v>
                </c:pt>
                <c:pt idx="10" formatCode="0.0%">
                  <c:v>0.18712819978775527</c:v>
                </c:pt>
              </c:numCache>
            </c:numRef>
          </c:val>
          <c:smooth val="0"/>
          <c:extLst>
            <c:ext xmlns:c16="http://schemas.microsoft.com/office/drawing/2014/chart" uri="{C3380CC4-5D6E-409C-BE32-E72D297353CC}">
              <c16:uniqueId val="{00000000-38DF-4FAB-B76D-EBC1F2F86002}"/>
            </c:ext>
          </c:extLst>
        </c:ser>
        <c:ser>
          <c:idx val="0"/>
          <c:order val="1"/>
          <c:tx>
            <c:strRef>
              <c:f>'By country'!$E$379</c:f>
              <c:strCache>
                <c:ptCount val="1"/>
                <c:pt idx="0">
                  <c:v>Rural FWA coverage</c:v>
                </c:pt>
              </c:strCache>
            </c:strRef>
          </c:tx>
          <c:spPr>
            <a:ln>
              <a:solidFill>
                <a:srgbClr val="EB4EAC"/>
              </a:solidFill>
            </a:ln>
          </c:spPr>
          <c:marker>
            <c:symbol val="none"/>
          </c:marker>
          <c:cat>
            <c:numRef>
              <c:f>'By country'!$F$376:$P$376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country'!$F$380:$P$380</c:f>
              <c:numCache>
                <c:formatCode>_(* #,##0_);_(* \(#,##0\);_(* "-"_);_(@_)</c:formatCode>
                <c:ptCount val="11"/>
                <c:pt idx="0">
                  <c:v>#N/A</c:v>
                </c:pt>
                <c:pt idx="1">
                  <c:v>#N/A</c:v>
                </c:pt>
                <c:pt idx="2">
                  <c:v>#N/A</c:v>
                </c:pt>
                <c:pt idx="3">
                  <c:v>#N/A</c:v>
                </c:pt>
                <c:pt idx="4">
                  <c:v>#N/A</c:v>
                </c:pt>
                <c:pt idx="5">
                  <c:v>#N/A</c:v>
                </c:pt>
                <c:pt idx="6" formatCode="0.0%">
                  <c:v>0.28891649261996899</c:v>
                </c:pt>
                <c:pt idx="7" formatCode="0.0%">
                  <c:v>0.25091289804071282</c:v>
                </c:pt>
                <c:pt idx="8" formatCode="0.0%">
                  <c:v>0.26221124265231005</c:v>
                </c:pt>
                <c:pt idx="9" formatCode="0.0%">
                  <c:v>0.27565643459555433</c:v>
                </c:pt>
                <c:pt idx="10" formatCode="0.0%">
                  <c:v>0.23500998315766597</c:v>
                </c:pt>
              </c:numCache>
            </c:numRef>
          </c:val>
          <c:smooth val="0"/>
          <c:extLst>
            <c:ext xmlns:c16="http://schemas.microsoft.com/office/drawing/2014/chart" uri="{C3380CC4-5D6E-409C-BE32-E72D297353CC}">
              <c16:uniqueId val="{00000001-38DF-4FAB-B76D-EBC1F2F86002}"/>
            </c:ext>
          </c:extLst>
        </c:ser>
        <c:dLbls>
          <c:showLegendKey val="0"/>
          <c:showVal val="0"/>
          <c:showCatName val="0"/>
          <c:showSerName val="0"/>
          <c:showPercent val="0"/>
          <c:showBubbleSize val="0"/>
        </c:dLbls>
        <c:smooth val="0"/>
        <c:axId val="498575232"/>
        <c:axId val="498576768"/>
      </c:lineChart>
      <c:dateAx>
        <c:axId val="498575232"/>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98576768"/>
        <c:crosses val="autoZero"/>
        <c:auto val="0"/>
        <c:lblOffset val="100"/>
        <c:baseTimeUnit val="days"/>
      </c:dateAx>
      <c:valAx>
        <c:axId val="498576768"/>
        <c:scaling>
          <c:orientation val="minMax"/>
          <c:max val="1"/>
          <c:min val="0"/>
        </c:scaling>
        <c:delete val="0"/>
        <c:axPos val="l"/>
        <c:majorGridlines>
          <c:spPr>
            <a:ln w="12700">
              <a:solidFill>
                <a:srgbClr val="EAEAEA"/>
              </a:solidFill>
              <a:prstDash val="solid"/>
            </a:ln>
          </c:spPr>
        </c:majorGridlines>
        <c:numFmt formatCode="0.0%" sourceLinked="0"/>
        <c:majorTickMark val="out"/>
        <c:minorTickMark val="none"/>
        <c:tickLblPos val="nextTo"/>
        <c:txPr>
          <a:bodyPr/>
          <a:lstStyle/>
          <a:p>
            <a:pPr>
              <a:defRPr sz="1000" b="0">
                <a:solidFill>
                  <a:srgbClr val="000000"/>
                </a:solidFill>
                <a:latin typeface="Calibri"/>
                <a:ea typeface="Calibri"/>
                <a:cs typeface="Calibri"/>
              </a:defRPr>
            </a:pPr>
            <a:endParaRPr lang="en-US"/>
          </a:p>
        </c:txPr>
        <c:crossAx val="498575232"/>
        <c:crosses val="autoZero"/>
        <c:crossBetween val="between"/>
      </c:valAx>
    </c:plotArea>
    <c:legend>
      <c:legendPos val="b"/>
      <c:layout>
        <c:manualLayout>
          <c:xMode val="edge"/>
          <c:yMode val="edge"/>
          <c:x val="0.22355271026507781"/>
          <c:y val="0.87989017179041062"/>
          <c:w val="0.48451204055766794"/>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country'!$E$647</c:f>
              <c:strCache>
                <c:ptCount val="1"/>
                <c:pt idx="0">
                  <c:v>Average LTE coverage</c:v>
                </c:pt>
              </c:strCache>
            </c:strRef>
          </c:tx>
          <c:spPr>
            <a:ln>
              <a:solidFill>
                <a:srgbClr val="49ACF8"/>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country'!$F$647:$P$647</c:f>
              <c:numCache>
                <c:formatCode>0.0%</c:formatCode>
                <c:ptCount val="11"/>
                <c:pt idx="0">
                  <c:v>#N/A</c:v>
                </c:pt>
                <c:pt idx="1">
                  <c:v>#N/A</c:v>
                </c:pt>
                <c:pt idx="2">
                  <c:v>#N/A</c:v>
                </c:pt>
                <c:pt idx="3">
                  <c:v>0.8933333333333332</c:v>
                </c:pt>
                <c:pt idx="4">
                  <c:v>0.97000000000000008</c:v>
                </c:pt>
                <c:pt idx="5">
                  <c:v>0.98488042455842972</c:v>
                </c:pt>
                <c:pt idx="6">
                  <c:v>0.98199999999999987</c:v>
                </c:pt>
                <c:pt idx="7">
                  <c:v>0.99315952564250765</c:v>
                </c:pt>
                <c:pt idx="8">
                  <c:v>0.99156350968385987</c:v>
                </c:pt>
                <c:pt idx="9">
                  <c:v>#N/A</c:v>
                </c:pt>
                <c:pt idx="10">
                  <c:v>#N/A</c:v>
                </c:pt>
              </c:numCache>
            </c:numRef>
          </c:val>
          <c:smooth val="0"/>
          <c:extLst>
            <c:ext xmlns:c16="http://schemas.microsoft.com/office/drawing/2014/chart" uri="{C3380CC4-5D6E-409C-BE32-E72D297353CC}">
              <c16:uniqueId val="{00000000-F715-4956-A22D-EF9CE88F8E46}"/>
            </c:ext>
          </c:extLst>
        </c:ser>
        <c:dLbls>
          <c:showLegendKey val="0"/>
          <c:showVal val="0"/>
          <c:showCatName val="0"/>
          <c:showSerName val="0"/>
          <c:showPercent val="0"/>
          <c:showBubbleSize val="0"/>
        </c:dLbls>
        <c:smooth val="0"/>
        <c:axId val="498757632"/>
        <c:axId val="498918528"/>
      </c:lineChart>
      <c:dateAx>
        <c:axId val="498757632"/>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98918528"/>
        <c:crosses val="autoZero"/>
        <c:auto val="0"/>
        <c:lblOffset val="100"/>
        <c:baseTimeUnit val="days"/>
      </c:dateAx>
      <c:valAx>
        <c:axId val="498918528"/>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98757632"/>
        <c:crosses val="autoZero"/>
        <c:crossBetween val="between"/>
      </c:valAx>
    </c:plotArea>
    <c:legend>
      <c:legendPos val="b"/>
      <c:layout>
        <c:manualLayout>
          <c:xMode val="edge"/>
          <c:yMode val="edge"/>
          <c:x val="0.13401418868304596"/>
          <c:y val="0.89046231627083561"/>
          <c:w val="0.84456241069124183"/>
          <c:h val="5.3152913166898366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country'!$E$407</c:f>
              <c:strCache>
                <c:ptCount val="1"/>
                <c:pt idx="0">
                  <c:v>Total 5G coverage</c:v>
                </c:pt>
              </c:strCache>
            </c:strRef>
          </c:tx>
          <c:spPr>
            <a:ln>
              <a:solidFill>
                <a:srgbClr val="49ACF8"/>
              </a:solidFill>
            </a:ln>
          </c:spPr>
          <c:marker>
            <c:symbol val="none"/>
          </c:marker>
          <c:cat>
            <c:numRef>
              <c:f>'By country'!$F$406:$P$406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country'!$F$408:$P$408</c:f>
              <c:numCache>
                <c:formatCode>0.0%</c:formatCode>
                <c:ptCount val="11"/>
                <c:pt idx="0">
                  <c:v>#N/A</c:v>
                </c:pt>
                <c:pt idx="1">
                  <c:v>#N/A</c:v>
                </c:pt>
                <c:pt idx="2">
                  <c:v>#N/A</c:v>
                </c:pt>
                <c:pt idx="3">
                  <c:v>#N/A</c:v>
                </c:pt>
                <c:pt idx="4">
                  <c:v>#N/A</c:v>
                </c:pt>
                <c:pt idx="5">
                  <c:v>#N/A</c:v>
                </c:pt>
                <c:pt idx="6">
                  <c:v>#N/A</c:v>
                </c:pt>
                <c:pt idx="7">
                  <c:v>0.50015093409449363</c:v>
                </c:pt>
                <c:pt idx="8">
                  <c:v>0.76801595698867153</c:v>
                </c:pt>
                <c:pt idx="9">
                  <c:v>0.91705009949812899</c:v>
                </c:pt>
                <c:pt idx="10">
                  <c:v>0.96034916242673096</c:v>
                </c:pt>
              </c:numCache>
            </c:numRef>
          </c:val>
          <c:smooth val="0"/>
          <c:extLst>
            <c:ext xmlns:c16="http://schemas.microsoft.com/office/drawing/2014/chart" uri="{C3380CC4-5D6E-409C-BE32-E72D297353CC}">
              <c16:uniqueId val="{00000000-46D1-4649-90C0-18077DD46911}"/>
            </c:ext>
          </c:extLst>
        </c:ser>
        <c:ser>
          <c:idx val="0"/>
          <c:order val="1"/>
          <c:tx>
            <c:strRef>
              <c:f>'By country'!$E$409</c:f>
              <c:strCache>
                <c:ptCount val="1"/>
                <c:pt idx="0">
                  <c:v>Rural 5G coverage</c:v>
                </c:pt>
              </c:strCache>
            </c:strRef>
          </c:tx>
          <c:spPr>
            <a:ln>
              <a:solidFill>
                <a:srgbClr val="EB4EAC"/>
              </a:solidFill>
            </a:ln>
          </c:spPr>
          <c:marker>
            <c:symbol val="none"/>
          </c:marker>
          <c:cat>
            <c:numRef>
              <c:f>'By country'!$F$406:$P$406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country'!$F$410:$P$410</c:f>
              <c:numCache>
                <c:formatCode>0.0%</c:formatCode>
                <c:ptCount val="11"/>
                <c:pt idx="0">
                  <c:v>#N/A</c:v>
                </c:pt>
                <c:pt idx="1">
                  <c:v>#N/A</c:v>
                </c:pt>
                <c:pt idx="2">
                  <c:v>#N/A</c:v>
                </c:pt>
                <c:pt idx="3">
                  <c:v>#N/A</c:v>
                </c:pt>
                <c:pt idx="4">
                  <c:v>#N/A</c:v>
                </c:pt>
                <c:pt idx="5">
                  <c:v>#N/A</c:v>
                </c:pt>
                <c:pt idx="6">
                  <c:v>#N/A</c:v>
                </c:pt>
                <c:pt idx="7">
                  <c:v>7.4789136521631938E-2</c:v>
                </c:pt>
                <c:pt idx="8">
                  <c:v>0.36286601109707189</c:v>
                </c:pt>
                <c:pt idx="9">
                  <c:v>0.6887680540854304</c:v>
                </c:pt>
                <c:pt idx="10">
                  <c:v>0.82027429914158423</c:v>
                </c:pt>
              </c:numCache>
            </c:numRef>
          </c:val>
          <c:smooth val="0"/>
          <c:extLst>
            <c:ext xmlns:c16="http://schemas.microsoft.com/office/drawing/2014/chart" uri="{C3380CC4-5D6E-409C-BE32-E72D297353CC}">
              <c16:uniqueId val="{00000001-46D1-4649-90C0-18077DD46911}"/>
            </c:ext>
          </c:extLst>
        </c:ser>
        <c:dLbls>
          <c:showLegendKey val="0"/>
          <c:showVal val="0"/>
          <c:showCatName val="0"/>
          <c:showSerName val="0"/>
          <c:showPercent val="0"/>
          <c:showBubbleSize val="0"/>
        </c:dLbls>
        <c:smooth val="0"/>
        <c:axId val="517165824"/>
        <c:axId val="517167744"/>
      </c:lineChart>
      <c:dateAx>
        <c:axId val="51716582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17167744"/>
        <c:crosses val="autoZero"/>
        <c:auto val="0"/>
        <c:lblOffset val="100"/>
        <c:baseTimeUnit val="days"/>
      </c:dateAx>
      <c:valAx>
        <c:axId val="517167744"/>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17165824"/>
        <c:crosses val="autoZero"/>
        <c:crossBetween val="between"/>
      </c:valAx>
    </c:plotArea>
    <c:legend>
      <c:legendPos val="b"/>
      <c:layout>
        <c:manualLayout>
          <c:xMode val="edge"/>
          <c:yMode val="edge"/>
          <c:x val="0.37525301169718417"/>
          <c:y val="0.88693826811069398"/>
          <c:w val="0.58187747403576429"/>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country'!$E$467</c:f>
              <c:strCache>
                <c:ptCount val="1"/>
                <c:pt idx="0">
                  <c:v>Total satellite coverage</c:v>
                </c:pt>
              </c:strCache>
            </c:strRef>
          </c:tx>
          <c:spPr>
            <a:ln>
              <a:solidFill>
                <a:srgbClr val="49ACF8"/>
              </a:solidFill>
            </a:ln>
          </c:spPr>
          <c:marker>
            <c:symbol val="none"/>
          </c:marker>
          <c:cat>
            <c:numRef>
              <c:f>'By country'!$F$466:$P$466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country'!$F$468:$P$468</c:f>
              <c:numCache>
                <c:formatCode>0.0%</c:formatCode>
                <c:ptCount val="11"/>
                <c:pt idx="0">
                  <c:v>0.99949999999999994</c:v>
                </c:pt>
                <c:pt idx="1">
                  <c:v>0.99949999999999994</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1485-4EDA-BD3F-E9CE2D0ABE1E}"/>
            </c:ext>
          </c:extLst>
        </c:ser>
        <c:ser>
          <c:idx val="0"/>
          <c:order val="1"/>
          <c:tx>
            <c:strRef>
              <c:f>'By country'!$E$469</c:f>
              <c:strCache>
                <c:ptCount val="1"/>
                <c:pt idx="0">
                  <c:v>Rural satellite coverage</c:v>
                </c:pt>
              </c:strCache>
            </c:strRef>
          </c:tx>
          <c:spPr>
            <a:ln>
              <a:solidFill>
                <a:srgbClr val="EB4EAC"/>
              </a:solidFill>
            </a:ln>
          </c:spPr>
          <c:marker>
            <c:symbol val="none"/>
          </c:marker>
          <c:cat>
            <c:numRef>
              <c:f>'By country'!$F$466:$P$466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country'!$F$470:$P$470</c:f>
              <c:numCache>
                <c:formatCode>0.0%</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1-1485-4EDA-BD3F-E9CE2D0ABE1E}"/>
            </c:ext>
          </c:extLst>
        </c:ser>
        <c:dLbls>
          <c:showLegendKey val="0"/>
          <c:showVal val="0"/>
          <c:showCatName val="0"/>
          <c:showSerName val="0"/>
          <c:showPercent val="0"/>
          <c:showBubbleSize val="0"/>
        </c:dLbls>
        <c:smooth val="0"/>
        <c:axId val="524598656"/>
        <c:axId val="541164672"/>
      </c:lineChart>
      <c:dateAx>
        <c:axId val="524598656"/>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1164672"/>
        <c:crosses val="autoZero"/>
        <c:auto val="0"/>
        <c:lblOffset val="100"/>
        <c:baseTimeUnit val="days"/>
      </c:dateAx>
      <c:valAx>
        <c:axId val="541164672"/>
        <c:scaling>
          <c:orientation val="minMax"/>
          <c:max val="1"/>
          <c:min val="0"/>
        </c:scaling>
        <c:delete val="0"/>
        <c:axPos val="l"/>
        <c:majorGridlines>
          <c:spPr>
            <a:ln w="12700">
              <a:solidFill>
                <a:srgbClr val="EAEAEA"/>
              </a:solidFill>
              <a:prstDash val="solid"/>
            </a:ln>
          </c:spPr>
        </c:majorGridlines>
        <c:numFmt formatCode="0.0%" sourceLinked="0"/>
        <c:majorTickMark val="out"/>
        <c:minorTickMark val="none"/>
        <c:tickLblPos val="nextTo"/>
        <c:txPr>
          <a:bodyPr/>
          <a:lstStyle/>
          <a:p>
            <a:pPr>
              <a:defRPr sz="1000" b="0">
                <a:solidFill>
                  <a:srgbClr val="000000"/>
                </a:solidFill>
                <a:latin typeface="Calibri"/>
                <a:ea typeface="Calibri"/>
                <a:cs typeface="Calibri"/>
              </a:defRPr>
            </a:pPr>
            <a:endParaRPr lang="en-US"/>
          </a:p>
        </c:txPr>
        <c:crossAx val="524598656"/>
        <c:crosses val="autoZero"/>
        <c:crossBetween val="between"/>
      </c:valAx>
    </c:plotArea>
    <c:legend>
      <c:legendPos val="b"/>
      <c:layout>
        <c:manualLayout>
          <c:xMode val="edge"/>
          <c:yMode val="edge"/>
          <c:x val="0.31152197410013255"/>
          <c:y val="0.89046231627083572"/>
          <c:w val="0.42135570802196681"/>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country'!$E$557</c:f>
              <c:strCache>
                <c:ptCount val="1"/>
                <c:pt idx="0">
                  <c:v>Total cable modem coverage</c:v>
                </c:pt>
              </c:strCache>
            </c:strRef>
          </c:tx>
          <c:spPr>
            <a:ln>
              <a:solidFill>
                <a:srgbClr val="49ACF8"/>
              </a:solidFill>
            </a:ln>
          </c:spPr>
          <c:marker>
            <c:symbol val="none"/>
          </c:marker>
          <c:cat>
            <c:numRef>
              <c:f>'By country'!$F$556:$P$556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country'!$F$558:$P$558</c:f>
              <c:numCache>
                <c:formatCode>0%</c:formatCode>
                <c:ptCount val="11"/>
                <c:pt idx="0">
                  <c:v>0.39122487384482613</c:v>
                </c:pt>
                <c:pt idx="1">
                  <c:v>0.39144241233387139</c:v>
                </c:pt>
                <c:pt idx="2">
                  <c:v>0.4063837141700562</c:v>
                </c:pt>
                <c:pt idx="3">
                  <c:v>0.47441864831574038</c:v>
                </c:pt>
                <c:pt idx="4">
                  <c:v>0.52811498259250722</c:v>
                </c:pt>
                <c:pt idx="5">
                  <c:v>0.53811389115419628</c:v>
                </c:pt>
                <c:pt idx="6">
                  <c:v>#N/A</c:v>
                </c:pt>
                <c:pt idx="7">
                  <c:v>#N/A</c:v>
                </c:pt>
                <c:pt idx="8">
                  <c:v>#N/A</c:v>
                </c:pt>
                <c:pt idx="9">
                  <c:v>#N/A</c:v>
                </c:pt>
                <c:pt idx="10">
                  <c:v>#N/A</c:v>
                </c:pt>
              </c:numCache>
            </c:numRef>
          </c:val>
          <c:smooth val="0"/>
          <c:extLst>
            <c:ext xmlns:c16="http://schemas.microsoft.com/office/drawing/2014/chart" uri="{C3380CC4-5D6E-409C-BE32-E72D297353CC}">
              <c16:uniqueId val="{00000000-B0FA-4CA7-9CC3-CF537DC3A1BB}"/>
            </c:ext>
          </c:extLst>
        </c:ser>
        <c:ser>
          <c:idx val="0"/>
          <c:order val="1"/>
          <c:tx>
            <c:strRef>
              <c:f>'By country'!$E$559</c:f>
              <c:strCache>
                <c:ptCount val="1"/>
                <c:pt idx="0">
                  <c:v>Rural cable modem coverage</c:v>
                </c:pt>
              </c:strCache>
            </c:strRef>
          </c:tx>
          <c:spPr>
            <a:ln>
              <a:solidFill>
                <a:srgbClr val="EB4EAC"/>
              </a:solidFill>
            </a:ln>
          </c:spPr>
          <c:marker>
            <c:symbol val="none"/>
          </c:marker>
          <c:cat>
            <c:numRef>
              <c:f>'By country'!$F$556:$P$556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country'!$F$560:$P$560</c:f>
              <c:numCache>
                <c:formatCode>0%</c:formatCode>
                <c:ptCount val="11"/>
                <c:pt idx="0">
                  <c:v>0.17165636460342046</c:v>
                </c:pt>
                <c:pt idx="1">
                  <c:v>0.17305617066827803</c:v>
                </c:pt>
                <c:pt idx="2">
                  <c:v>0.17350113697804842</c:v>
                </c:pt>
                <c:pt idx="3">
                  <c:v>0.17859811757113217</c:v>
                </c:pt>
                <c:pt idx="4">
                  <c:v>0.19920741811400938</c:v>
                </c:pt>
                <c:pt idx="5">
                  <c:v>0.20398614253978503</c:v>
                </c:pt>
                <c:pt idx="6">
                  <c:v>#N/A</c:v>
                </c:pt>
                <c:pt idx="7">
                  <c:v>#N/A</c:v>
                </c:pt>
                <c:pt idx="8">
                  <c:v>#N/A</c:v>
                </c:pt>
                <c:pt idx="9">
                  <c:v>#N/A</c:v>
                </c:pt>
                <c:pt idx="10">
                  <c:v>#N/A</c:v>
                </c:pt>
              </c:numCache>
            </c:numRef>
          </c:val>
          <c:smooth val="0"/>
          <c:extLst>
            <c:ext xmlns:c16="http://schemas.microsoft.com/office/drawing/2014/chart" uri="{C3380CC4-5D6E-409C-BE32-E72D297353CC}">
              <c16:uniqueId val="{00000001-B0FA-4CA7-9CC3-CF537DC3A1BB}"/>
            </c:ext>
          </c:extLst>
        </c:ser>
        <c:dLbls>
          <c:showLegendKey val="0"/>
          <c:showVal val="0"/>
          <c:showCatName val="0"/>
          <c:showSerName val="0"/>
          <c:showPercent val="0"/>
          <c:showBubbleSize val="0"/>
        </c:dLbls>
        <c:smooth val="0"/>
        <c:axId val="542492928"/>
        <c:axId val="542494720"/>
      </c:lineChart>
      <c:dateAx>
        <c:axId val="542492928"/>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2494720"/>
        <c:crosses val="autoZero"/>
        <c:auto val="0"/>
        <c:lblOffset val="100"/>
        <c:baseTimeUnit val="days"/>
      </c:dateAx>
      <c:valAx>
        <c:axId val="542494720"/>
        <c:scaling>
          <c:orientation val="minMax"/>
          <c:max val="1"/>
          <c:min val="0"/>
        </c:scaling>
        <c:delete val="0"/>
        <c:axPos val="l"/>
        <c:majorGridlines>
          <c:spPr>
            <a:ln w="12700">
              <a:solidFill>
                <a:srgbClr val="EAEAEA"/>
              </a:solidFill>
              <a:prstDash val="solid"/>
            </a:ln>
          </c:spPr>
        </c:majorGridlines>
        <c:numFmt formatCode="0.0%" sourceLinked="0"/>
        <c:majorTickMark val="out"/>
        <c:minorTickMark val="none"/>
        <c:tickLblPos val="nextTo"/>
        <c:txPr>
          <a:bodyPr/>
          <a:lstStyle/>
          <a:p>
            <a:pPr>
              <a:defRPr sz="1000" b="0">
                <a:solidFill>
                  <a:srgbClr val="000000"/>
                </a:solidFill>
                <a:latin typeface="Calibri"/>
                <a:ea typeface="Calibri"/>
                <a:cs typeface="Calibri"/>
              </a:defRPr>
            </a:pPr>
            <a:endParaRPr lang="en-US"/>
          </a:p>
        </c:txPr>
        <c:crossAx val="542492928"/>
        <c:crosses val="autoZero"/>
        <c:crossBetween val="between"/>
      </c:valAx>
    </c:plotArea>
    <c:legend>
      <c:legendPos val="b"/>
      <c:layout>
        <c:manualLayout>
          <c:xMode val="edge"/>
          <c:yMode val="edge"/>
          <c:x val="0.27829694871472904"/>
          <c:y val="0.89046231627083561"/>
          <c:w val="0.49663173450406389"/>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country'!$E$587</c:f>
              <c:strCache>
                <c:ptCount val="1"/>
                <c:pt idx="0">
                  <c:v>Total WiMAX coverage</c:v>
                </c:pt>
              </c:strCache>
            </c:strRef>
          </c:tx>
          <c:spPr>
            <a:ln>
              <a:solidFill>
                <a:srgbClr val="49ACF8"/>
              </a:solidFill>
            </a:ln>
          </c:spPr>
          <c:marker>
            <c:symbol val="none"/>
          </c:marker>
          <c:cat>
            <c:numRef>
              <c:f>'By country'!$F$586:$P$586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country'!$F$588:$P$588</c:f>
              <c:numCache>
                <c:formatCode>0.0%</c:formatCode>
                <c:ptCount val="11"/>
                <c:pt idx="0">
                  <c:v>0.17199999999999999</c:v>
                </c:pt>
                <c:pt idx="1">
                  <c:v>0.16543248634207822</c:v>
                </c:pt>
                <c:pt idx="2">
                  <c:v>0.16131347504302998</c:v>
                </c:pt>
                <c:pt idx="3">
                  <c:v>0.12361530622047025</c:v>
                </c:pt>
                <c:pt idx="4">
                  <c:v>0.12254561390742189</c:v>
                </c:pt>
                <c:pt idx="5">
                  <c:v>0.12127748659214178</c:v>
                </c:pt>
                <c:pt idx="6">
                  <c:v>#N/A</c:v>
                </c:pt>
                <c:pt idx="7">
                  <c:v>#N/A</c:v>
                </c:pt>
                <c:pt idx="8">
                  <c:v>#N/A</c:v>
                </c:pt>
                <c:pt idx="9">
                  <c:v>#N/A</c:v>
                </c:pt>
                <c:pt idx="10">
                  <c:v>#N/A</c:v>
                </c:pt>
              </c:numCache>
            </c:numRef>
          </c:val>
          <c:smooth val="0"/>
          <c:extLst>
            <c:ext xmlns:c16="http://schemas.microsoft.com/office/drawing/2014/chart" uri="{C3380CC4-5D6E-409C-BE32-E72D297353CC}">
              <c16:uniqueId val="{00000000-5142-4A28-AC17-FF7E0DB58F21}"/>
            </c:ext>
          </c:extLst>
        </c:ser>
        <c:ser>
          <c:idx val="0"/>
          <c:order val="1"/>
          <c:tx>
            <c:strRef>
              <c:f>'By country'!$E$589</c:f>
              <c:strCache>
                <c:ptCount val="1"/>
                <c:pt idx="0">
                  <c:v>Rural WiMAX coverage</c:v>
                </c:pt>
              </c:strCache>
            </c:strRef>
          </c:tx>
          <c:spPr>
            <a:ln>
              <a:solidFill>
                <a:srgbClr val="EB4EAC"/>
              </a:solidFill>
            </a:ln>
          </c:spPr>
          <c:marker>
            <c:symbol val="none"/>
          </c:marker>
          <c:cat>
            <c:numRef>
              <c:f>'By country'!$F$586:$P$586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country'!$F$590:$P$590</c:f>
              <c:numCache>
                <c:formatCode>0.0%</c:formatCode>
                <c:ptCount val="11"/>
                <c:pt idx="0">
                  <c:v>0.17899950192738612</c:v>
                </c:pt>
                <c:pt idx="1">
                  <c:v>0.18021010701148699</c:v>
                </c:pt>
                <c:pt idx="2">
                  <c:v>0.18017954685763973</c:v>
                </c:pt>
                <c:pt idx="3">
                  <c:v>0.11586494641972174</c:v>
                </c:pt>
                <c:pt idx="4">
                  <c:v>0.10929900230625834</c:v>
                </c:pt>
                <c:pt idx="5">
                  <c:v>0.11079399091742027</c:v>
                </c:pt>
                <c:pt idx="6">
                  <c:v>#N/A</c:v>
                </c:pt>
                <c:pt idx="7">
                  <c:v>#N/A</c:v>
                </c:pt>
                <c:pt idx="8">
                  <c:v>#N/A</c:v>
                </c:pt>
                <c:pt idx="9">
                  <c:v>#N/A</c:v>
                </c:pt>
                <c:pt idx="10">
                  <c:v>#N/A</c:v>
                </c:pt>
              </c:numCache>
            </c:numRef>
          </c:val>
          <c:smooth val="0"/>
          <c:extLst>
            <c:ext xmlns:c16="http://schemas.microsoft.com/office/drawing/2014/chart" uri="{C3380CC4-5D6E-409C-BE32-E72D297353CC}">
              <c16:uniqueId val="{00000001-5142-4A28-AC17-FF7E0DB58F21}"/>
            </c:ext>
          </c:extLst>
        </c:ser>
        <c:dLbls>
          <c:showLegendKey val="0"/>
          <c:showVal val="0"/>
          <c:showCatName val="0"/>
          <c:showSerName val="0"/>
          <c:showPercent val="0"/>
          <c:showBubbleSize val="0"/>
        </c:dLbls>
        <c:smooth val="0"/>
        <c:axId val="542520448"/>
        <c:axId val="542522368"/>
      </c:lineChart>
      <c:dateAx>
        <c:axId val="542520448"/>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2522368"/>
        <c:crosses val="autoZero"/>
        <c:auto val="0"/>
        <c:lblOffset val="100"/>
        <c:baseTimeUnit val="days"/>
      </c:dateAx>
      <c:valAx>
        <c:axId val="542522368"/>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2520448"/>
        <c:crosses val="autoZero"/>
        <c:crossBetween val="between"/>
      </c:valAx>
    </c:plotArea>
    <c:legend>
      <c:legendPos val="b"/>
      <c:layout>
        <c:manualLayout>
          <c:xMode val="edge"/>
          <c:yMode val="edge"/>
          <c:x val="0.13401418868304596"/>
          <c:y val="0.89046231627083561"/>
          <c:w val="0.84456241069124183"/>
          <c:h val="5.3152913166898366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country'!$E$617</c:f>
              <c:strCache>
                <c:ptCount val="1"/>
                <c:pt idx="0">
                  <c:v>Total HSPA coverage</c:v>
                </c:pt>
              </c:strCache>
            </c:strRef>
          </c:tx>
          <c:spPr>
            <a:ln>
              <a:solidFill>
                <a:srgbClr val="49ACF8"/>
              </a:solidFill>
            </a:ln>
          </c:spPr>
          <c:marker>
            <c:symbol val="none"/>
          </c:marker>
          <c:cat>
            <c:numRef>
              <c:f>'By country'!$F$616:$P$616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country'!$F$618:$P$618</c:f>
              <c:numCache>
                <c:formatCode>0.0%</c:formatCode>
                <c:ptCount val="11"/>
                <c:pt idx="0">
                  <c:v>0.97900000000000009</c:v>
                </c:pt>
                <c:pt idx="1">
                  <c:v>0.9795281818257463</c:v>
                </c:pt>
                <c:pt idx="2">
                  <c:v>0.97975613850509446</c:v>
                </c:pt>
                <c:pt idx="3">
                  <c:v>0.9910184568261472</c:v>
                </c:pt>
                <c:pt idx="4">
                  <c:v>0.99105394838068805</c:v>
                </c:pt>
                <c:pt idx="5">
                  <c:v>0.99580699218882562</c:v>
                </c:pt>
                <c:pt idx="6">
                  <c:v>#N/A</c:v>
                </c:pt>
                <c:pt idx="7">
                  <c:v>#N/A</c:v>
                </c:pt>
                <c:pt idx="8">
                  <c:v>#N/A</c:v>
                </c:pt>
                <c:pt idx="9">
                  <c:v>#N/A</c:v>
                </c:pt>
                <c:pt idx="10">
                  <c:v>#N/A</c:v>
                </c:pt>
              </c:numCache>
            </c:numRef>
          </c:val>
          <c:smooth val="0"/>
          <c:extLst>
            <c:ext xmlns:c16="http://schemas.microsoft.com/office/drawing/2014/chart" uri="{C3380CC4-5D6E-409C-BE32-E72D297353CC}">
              <c16:uniqueId val="{00000000-9EDD-43EF-8423-D956AB940535}"/>
            </c:ext>
          </c:extLst>
        </c:ser>
        <c:ser>
          <c:idx val="0"/>
          <c:order val="1"/>
          <c:tx>
            <c:strRef>
              <c:f>'By country'!$E$619</c:f>
              <c:strCache>
                <c:ptCount val="1"/>
                <c:pt idx="0">
                  <c:v>Rural HSPA coverage</c:v>
                </c:pt>
              </c:strCache>
            </c:strRef>
          </c:tx>
          <c:spPr>
            <a:ln>
              <a:solidFill>
                <a:srgbClr val="EB4EAC"/>
              </a:solidFill>
            </a:ln>
          </c:spPr>
          <c:marker>
            <c:symbol val="none"/>
          </c:marker>
          <c:cat>
            <c:numRef>
              <c:f>'By country'!$F$616:$P$616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country'!$F$620:$P$620</c:f>
              <c:numCache>
                <c:formatCode>0.0%</c:formatCode>
                <c:ptCount val="11"/>
                <c:pt idx="0">
                  <c:v>0.85216609377856556</c:v>
                </c:pt>
                <c:pt idx="1">
                  <c:v>0.85054318468240575</c:v>
                </c:pt>
                <c:pt idx="2">
                  <c:v>0.85225565484077315</c:v>
                </c:pt>
                <c:pt idx="3">
                  <c:v>0.93430613935574991</c:v>
                </c:pt>
                <c:pt idx="4">
                  <c:v>0.9343801716844693</c:v>
                </c:pt>
                <c:pt idx="5">
                  <c:v>0.97131593150099904</c:v>
                </c:pt>
                <c:pt idx="6">
                  <c:v>#N/A</c:v>
                </c:pt>
                <c:pt idx="7">
                  <c:v>#N/A</c:v>
                </c:pt>
                <c:pt idx="8">
                  <c:v>#N/A</c:v>
                </c:pt>
                <c:pt idx="9">
                  <c:v>#N/A</c:v>
                </c:pt>
                <c:pt idx="10">
                  <c:v>#N/A</c:v>
                </c:pt>
              </c:numCache>
            </c:numRef>
          </c:val>
          <c:smooth val="0"/>
          <c:extLst>
            <c:ext xmlns:c16="http://schemas.microsoft.com/office/drawing/2014/chart" uri="{C3380CC4-5D6E-409C-BE32-E72D297353CC}">
              <c16:uniqueId val="{00000001-9EDD-43EF-8423-D956AB940535}"/>
            </c:ext>
          </c:extLst>
        </c:ser>
        <c:dLbls>
          <c:showLegendKey val="0"/>
          <c:showVal val="0"/>
          <c:showCatName val="0"/>
          <c:showSerName val="0"/>
          <c:showPercent val="0"/>
          <c:showBubbleSize val="0"/>
        </c:dLbls>
        <c:smooth val="0"/>
        <c:axId val="544603136"/>
        <c:axId val="544622848"/>
      </c:lineChart>
      <c:dateAx>
        <c:axId val="544603136"/>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4622848"/>
        <c:crosses val="autoZero"/>
        <c:auto val="0"/>
        <c:lblOffset val="100"/>
        <c:baseTimeUnit val="days"/>
      </c:dateAx>
      <c:valAx>
        <c:axId val="544622848"/>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44603136"/>
        <c:crosses val="autoZero"/>
        <c:crossBetween val="between"/>
      </c:valAx>
    </c:plotArea>
    <c:legend>
      <c:legendPos val="b"/>
      <c:layout>
        <c:manualLayout>
          <c:xMode val="edge"/>
          <c:yMode val="edge"/>
          <c:x val="0.13401418868304596"/>
          <c:y val="0.89046231627083561"/>
          <c:w val="0.84456241069124183"/>
          <c:h val="5.3152913166898366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910589824466122"/>
          <c:h val="0.69012277777777775"/>
        </c:manualLayout>
      </c:layout>
      <c:lineChart>
        <c:grouping val="standard"/>
        <c:varyColors val="0"/>
        <c:ser>
          <c:idx val="1"/>
          <c:order val="0"/>
          <c:tx>
            <c:strRef>
              <c:f>'By country'!$E$41</c:f>
              <c:strCache>
                <c:ptCount val="1"/>
                <c:pt idx="0">
                  <c:v>Broadband coverage (&gt;2Mbps)</c:v>
                </c:pt>
              </c:strCache>
            </c:strRef>
          </c:tx>
          <c:spPr>
            <a:ln>
              <a:solidFill>
                <a:srgbClr val="49ACF8"/>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country'!$F$42:$P$42</c:f>
              <c:numCache>
                <c:formatCode>0.0%</c:formatCode>
                <c:ptCount val="11"/>
                <c:pt idx="0">
                  <c:v>0.98611670342446867</c:v>
                </c:pt>
                <c:pt idx="1">
                  <c:v>0.98410351948247365</c:v>
                </c:pt>
                <c:pt idx="2">
                  <c:v>0.98</c:v>
                </c:pt>
                <c:pt idx="3">
                  <c:v>0.98085994408082033</c:v>
                </c:pt>
                <c:pt idx="4">
                  <c:v>0.97935907622701568</c:v>
                </c:pt>
                <c:pt idx="5">
                  <c:v>0.98051799512760041</c:v>
                </c:pt>
                <c:pt idx="6">
                  <c:v>0.98199999999999998</c:v>
                </c:pt>
                <c:pt idx="7">
                  <c:v>0.98583643643454633</c:v>
                </c:pt>
                <c:pt idx="8">
                  <c:v>#N/A</c:v>
                </c:pt>
                <c:pt idx="9">
                  <c:v>#N/A</c:v>
                </c:pt>
                <c:pt idx="10">
                  <c:v>#N/A</c:v>
                </c:pt>
              </c:numCache>
            </c:numRef>
          </c:val>
          <c:smooth val="0"/>
          <c:extLst>
            <c:ext xmlns:c16="http://schemas.microsoft.com/office/drawing/2014/chart" uri="{C3380CC4-5D6E-409C-BE32-E72D297353CC}">
              <c16:uniqueId val="{00000000-9DEF-40F3-A15E-482EAE445F8B}"/>
            </c:ext>
          </c:extLst>
        </c:ser>
        <c:ser>
          <c:idx val="2"/>
          <c:order val="1"/>
          <c:tx>
            <c:strRef>
              <c:f>'By country'!$E$43</c:f>
              <c:strCache>
                <c:ptCount val="1"/>
                <c:pt idx="0">
                  <c:v>Broadband coverage (&gt;30Mbps)</c:v>
                </c:pt>
              </c:strCache>
            </c:strRef>
          </c:tx>
          <c:spPr>
            <a:ln>
              <a:solidFill>
                <a:srgbClr val="6D2CA7"/>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country'!$F$44:$P$44</c:f>
              <c:numCache>
                <c:formatCode>0.0%</c:formatCode>
                <c:ptCount val="11"/>
                <c:pt idx="0">
                  <c:v>0.55595448215706067</c:v>
                </c:pt>
                <c:pt idx="1">
                  <c:v>0.60267320774002608</c:v>
                </c:pt>
                <c:pt idx="2">
                  <c:v>0.65167102950750788</c:v>
                </c:pt>
                <c:pt idx="3">
                  <c:v>0.67287768362130884</c:v>
                </c:pt>
                <c:pt idx="4">
                  <c:v>0.71290082516758335</c:v>
                </c:pt>
                <c:pt idx="5">
                  <c:v>0.723504060663402</c:v>
                </c:pt>
                <c:pt idx="6">
                  <c:v>0.78769694528793976</c:v>
                </c:pt>
                <c:pt idx="7">
                  <c:v>0.86619999999999997</c:v>
                </c:pt>
                <c:pt idx="8">
                  <c:v>0.93307213202453154</c:v>
                </c:pt>
                <c:pt idx="9">
                  <c:v>0.94810177594773537</c:v>
                </c:pt>
                <c:pt idx="10">
                  <c:v>0.94152012853699896</c:v>
                </c:pt>
              </c:numCache>
            </c:numRef>
          </c:val>
          <c:smooth val="0"/>
          <c:extLst>
            <c:ext xmlns:c16="http://schemas.microsoft.com/office/drawing/2014/chart" uri="{C3380CC4-5D6E-409C-BE32-E72D297353CC}">
              <c16:uniqueId val="{00000001-9DEF-40F3-A15E-482EAE445F8B}"/>
            </c:ext>
          </c:extLst>
        </c:ser>
        <c:ser>
          <c:idx val="0"/>
          <c:order val="2"/>
          <c:tx>
            <c:strRef>
              <c:f>'By country'!$E$45</c:f>
              <c:strCache>
                <c:ptCount val="1"/>
                <c:pt idx="0">
                  <c:v>Broadband coverage (&gt;100Mbps)</c:v>
                </c:pt>
              </c:strCache>
            </c:strRef>
          </c:tx>
          <c:spPr>
            <a:ln>
              <a:solidFill>
                <a:srgbClr val="EB4EAC"/>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country'!$F$46:$P$46</c:f>
              <c:numCache>
                <c:formatCode>0.0%</c:formatCode>
                <c:ptCount val="11"/>
                <c:pt idx="0">
                  <c:v>0.4319350423873573</c:v>
                </c:pt>
                <c:pt idx="1">
                  <c:v>0.40829671829032027</c:v>
                </c:pt>
                <c:pt idx="2">
                  <c:v>0.42328946612790341</c:v>
                </c:pt>
                <c:pt idx="3">
                  <c:v>0.49522395355236598</c:v>
                </c:pt>
                <c:pt idx="4">
                  <c:v>0.56173104132615659</c:v>
                </c:pt>
                <c:pt idx="5">
                  <c:v>0.57541348610985954</c:v>
                </c:pt>
                <c:pt idx="6">
                  <c:v>0.65207019163023705</c:v>
                </c:pt>
                <c:pt idx="7">
                  <c:v>0.7220597770462287</c:v>
                </c:pt>
                <c:pt idx="8">
                  <c:v>0.82818857515376432</c:v>
                </c:pt>
                <c:pt idx="9">
                  <c:v>0.85802230259946688</c:v>
                </c:pt>
                <c:pt idx="10">
                  <c:v>0.87516885358088603</c:v>
                </c:pt>
              </c:numCache>
            </c:numRef>
          </c:val>
          <c:smooth val="0"/>
          <c:extLst>
            <c:ext xmlns:c16="http://schemas.microsoft.com/office/drawing/2014/chart" uri="{C3380CC4-5D6E-409C-BE32-E72D297353CC}">
              <c16:uniqueId val="{00000002-9DEF-40F3-A15E-482EAE445F8B}"/>
            </c:ext>
          </c:extLst>
        </c:ser>
        <c:ser>
          <c:idx val="3"/>
          <c:order val="3"/>
          <c:tx>
            <c:strRef>
              <c:f>'By country'!$E$47</c:f>
              <c:strCache>
                <c:ptCount val="1"/>
                <c:pt idx="0">
                  <c:v>Broadband coverage (&gt;1Gbps)</c:v>
                </c:pt>
              </c:strCache>
            </c:strRef>
          </c:tx>
          <c:spPr>
            <a:ln>
              <a:solidFill>
                <a:srgbClr val="CACACA"/>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country'!$F$48:$P$48</c:f>
              <c:numCache>
                <c:formatCode>0.00%</c:formatCode>
                <c:ptCount val="11"/>
                <c:pt idx="0">
                  <c:v>#N/A</c:v>
                </c:pt>
                <c:pt idx="1">
                  <c:v>#N/A</c:v>
                </c:pt>
                <c:pt idx="2">
                  <c:v>#N/A</c:v>
                </c:pt>
                <c:pt idx="3">
                  <c:v>#N/A</c:v>
                </c:pt>
                <c:pt idx="4">
                  <c:v>#N/A</c:v>
                </c:pt>
                <c:pt idx="5">
                  <c:v>#N/A</c:v>
                </c:pt>
                <c:pt idx="6" formatCode="0.0%">
                  <c:v>0.13798427733851901</c:v>
                </c:pt>
                <c:pt idx="7" formatCode="0.0%">
                  <c:v>0.36941955314832192</c:v>
                </c:pt>
                <c:pt idx="8" formatCode="0.0%">
                  <c:v>0.45373026435266423</c:v>
                </c:pt>
                <c:pt idx="9" formatCode="0.0%">
                  <c:v>0.54833831866935334</c:v>
                </c:pt>
                <c:pt idx="10" formatCode="0.0%">
                  <c:v>0.65109122556457999</c:v>
                </c:pt>
              </c:numCache>
            </c:numRef>
          </c:val>
          <c:smooth val="0"/>
          <c:extLst>
            <c:ext xmlns:c16="http://schemas.microsoft.com/office/drawing/2014/chart" uri="{C3380CC4-5D6E-409C-BE32-E72D297353CC}">
              <c16:uniqueId val="{00000003-9DEF-40F3-A15E-482EAE445F8B}"/>
            </c:ext>
          </c:extLst>
        </c:ser>
        <c:ser>
          <c:idx val="4"/>
          <c:order val="4"/>
          <c:tx>
            <c:strRef>
              <c:f>'By country'!$E$49</c:f>
              <c:strCache>
                <c:ptCount val="1"/>
                <c:pt idx="0">
                  <c:v>Broadband coverage (&gt;1Gbps upload and download)</c:v>
                </c:pt>
              </c:strCache>
            </c:strRef>
          </c:tx>
          <c:spPr>
            <a:ln>
              <a:solidFill>
                <a:schemeClr val="accent4"/>
              </a:solidFill>
            </a:ln>
          </c:spPr>
          <c:marker>
            <c:symbol val="diamond"/>
            <c:size val="5"/>
            <c:spPr>
              <a:solidFill>
                <a:schemeClr val="accent4"/>
              </a:solidFill>
              <a:ln>
                <a:solidFill>
                  <a:schemeClr val="accent4"/>
                </a:solidFill>
              </a:ln>
            </c:spPr>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country'!$F$50:$P$50</c:f>
              <c:numCache>
                <c:formatCode>0.00%</c:formatCode>
                <c:ptCount val="11"/>
                <c:pt idx="0">
                  <c:v>#N/A</c:v>
                </c:pt>
                <c:pt idx="1">
                  <c:v>#N/A</c:v>
                </c:pt>
                <c:pt idx="2">
                  <c:v>#N/A</c:v>
                </c:pt>
                <c:pt idx="3">
                  <c:v>#N/A</c:v>
                </c:pt>
                <c:pt idx="4">
                  <c:v>#N/A</c:v>
                </c:pt>
                <c:pt idx="5">
                  <c:v>#N/A</c:v>
                </c:pt>
                <c:pt idx="6" formatCode="0.0%">
                  <c:v>#N/A</c:v>
                </c:pt>
                <c:pt idx="7" formatCode="0.0%">
                  <c:v>#N/A</c:v>
                </c:pt>
                <c:pt idx="8" formatCode="0.0%">
                  <c:v>0.17498029245217966</c:v>
                </c:pt>
                <c:pt idx="9" formatCode="0.0%">
                  <c:v>0.21570919012277692</c:v>
                </c:pt>
                <c:pt idx="10" formatCode="0.0%">
                  <c:v>0.39858668808949899</c:v>
                </c:pt>
              </c:numCache>
            </c:numRef>
          </c:val>
          <c:smooth val="0"/>
          <c:extLst>
            <c:ext xmlns:c16="http://schemas.microsoft.com/office/drawing/2014/chart" uri="{C3380CC4-5D6E-409C-BE32-E72D297353CC}">
              <c16:uniqueId val="{00000001-9A72-4154-B26F-E3CF2CEA8D9F}"/>
            </c:ext>
          </c:extLst>
        </c:ser>
        <c:dLbls>
          <c:showLegendKey val="0"/>
          <c:showVal val="0"/>
          <c:showCatName val="0"/>
          <c:showSerName val="0"/>
          <c:showPercent val="0"/>
          <c:showBubbleSize val="0"/>
        </c:dLbls>
        <c:smooth val="0"/>
        <c:axId val="225850880"/>
        <c:axId val="225852416"/>
      </c:lineChart>
      <c:dateAx>
        <c:axId val="225850880"/>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5852416"/>
        <c:crosses val="autoZero"/>
        <c:auto val="0"/>
        <c:lblOffset val="100"/>
        <c:baseTimeUnit val="days"/>
      </c:dateAx>
      <c:valAx>
        <c:axId val="225852416"/>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5850880"/>
        <c:crosses val="autoZero"/>
        <c:crossBetween val="between"/>
      </c:valAx>
    </c:plotArea>
    <c:legend>
      <c:legendPos val="b"/>
      <c:layout>
        <c:manualLayout>
          <c:xMode val="edge"/>
          <c:yMode val="edge"/>
          <c:x val="0"/>
          <c:y val="0.82340078971976882"/>
          <c:w val="1"/>
          <c:h val="0.11309916666666667"/>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7087445827196008"/>
          <c:h val="0.73955258462571571"/>
        </c:manualLayout>
      </c:layout>
      <c:lineChart>
        <c:grouping val="standard"/>
        <c:varyColors val="0"/>
        <c:ser>
          <c:idx val="1"/>
          <c:order val="0"/>
          <c:tx>
            <c:strRef>
              <c:f>'By country'!$E$497</c:f>
              <c:strCache>
                <c:ptCount val="1"/>
                <c:pt idx="0">
                  <c:v>Overall total broadband coverage</c:v>
                </c:pt>
              </c:strCache>
            </c:strRef>
          </c:tx>
          <c:spPr>
            <a:ln>
              <a:solidFill>
                <a:srgbClr val="49ACF8"/>
              </a:solidFill>
            </a:ln>
          </c:spPr>
          <c:marker>
            <c:symbol val="none"/>
          </c:marker>
          <c:cat>
            <c:numRef>
              <c:f>'By country'!$F$496:$P$496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country'!$F$498:$P$498</c:f>
              <c:numCache>
                <c:formatCode>0.0%</c:formatCode>
                <c:ptCount val="11"/>
                <c:pt idx="0">
                  <c:v>0.99188098993235041</c:v>
                </c:pt>
                <c:pt idx="1">
                  <c:v>0.9925698424872309</c:v>
                </c:pt>
                <c:pt idx="2">
                  <c:v>0.99262995664766684</c:v>
                </c:pt>
                <c:pt idx="3">
                  <c:v>0.99662834340892192</c:v>
                </c:pt>
                <c:pt idx="4">
                  <c:v>0.99674425175549985</c:v>
                </c:pt>
                <c:pt idx="5">
                  <c:v>0.99800228354848819</c:v>
                </c:pt>
                <c:pt idx="6">
                  <c:v>#N/A</c:v>
                </c:pt>
                <c:pt idx="7">
                  <c:v>#N/A</c:v>
                </c:pt>
                <c:pt idx="8">
                  <c:v>#N/A</c:v>
                </c:pt>
                <c:pt idx="9">
                  <c:v>#N/A</c:v>
                </c:pt>
                <c:pt idx="10">
                  <c:v>#N/A</c:v>
                </c:pt>
              </c:numCache>
            </c:numRef>
          </c:val>
          <c:smooth val="0"/>
          <c:extLst>
            <c:ext xmlns:c16="http://schemas.microsoft.com/office/drawing/2014/chart" uri="{C3380CC4-5D6E-409C-BE32-E72D297353CC}">
              <c16:uniqueId val="{00000000-2C28-47B0-BBEA-CD651BBC3678}"/>
            </c:ext>
          </c:extLst>
        </c:ser>
        <c:ser>
          <c:idx val="0"/>
          <c:order val="1"/>
          <c:tx>
            <c:strRef>
              <c:f>'By country'!$E$499</c:f>
              <c:strCache>
                <c:ptCount val="1"/>
                <c:pt idx="0">
                  <c:v>Overall rural broadband coverage</c:v>
                </c:pt>
              </c:strCache>
            </c:strRef>
          </c:tx>
          <c:spPr>
            <a:ln>
              <a:solidFill>
                <a:srgbClr val="EB4EAC"/>
              </a:solidFill>
            </a:ln>
          </c:spPr>
          <c:marker>
            <c:symbol val="none"/>
          </c:marker>
          <c:cat>
            <c:numRef>
              <c:f>'By country'!$F$496:$P$496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country'!$F$500:$P$500</c:f>
              <c:numCache>
                <c:formatCode>0.0%</c:formatCode>
                <c:ptCount val="11"/>
                <c:pt idx="0">
                  <c:v>0.94659390917572439</c:v>
                </c:pt>
                <c:pt idx="1">
                  <c:v>0.94768579963124933</c:v>
                </c:pt>
                <c:pt idx="2">
                  <c:v>0.9481530977350201</c:v>
                </c:pt>
                <c:pt idx="3">
                  <c:v>0.97562650385556049</c:v>
                </c:pt>
                <c:pt idx="4">
                  <c:v>0.97981443788013267</c:v>
                </c:pt>
                <c:pt idx="5">
                  <c:v>0.99558846328965023</c:v>
                </c:pt>
                <c:pt idx="6">
                  <c:v>#N/A</c:v>
                </c:pt>
                <c:pt idx="7">
                  <c:v>#N/A</c:v>
                </c:pt>
                <c:pt idx="8">
                  <c:v>#N/A</c:v>
                </c:pt>
                <c:pt idx="9">
                  <c:v>#N/A</c:v>
                </c:pt>
                <c:pt idx="10">
                  <c:v>#N/A</c:v>
                </c:pt>
              </c:numCache>
            </c:numRef>
          </c:val>
          <c:smooth val="0"/>
          <c:extLst>
            <c:ext xmlns:c16="http://schemas.microsoft.com/office/drawing/2014/chart" uri="{C3380CC4-5D6E-409C-BE32-E72D297353CC}">
              <c16:uniqueId val="{00000001-2C28-47B0-BBEA-CD651BBC3678}"/>
            </c:ext>
          </c:extLst>
        </c:ser>
        <c:dLbls>
          <c:showLegendKey val="0"/>
          <c:showVal val="0"/>
          <c:showCatName val="0"/>
          <c:showSerName val="0"/>
          <c:showPercent val="0"/>
          <c:showBubbleSize val="0"/>
        </c:dLbls>
        <c:smooth val="0"/>
        <c:axId val="573299712"/>
        <c:axId val="573330944"/>
      </c:lineChart>
      <c:dateAx>
        <c:axId val="573299712"/>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73330944"/>
        <c:crosses val="autoZero"/>
        <c:auto val="0"/>
        <c:lblOffset val="100"/>
        <c:baseTimeUnit val="days"/>
      </c:dateAx>
      <c:valAx>
        <c:axId val="573330944"/>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73299712"/>
        <c:crosses val="autoZero"/>
        <c:crossBetween val="between"/>
      </c:valAx>
    </c:plotArea>
    <c:legend>
      <c:legendPos val="b"/>
      <c:layout>
        <c:manualLayout>
          <c:xMode val="edge"/>
          <c:yMode val="edge"/>
          <c:x val="0.13401418868304596"/>
          <c:y val="0.89046231627083561"/>
          <c:w val="0.84456241069124183"/>
          <c:h val="5.3152913166898366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country'!$E$437</c:f>
              <c:strCache>
                <c:ptCount val="1"/>
                <c:pt idx="0">
                  <c:v>Total 3.4–3.8 GHz 5G coverage</c:v>
                </c:pt>
              </c:strCache>
            </c:strRef>
          </c:tx>
          <c:spPr>
            <a:ln>
              <a:solidFill>
                <a:schemeClr val="accent1"/>
              </a:solidFill>
            </a:ln>
          </c:spPr>
          <c:marker>
            <c:symbol val="none"/>
          </c:marker>
          <c:cat>
            <c:numRef>
              <c:f>'By country'!$F$436:$P$436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country'!$F$438:$P$438</c:f>
              <c:numCache>
                <c:formatCode>0.0%</c:formatCode>
                <c:ptCount val="11"/>
                <c:pt idx="0">
                  <c:v>#N/A</c:v>
                </c:pt>
                <c:pt idx="1">
                  <c:v>#N/A</c:v>
                </c:pt>
                <c:pt idx="2">
                  <c:v>#N/A</c:v>
                </c:pt>
                <c:pt idx="3">
                  <c:v>#N/A</c:v>
                </c:pt>
                <c:pt idx="4">
                  <c:v>#N/A</c:v>
                </c:pt>
                <c:pt idx="5">
                  <c:v>#N/A</c:v>
                </c:pt>
                <c:pt idx="6">
                  <c:v>#N/A</c:v>
                </c:pt>
                <c:pt idx="7">
                  <c:v>#N/A</c:v>
                </c:pt>
                <c:pt idx="8">
                  <c:v>#N/A</c:v>
                </c:pt>
                <c:pt idx="9">
                  <c:v>0.73562708852204606</c:v>
                </c:pt>
                <c:pt idx="10">
                  <c:v>0.79098629335396275</c:v>
                </c:pt>
              </c:numCache>
            </c:numRef>
          </c:val>
          <c:smooth val="0"/>
          <c:extLst>
            <c:ext xmlns:c16="http://schemas.microsoft.com/office/drawing/2014/chart" uri="{C3380CC4-5D6E-409C-BE32-E72D297353CC}">
              <c16:uniqueId val="{00000000-C092-4E83-939F-FF0E0EE76591}"/>
            </c:ext>
          </c:extLst>
        </c:ser>
        <c:ser>
          <c:idx val="0"/>
          <c:order val="1"/>
          <c:tx>
            <c:strRef>
              <c:f>'By country'!$E$439</c:f>
              <c:strCache>
                <c:ptCount val="1"/>
                <c:pt idx="0">
                  <c:v>Rural 3.4–3.8 GHz 5G coverage</c:v>
                </c:pt>
              </c:strCache>
            </c:strRef>
          </c:tx>
          <c:spPr>
            <a:ln>
              <a:solidFill>
                <a:schemeClr val="accent3"/>
              </a:solidFill>
            </a:ln>
          </c:spPr>
          <c:marker>
            <c:symbol val="none"/>
          </c:marker>
          <c:cat>
            <c:numRef>
              <c:f>'By country'!$F$436:$P$436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country'!$F$440:$P$440</c:f>
              <c:numCache>
                <c:formatCode>0.0%</c:formatCode>
                <c:ptCount val="11"/>
                <c:pt idx="0">
                  <c:v>#N/A</c:v>
                </c:pt>
                <c:pt idx="1">
                  <c:v>#N/A</c:v>
                </c:pt>
                <c:pt idx="2">
                  <c:v>#N/A</c:v>
                </c:pt>
                <c:pt idx="3">
                  <c:v>#N/A</c:v>
                </c:pt>
                <c:pt idx="4">
                  <c:v>#N/A</c:v>
                </c:pt>
                <c:pt idx="5">
                  <c:v>#N/A</c:v>
                </c:pt>
                <c:pt idx="6">
                  <c:v>#N/A</c:v>
                </c:pt>
                <c:pt idx="7">
                  <c:v>#N/A</c:v>
                </c:pt>
                <c:pt idx="8">
                  <c:v>#N/A</c:v>
                </c:pt>
                <c:pt idx="9">
                  <c:v>0.31297504012018984</c:v>
                </c:pt>
                <c:pt idx="10">
                  <c:v>0.41521107247636641</c:v>
                </c:pt>
              </c:numCache>
            </c:numRef>
          </c:val>
          <c:smooth val="0"/>
          <c:extLst>
            <c:ext xmlns:c16="http://schemas.microsoft.com/office/drawing/2014/chart" uri="{C3380CC4-5D6E-409C-BE32-E72D297353CC}">
              <c16:uniqueId val="{00000001-C092-4E83-939F-FF0E0EE76591}"/>
            </c:ext>
          </c:extLst>
        </c:ser>
        <c:dLbls>
          <c:showLegendKey val="0"/>
          <c:showVal val="0"/>
          <c:showCatName val="0"/>
          <c:showSerName val="0"/>
          <c:showPercent val="0"/>
          <c:showBubbleSize val="0"/>
        </c:dLbls>
        <c:smooth val="0"/>
        <c:axId val="517165824"/>
        <c:axId val="517167744"/>
      </c:lineChart>
      <c:dateAx>
        <c:axId val="51716582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17167744"/>
        <c:crosses val="autoZero"/>
        <c:auto val="0"/>
        <c:lblOffset val="100"/>
        <c:baseTimeUnit val="days"/>
      </c:dateAx>
      <c:valAx>
        <c:axId val="517167744"/>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517165824"/>
        <c:crosses val="autoZero"/>
        <c:crossBetween val="between"/>
      </c:valAx>
    </c:plotArea>
    <c:legend>
      <c:legendPos val="b"/>
      <c:layout>
        <c:manualLayout>
          <c:xMode val="edge"/>
          <c:yMode val="edge"/>
          <c:x val="0.37525301169718417"/>
          <c:y val="0.88693826811069398"/>
          <c:w val="0.62474693930203185"/>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barChart>
        <c:barDir val="col"/>
        <c:grouping val="clustered"/>
        <c:varyColors val="0"/>
        <c:ser>
          <c:idx val="1"/>
          <c:order val="0"/>
          <c:tx>
            <c:strRef>
              <c:f>'By country'!$E$167</c:f>
              <c:strCache>
                <c:ptCount val="1"/>
                <c:pt idx="0">
                  <c:v>Total VHCN coverage (as defined by BEREC)</c:v>
                </c:pt>
              </c:strCache>
            </c:strRef>
          </c:tx>
          <c:spPr>
            <a:solidFill>
              <a:schemeClr val="accent1"/>
            </a:solidFill>
            <a:ln>
              <a:noFill/>
            </a:ln>
          </c:spPr>
          <c:invertIfNegative val="0"/>
          <c:cat>
            <c:numRef>
              <c:f>'By country'!$F$166:$P$166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country'!$F$168:$P$168</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817B-48D5-9B96-F7955AD08863}"/>
            </c:ext>
          </c:extLst>
        </c:ser>
        <c:ser>
          <c:idx val="0"/>
          <c:order val="1"/>
          <c:tx>
            <c:strRef>
              <c:f>'By country'!$E$169</c:f>
              <c:strCache>
                <c:ptCount val="1"/>
                <c:pt idx="0">
                  <c:v>Rural VHCN coverage (as defined by BEREC)</c:v>
                </c:pt>
              </c:strCache>
            </c:strRef>
          </c:tx>
          <c:spPr>
            <a:solidFill>
              <a:schemeClr val="accent3"/>
            </a:solidFill>
            <a:ln>
              <a:noFill/>
            </a:ln>
          </c:spPr>
          <c:invertIfNegative val="0"/>
          <c:cat>
            <c:numRef>
              <c:f>'By country'!$F$166:$P$166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country'!$F$170:$P$170</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1-817B-48D5-9B96-F7955AD08863}"/>
            </c:ext>
          </c:extLst>
        </c:ser>
        <c:dLbls>
          <c:showLegendKey val="0"/>
          <c:showVal val="0"/>
          <c:showCatName val="0"/>
          <c:showSerName val="0"/>
          <c:showPercent val="0"/>
          <c:showBubbleSize val="0"/>
        </c:dLbls>
        <c:gapWidth val="150"/>
        <c:axId val="236480384"/>
        <c:axId val="243270400"/>
      </c:barChart>
      <c:dateAx>
        <c:axId val="23648038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43270400"/>
        <c:crosses val="autoZero"/>
        <c:auto val="0"/>
        <c:lblOffset val="100"/>
        <c:baseTimeUnit val="days"/>
      </c:dateAx>
      <c:valAx>
        <c:axId val="243270400"/>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36480384"/>
        <c:crosses val="autoZero"/>
        <c:crossBetween val="between"/>
      </c:valAx>
    </c:plotArea>
    <c:legend>
      <c:legendPos val="b"/>
      <c:layout>
        <c:manualLayout>
          <c:xMode val="edge"/>
          <c:yMode val="edge"/>
          <c:x val="0.12866385271450381"/>
          <c:y val="0.88340666666666667"/>
          <c:w val="0.80816862113344068"/>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country'!$E$107</c:f>
              <c:strCache>
                <c:ptCount val="1"/>
                <c:pt idx="0">
                  <c:v>Total NGA coverage</c:v>
                </c:pt>
              </c:strCache>
            </c:strRef>
          </c:tx>
          <c:spPr>
            <a:ln>
              <a:solidFill>
                <a:srgbClr val="49ACF8"/>
              </a:solidFill>
            </a:ln>
          </c:spPr>
          <c:marker>
            <c:symbol val="none"/>
          </c:marker>
          <c:cat>
            <c:numRef>
              <c:f>'By country'!$F$106:$P$106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country'!$F$108:$P$108</c:f>
              <c:numCache>
                <c:formatCode>0.0%</c:formatCode>
                <c:ptCount val="11"/>
                <c:pt idx="0">
                  <c:v>0.57496614432086512</c:v>
                </c:pt>
                <c:pt idx="1">
                  <c:v>0.61499999999999999</c:v>
                </c:pt>
                <c:pt idx="2">
                  <c:v>0.66500000000000004</c:v>
                </c:pt>
                <c:pt idx="3">
                  <c:v>0.68664040496987477</c:v>
                </c:pt>
                <c:pt idx="4">
                  <c:v>0.71846346476679201</c:v>
                </c:pt>
                <c:pt idx="5">
                  <c:v>0.727131258936492</c:v>
                </c:pt>
                <c:pt idx="6">
                  <c:v>0.78769694528793976</c:v>
                </c:pt>
                <c:pt idx="7">
                  <c:v>0.86619999999999997</c:v>
                </c:pt>
                <c:pt idx="8">
                  <c:v>0.93105982784658192</c:v>
                </c:pt>
                <c:pt idx="9">
                  <c:v>0.94733482684822468</c:v>
                </c:pt>
                <c:pt idx="10">
                  <c:v>0.9415235998294107</c:v>
                </c:pt>
              </c:numCache>
            </c:numRef>
          </c:val>
          <c:smooth val="0"/>
          <c:extLst>
            <c:ext xmlns:c16="http://schemas.microsoft.com/office/drawing/2014/chart" uri="{C3380CC4-5D6E-409C-BE32-E72D297353CC}">
              <c16:uniqueId val="{00000000-139C-4F8E-AB06-7803E541A701}"/>
            </c:ext>
          </c:extLst>
        </c:ser>
        <c:ser>
          <c:idx val="0"/>
          <c:order val="1"/>
          <c:tx>
            <c:strRef>
              <c:f>'By country'!$E$109</c:f>
              <c:strCache>
                <c:ptCount val="1"/>
                <c:pt idx="0">
                  <c:v>Rural NGA coverage</c:v>
                </c:pt>
              </c:strCache>
            </c:strRef>
          </c:tx>
          <c:spPr>
            <a:ln>
              <a:solidFill>
                <a:srgbClr val="EB4EAC"/>
              </a:solidFill>
            </a:ln>
          </c:spPr>
          <c:marker>
            <c:symbol val="none"/>
          </c:marker>
          <c:cat>
            <c:numRef>
              <c:f>'By country'!$F$106:$P$106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country'!$F$110:$P$110</c:f>
              <c:numCache>
                <c:formatCode>0.0%</c:formatCode>
                <c:ptCount val="11"/>
                <c:pt idx="0">
                  <c:v>0.20615103054170716</c:v>
                </c:pt>
                <c:pt idx="1">
                  <c:v>0.22408081396631774</c:v>
                </c:pt>
                <c:pt idx="2">
                  <c:v>0.258894130061601</c:v>
                </c:pt>
                <c:pt idx="3">
                  <c:v>0.28019634069670241</c:v>
                </c:pt>
                <c:pt idx="4">
                  <c:v>0.29176791422168963</c:v>
                </c:pt>
                <c:pt idx="5">
                  <c:v>0.31584833203983353</c:v>
                </c:pt>
                <c:pt idx="6">
                  <c:v>0.34037956677744569</c:v>
                </c:pt>
                <c:pt idx="7">
                  <c:v>0.37680261052941966</c:v>
                </c:pt>
                <c:pt idx="8">
                  <c:v>0.67733512333131907</c:v>
                </c:pt>
                <c:pt idx="9">
                  <c:v>0.74188206371427601</c:v>
                </c:pt>
                <c:pt idx="10">
                  <c:v>0.71065651146365272</c:v>
                </c:pt>
              </c:numCache>
            </c:numRef>
          </c:val>
          <c:smooth val="0"/>
          <c:extLst>
            <c:ext xmlns:c16="http://schemas.microsoft.com/office/drawing/2014/chart" uri="{C3380CC4-5D6E-409C-BE32-E72D297353CC}">
              <c16:uniqueId val="{00000001-139C-4F8E-AB06-7803E541A701}"/>
            </c:ext>
          </c:extLst>
        </c:ser>
        <c:dLbls>
          <c:showLegendKey val="0"/>
          <c:showVal val="0"/>
          <c:showCatName val="0"/>
          <c:showSerName val="0"/>
          <c:showPercent val="0"/>
          <c:showBubbleSize val="0"/>
        </c:dLbls>
        <c:smooth val="0"/>
        <c:axId val="226018048"/>
        <c:axId val="227215232"/>
      </c:lineChart>
      <c:dateAx>
        <c:axId val="226018048"/>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7215232"/>
        <c:crosses val="autoZero"/>
        <c:auto val="0"/>
        <c:lblOffset val="100"/>
        <c:baseTimeUnit val="days"/>
      </c:dateAx>
      <c:valAx>
        <c:axId val="227215232"/>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26018048"/>
        <c:crosses val="autoZero"/>
        <c:crossBetween val="between"/>
      </c:valAx>
    </c:plotArea>
    <c:legend>
      <c:legendPos val="b"/>
      <c:layout>
        <c:manualLayout>
          <c:xMode val="edge"/>
          <c:yMode val="edge"/>
          <c:x val="0.13401418868304596"/>
          <c:y val="0.89046231627083561"/>
          <c:w val="0.4818571711747428"/>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country'!$E$137</c:f>
              <c:strCache>
                <c:ptCount val="1"/>
                <c:pt idx="0">
                  <c:v>Total Fixed VHCN (FTTP &amp; DOCSIS 3.1) coverage</c:v>
                </c:pt>
              </c:strCache>
            </c:strRef>
          </c:tx>
          <c:spPr>
            <a:ln>
              <a:solidFill>
                <a:srgbClr val="49ACF8"/>
              </a:solidFill>
            </a:ln>
          </c:spPr>
          <c:marker>
            <c:symbol val="none"/>
          </c:marker>
          <c:cat>
            <c:numRef>
              <c:f>'By country'!$F$136:$P$136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country'!$F$138:$P$138</c:f>
              <c:numCache>
                <c:formatCode>0.0%</c:formatCode>
                <c:ptCount val="11"/>
                <c:pt idx="0">
                  <c:v>#N/A</c:v>
                </c:pt>
                <c:pt idx="1">
                  <c:v>#N/A</c:v>
                </c:pt>
                <c:pt idx="2">
                  <c:v>#N/A</c:v>
                </c:pt>
                <c:pt idx="3">
                  <c:v>#N/A</c:v>
                </c:pt>
                <c:pt idx="4">
                  <c:v>#N/A</c:v>
                </c:pt>
                <c:pt idx="5">
                  <c:v>#N/A</c:v>
                </c:pt>
                <c:pt idx="6">
                  <c:v>0.13798427733851917</c:v>
                </c:pt>
                <c:pt idx="7">
                  <c:v>0.39256388671496728</c:v>
                </c:pt>
                <c:pt idx="8">
                  <c:v>0.45373026435266423</c:v>
                </c:pt>
                <c:pt idx="9">
                  <c:v>0.54833831866935334</c:v>
                </c:pt>
                <c:pt idx="10">
                  <c:v>0.67622288672676922</c:v>
                </c:pt>
              </c:numCache>
            </c:numRef>
          </c:val>
          <c:smooth val="0"/>
          <c:extLst>
            <c:ext xmlns:c16="http://schemas.microsoft.com/office/drawing/2014/chart" uri="{C3380CC4-5D6E-409C-BE32-E72D297353CC}">
              <c16:uniqueId val="{00000000-5A82-4AA7-AAD5-BE65ECCAFCB3}"/>
            </c:ext>
          </c:extLst>
        </c:ser>
        <c:ser>
          <c:idx val="0"/>
          <c:order val="1"/>
          <c:tx>
            <c:strRef>
              <c:f>'By country'!$E$139</c:f>
              <c:strCache>
                <c:ptCount val="1"/>
                <c:pt idx="0">
                  <c:v>Rural Fixed VHCN (FTTP &amp; DOCSIS 3.1) coverage</c:v>
                </c:pt>
              </c:strCache>
            </c:strRef>
          </c:tx>
          <c:spPr>
            <a:ln>
              <a:solidFill>
                <a:srgbClr val="EB4EAC"/>
              </a:solidFill>
            </a:ln>
          </c:spPr>
          <c:marker>
            <c:symbol val="none"/>
          </c:marker>
          <c:cat>
            <c:numRef>
              <c:f>'By country'!$F$136:$P$136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country'!$F$140:$P$140</c:f>
              <c:numCache>
                <c:formatCode>0.0%</c:formatCode>
                <c:ptCount val="11"/>
                <c:pt idx="0">
                  <c:v>#N/A</c:v>
                </c:pt>
                <c:pt idx="1">
                  <c:v>#N/A</c:v>
                </c:pt>
                <c:pt idx="2">
                  <c:v>#N/A</c:v>
                </c:pt>
                <c:pt idx="3">
                  <c:v>#N/A</c:v>
                </c:pt>
                <c:pt idx="4">
                  <c:v>#N/A</c:v>
                </c:pt>
                <c:pt idx="5">
                  <c:v>#N/A</c:v>
                </c:pt>
                <c:pt idx="6">
                  <c:v>0.1003603055937085</c:v>
                </c:pt>
                <c:pt idx="7">
                  <c:v>0.12047859642226146</c:v>
                </c:pt>
                <c:pt idx="8">
                  <c:v>0.15672038949623687</c:v>
                </c:pt>
                <c:pt idx="9">
                  <c:v>0.27443063475262064</c:v>
                </c:pt>
                <c:pt idx="10">
                  <c:v>0.35794204335542723</c:v>
                </c:pt>
              </c:numCache>
            </c:numRef>
          </c:val>
          <c:smooth val="0"/>
          <c:extLst>
            <c:ext xmlns:c16="http://schemas.microsoft.com/office/drawing/2014/chart" uri="{C3380CC4-5D6E-409C-BE32-E72D297353CC}">
              <c16:uniqueId val="{00000001-5A82-4AA7-AAD5-BE65ECCAFCB3}"/>
            </c:ext>
          </c:extLst>
        </c:ser>
        <c:dLbls>
          <c:showLegendKey val="0"/>
          <c:showVal val="0"/>
          <c:showCatName val="0"/>
          <c:showSerName val="0"/>
          <c:showPercent val="0"/>
          <c:showBubbleSize val="0"/>
        </c:dLbls>
        <c:smooth val="0"/>
        <c:axId val="236480384"/>
        <c:axId val="243270400"/>
      </c:lineChart>
      <c:dateAx>
        <c:axId val="23648038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43270400"/>
        <c:crosses val="autoZero"/>
        <c:auto val="0"/>
        <c:lblOffset val="100"/>
        <c:baseTimeUnit val="days"/>
      </c:dateAx>
      <c:valAx>
        <c:axId val="243270400"/>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236480384"/>
        <c:crosses val="autoZero"/>
        <c:crossBetween val="between"/>
      </c:valAx>
    </c:plotArea>
    <c:legend>
      <c:legendPos val="b"/>
      <c:layout>
        <c:manualLayout>
          <c:xMode val="edge"/>
          <c:yMode val="edge"/>
          <c:x val="0.2627735873792772"/>
          <c:y val="0.88340666666666667"/>
          <c:w val="0.6907042930339562"/>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767661888844838"/>
          <c:h val="0.73955258462571571"/>
        </c:manualLayout>
      </c:layout>
      <c:lineChart>
        <c:grouping val="standard"/>
        <c:varyColors val="0"/>
        <c:ser>
          <c:idx val="1"/>
          <c:order val="0"/>
          <c:tx>
            <c:strRef>
              <c:f>'By country'!$E$527</c:f>
              <c:strCache>
                <c:ptCount val="1"/>
                <c:pt idx="0">
                  <c:v>Total DOCSIS 3.0 &amp; FTTP coverage</c:v>
                </c:pt>
              </c:strCache>
            </c:strRef>
          </c:tx>
          <c:spPr>
            <a:ln>
              <a:solidFill>
                <a:srgbClr val="49ACF8"/>
              </a:solidFill>
            </a:ln>
          </c:spPr>
          <c:marker>
            <c:symbol val="none"/>
          </c:marker>
          <c:cat>
            <c:numRef>
              <c:f>'By country'!$F$526:$P$526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country'!$F$528:$P$528</c:f>
              <c:numCache>
                <c:formatCode>0.0%</c:formatCode>
                <c:ptCount val="11"/>
                <c:pt idx="0">
                  <c:v>#N/A</c:v>
                </c:pt>
                <c:pt idx="1">
                  <c:v>#N/A</c:v>
                </c:pt>
                <c:pt idx="2">
                  <c:v>#N/A</c:v>
                </c:pt>
                <c:pt idx="3">
                  <c:v>#N/A</c:v>
                </c:pt>
                <c:pt idx="4">
                  <c:v>0.56175483058360287</c:v>
                </c:pt>
                <c:pt idx="5">
                  <c:v>0.57543726710869614</c:v>
                </c:pt>
                <c:pt idx="6">
                  <c:v>#N/A</c:v>
                </c:pt>
                <c:pt idx="7">
                  <c:v>#N/A</c:v>
                </c:pt>
                <c:pt idx="8">
                  <c:v>#N/A</c:v>
                </c:pt>
                <c:pt idx="9">
                  <c:v>#N/A</c:v>
                </c:pt>
                <c:pt idx="10">
                  <c:v>#N/A</c:v>
                </c:pt>
              </c:numCache>
            </c:numRef>
          </c:val>
          <c:smooth val="0"/>
          <c:extLst>
            <c:ext xmlns:c16="http://schemas.microsoft.com/office/drawing/2014/chart" uri="{C3380CC4-5D6E-409C-BE32-E72D297353CC}">
              <c16:uniqueId val="{00000000-168E-44D3-8208-551EA1645F87}"/>
            </c:ext>
          </c:extLst>
        </c:ser>
        <c:ser>
          <c:idx val="0"/>
          <c:order val="1"/>
          <c:tx>
            <c:strRef>
              <c:f>'By country'!$E$529</c:f>
              <c:strCache>
                <c:ptCount val="1"/>
                <c:pt idx="0">
                  <c:v>Rural DOCSIS 3.0 &amp; FTTP coverage</c:v>
                </c:pt>
              </c:strCache>
            </c:strRef>
          </c:tx>
          <c:spPr>
            <a:ln>
              <a:solidFill>
                <a:srgbClr val="EB4EAC"/>
              </a:solidFill>
            </a:ln>
          </c:spPr>
          <c:marker>
            <c:symbol val="none"/>
          </c:marker>
          <c:cat>
            <c:numRef>
              <c:f>'By country'!$F$526:$P$526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country'!$F$530:$P$530</c:f>
              <c:numCache>
                <c:formatCode>0.0%</c:formatCode>
                <c:ptCount val="11"/>
                <c:pt idx="0">
                  <c:v>#N/A</c:v>
                </c:pt>
                <c:pt idx="1">
                  <c:v>#N/A</c:v>
                </c:pt>
                <c:pt idx="2">
                  <c:v>#N/A</c:v>
                </c:pt>
                <c:pt idx="3">
                  <c:v>#N/A</c:v>
                </c:pt>
                <c:pt idx="4">
                  <c:v>0.2292674949585396</c:v>
                </c:pt>
                <c:pt idx="5">
                  <c:v>0.23666474295386364</c:v>
                </c:pt>
                <c:pt idx="6">
                  <c:v>#N/A</c:v>
                </c:pt>
                <c:pt idx="7">
                  <c:v>#N/A</c:v>
                </c:pt>
                <c:pt idx="8">
                  <c:v>#N/A</c:v>
                </c:pt>
                <c:pt idx="9">
                  <c:v>#N/A</c:v>
                </c:pt>
                <c:pt idx="10">
                  <c:v>#N/A</c:v>
                </c:pt>
              </c:numCache>
            </c:numRef>
          </c:val>
          <c:smooth val="0"/>
          <c:extLst>
            <c:ext xmlns:c16="http://schemas.microsoft.com/office/drawing/2014/chart" uri="{C3380CC4-5D6E-409C-BE32-E72D297353CC}">
              <c16:uniqueId val="{00000001-168E-44D3-8208-551EA1645F87}"/>
            </c:ext>
          </c:extLst>
        </c:ser>
        <c:dLbls>
          <c:showLegendKey val="0"/>
          <c:showVal val="0"/>
          <c:showCatName val="0"/>
          <c:showSerName val="0"/>
          <c:showPercent val="0"/>
          <c:showBubbleSize val="0"/>
        </c:dLbls>
        <c:smooth val="0"/>
        <c:axId val="385554304"/>
        <c:axId val="385581056"/>
      </c:lineChart>
      <c:dateAx>
        <c:axId val="38555430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385581056"/>
        <c:crosses val="autoZero"/>
        <c:auto val="0"/>
        <c:lblOffset val="100"/>
        <c:baseTimeUnit val="days"/>
      </c:dateAx>
      <c:valAx>
        <c:axId val="385581056"/>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385554304"/>
        <c:crosses val="autoZero"/>
        <c:crossBetween val="between"/>
      </c:valAx>
    </c:plotArea>
    <c:legend>
      <c:legendPos val="b"/>
      <c:layout>
        <c:manualLayout>
          <c:xMode val="edge"/>
          <c:yMode val="edge"/>
          <c:x val="0.22994831894950865"/>
          <c:y val="0.86931802730998586"/>
          <c:w val="0.57854537997304745"/>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country'!$E$197</c:f>
              <c:strCache>
                <c:ptCount val="1"/>
                <c:pt idx="0">
                  <c:v>Total DSL coverage</c:v>
                </c:pt>
              </c:strCache>
            </c:strRef>
          </c:tx>
          <c:spPr>
            <a:ln>
              <a:solidFill>
                <a:srgbClr val="49ACF8"/>
              </a:solidFill>
            </a:ln>
          </c:spPr>
          <c:marker>
            <c:symbol val="none"/>
          </c:marker>
          <c:cat>
            <c:numRef>
              <c:f>'By country'!$F$196:$P$196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country'!$F$198:$P$198</c:f>
              <c:numCache>
                <c:formatCode>0.0%</c:formatCode>
                <c:ptCount val="11"/>
                <c:pt idx="0">
                  <c:v>0.98255899681710857</c:v>
                </c:pt>
                <c:pt idx="1">
                  <c:v>0.98397862853855356</c:v>
                </c:pt>
                <c:pt idx="2">
                  <c:v>0.98398850852753672</c:v>
                </c:pt>
                <c:pt idx="3">
                  <c:v>0.97187900244748493</c:v>
                </c:pt>
                <c:pt idx="4">
                  <c:v>0.96948041611949376</c:v>
                </c:pt>
                <c:pt idx="5">
                  <c:v>0.96613761219562633</c:v>
                </c:pt>
                <c:pt idx="6">
                  <c:v>0.96935296468581456</c:v>
                </c:pt>
                <c:pt idx="7">
                  <c:v>0.9533918578264623</c:v>
                </c:pt>
                <c:pt idx="8">
                  <c:v>0.97256148616000992</c:v>
                </c:pt>
                <c:pt idx="9">
                  <c:v>0.96965419706887268</c:v>
                </c:pt>
                <c:pt idx="10">
                  <c:v>0.96493945074236065</c:v>
                </c:pt>
              </c:numCache>
            </c:numRef>
          </c:val>
          <c:smooth val="0"/>
          <c:extLst>
            <c:ext xmlns:c16="http://schemas.microsoft.com/office/drawing/2014/chart" uri="{C3380CC4-5D6E-409C-BE32-E72D297353CC}">
              <c16:uniqueId val="{00000000-70F6-41FA-8AFD-C3C75B49E8BF}"/>
            </c:ext>
          </c:extLst>
        </c:ser>
        <c:ser>
          <c:idx val="0"/>
          <c:order val="1"/>
          <c:tx>
            <c:strRef>
              <c:f>'By country'!$E$199</c:f>
              <c:strCache>
                <c:ptCount val="1"/>
                <c:pt idx="0">
                  <c:v>Rural DSL coverage</c:v>
                </c:pt>
              </c:strCache>
            </c:strRef>
          </c:tx>
          <c:spPr>
            <a:ln>
              <a:solidFill>
                <a:srgbClr val="EB4EAC"/>
              </a:solidFill>
            </a:ln>
          </c:spPr>
          <c:marker>
            <c:symbol val="none"/>
          </c:marker>
          <c:cat>
            <c:numRef>
              <c:f>'By country'!$F$196:$P$196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country'!$F$200:$P$200</c:f>
              <c:numCache>
                <c:formatCode>0.0%</c:formatCode>
                <c:ptCount val="11"/>
                <c:pt idx="0">
                  <c:v>0.88257033078251768</c:v>
                </c:pt>
                <c:pt idx="1">
                  <c:v>0.88873304720062152</c:v>
                </c:pt>
                <c:pt idx="2">
                  <c:v>0.89074613814126402</c:v>
                </c:pt>
                <c:pt idx="3">
                  <c:v>0.89149999999999996</c:v>
                </c:pt>
                <c:pt idx="4">
                  <c:v>0.89200000000000002</c:v>
                </c:pt>
                <c:pt idx="5">
                  <c:v>0.96389639646040115</c:v>
                </c:pt>
                <c:pt idx="6">
                  <c:v>0.96749118614437946</c:v>
                </c:pt>
                <c:pt idx="7">
                  <c:v>0.96182493598098229</c:v>
                </c:pt>
                <c:pt idx="8">
                  <c:v>0.93695579025435372</c:v>
                </c:pt>
                <c:pt idx="9">
                  <c:v>0.93591525250110974</c:v>
                </c:pt>
                <c:pt idx="10">
                  <c:v>0.92651852656742362</c:v>
                </c:pt>
              </c:numCache>
            </c:numRef>
          </c:val>
          <c:smooth val="0"/>
          <c:extLst>
            <c:ext xmlns:c16="http://schemas.microsoft.com/office/drawing/2014/chart" uri="{C3380CC4-5D6E-409C-BE32-E72D297353CC}">
              <c16:uniqueId val="{00000001-70F6-41FA-8AFD-C3C75B49E8BF}"/>
            </c:ext>
          </c:extLst>
        </c:ser>
        <c:dLbls>
          <c:showLegendKey val="0"/>
          <c:showVal val="0"/>
          <c:showCatName val="0"/>
          <c:showSerName val="0"/>
          <c:showPercent val="0"/>
          <c:showBubbleSize val="0"/>
        </c:dLbls>
        <c:smooth val="0"/>
        <c:axId val="442925824"/>
        <c:axId val="453775744"/>
      </c:lineChart>
      <c:dateAx>
        <c:axId val="442925824"/>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3775744"/>
        <c:crosses val="autoZero"/>
        <c:auto val="0"/>
        <c:lblOffset val="100"/>
        <c:baseTimeUnit val="days"/>
      </c:dateAx>
      <c:valAx>
        <c:axId val="453775744"/>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42925824"/>
        <c:crosses val="autoZero"/>
        <c:crossBetween val="between"/>
      </c:valAx>
    </c:plotArea>
    <c:legend>
      <c:legendPos val="b"/>
      <c:layout>
        <c:manualLayout>
          <c:xMode val="edge"/>
          <c:yMode val="edge"/>
          <c:x val="0.13401418868304596"/>
          <c:y val="0.89046231627083561"/>
          <c:w val="0.46867496801398378"/>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country'!$E$227</c:f>
              <c:strCache>
                <c:ptCount val="1"/>
                <c:pt idx="0">
                  <c:v>Total VDSL coverage</c:v>
                </c:pt>
              </c:strCache>
            </c:strRef>
          </c:tx>
          <c:spPr>
            <a:ln>
              <a:solidFill>
                <a:srgbClr val="49ACF8"/>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country'!$F$228:$P$228</c:f>
              <c:numCache>
                <c:formatCode>0.0%</c:formatCode>
                <c:ptCount val="11"/>
                <c:pt idx="0">
                  <c:v>0.47399999999999998</c:v>
                </c:pt>
                <c:pt idx="1">
                  <c:v>0.47599999999999998</c:v>
                </c:pt>
                <c:pt idx="2">
                  <c:v>0.47799999999999998</c:v>
                </c:pt>
                <c:pt idx="3">
                  <c:v>0.48084639875138885</c:v>
                </c:pt>
                <c:pt idx="4">
                  <c:v>0.48460290860082511</c:v>
                </c:pt>
                <c:pt idx="5">
                  <c:v>0.48795715825079855</c:v>
                </c:pt>
                <c:pt idx="6">
                  <c:v>0.49700410371353115</c:v>
                </c:pt>
                <c:pt idx="7">
                  <c:v>0.63225488392364337</c:v>
                </c:pt>
                <c:pt idx="8">
                  <c:v>0.78680992325864463</c:v>
                </c:pt>
                <c:pt idx="9">
                  <c:v>0.81617802030012143</c:v>
                </c:pt>
                <c:pt idx="10">
                  <c:v>0.8335202872246521</c:v>
                </c:pt>
              </c:numCache>
            </c:numRef>
          </c:val>
          <c:smooth val="0"/>
          <c:extLst>
            <c:ext xmlns:c16="http://schemas.microsoft.com/office/drawing/2014/chart" uri="{C3380CC4-5D6E-409C-BE32-E72D297353CC}">
              <c16:uniqueId val="{00000000-65D9-4758-981D-462A6296522A}"/>
            </c:ext>
          </c:extLst>
        </c:ser>
        <c:ser>
          <c:idx val="0"/>
          <c:order val="1"/>
          <c:tx>
            <c:strRef>
              <c:f>'By country'!$E$229</c:f>
              <c:strCache>
                <c:ptCount val="1"/>
                <c:pt idx="0">
                  <c:v>Rural VDSL coverage</c:v>
                </c:pt>
              </c:strCache>
            </c:strRef>
          </c:tx>
          <c:spPr>
            <a:ln>
              <a:solidFill>
                <a:srgbClr val="EB4EAC"/>
              </a:solidFill>
            </a:ln>
          </c:spPr>
          <c:marker>
            <c:symbol val="none"/>
          </c:marker>
          <c:cat>
            <c:numRef>
              <c:f>'By country'!$F$10:$P$10</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country'!$F$230:$P$230</c:f>
              <c:numCache>
                <c:formatCode>0.0%</c:formatCode>
                <c:ptCount val="11"/>
                <c:pt idx="0">
                  <c:v>2.5550834901086523E-2</c:v>
                </c:pt>
                <c:pt idx="1">
                  <c:v>5.4204300098202825E-2</c:v>
                </c:pt>
                <c:pt idx="2">
                  <c:v>7.1040596411807183E-2</c:v>
                </c:pt>
                <c:pt idx="3">
                  <c:v>7.1534608484636664E-2</c:v>
                </c:pt>
                <c:pt idx="4">
                  <c:v>0.11969448649343829</c:v>
                </c:pt>
                <c:pt idx="5">
                  <c:v>0.13081345441559347</c:v>
                </c:pt>
                <c:pt idx="6">
                  <c:v>0.13642923874608959</c:v>
                </c:pt>
                <c:pt idx="7">
                  <c:v>0.16269407217399545</c:v>
                </c:pt>
                <c:pt idx="8">
                  <c:v>0.42984329506125363</c:v>
                </c:pt>
                <c:pt idx="9">
                  <c:v>0.49594444634138013</c:v>
                </c:pt>
                <c:pt idx="10">
                  <c:v>0.4779844208410301</c:v>
                </c:pt>
              </c:numCache>
            </c:numRef>
          </c:val>
          <c:smooth val="0"/>
          <c:extLst>
            <c:ext xmlns:c16="http://schemas.microsoft.com/office/drawing/2014/chart" uri="{C3380CC4-5D6E-409C-BE32-E72D297353CC}">
              <c16:uniqueId val="{00000001-65D9-4758-981D-462A6296522A}"/>
            </c:ext>
          </c:extLst>
        </c:ser>
        <c:dLbls>
          <c:showLegendKey val="0"/>
          <c:showVal val="0"/>
          <c:showCatName val="0"/>
          <c:showSerName val="0"/>
          <c:showPercent val="0"/>
          <c:showBubbleSize val="0"/>
        </c:dLbls>
        <c:smooth val="0"/>
        <c:axId val="454931200"/>
        <c:axId val="454942720"/>
      </c:lineChart>
      <c:dateAx>
        <c:axId val="454931200"/>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4942720"/>
        <c:crosses val="autoZero"/>
        <c:auto val="0"/>
        <c:lblOffset val="100"/>
        <c:baseTimeUnit val="days"/>
      </c:dateAx>
      <c:valAx>
        <c:axId val="454942720"/>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4931200"/>
        <c:crosses val="autoZero"/>
        <c:crossBetween val="between"/>
      </c:valAx>
    </c:plotArea>
    <c:legend>
      <c:legendPos val="b"/>
      <c:layout>
        <c:manualLayout>
          <c:xMode val="edge"/>
          <c:yMode val="edge"/>
          <c:x val="0.13401418868304596"/>
          <c:y val="0.89046231627083561"/>
          <c:w val="0.48945536674295259"/>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94806464318881"/>
          <c:y val="5.327833333333333E-2"/>
          <c:w val="0.86447881454623299"/>
          <c:h val="0.73955258462571571"/>
        </c:manualLayout>
      </c:layout>
      <c:lineChart>
        <c:grouping val="standard"/>
        <c:varyColors val="0"/>
        <c:ser>
          <c:idx val="1"/>
          <c:order val="0"/>
          <c:tx>
            <c:strRef>
              <c:f>'By country'!$E$257</c:f>
              <c:strCache>
                <c:ptCount val="1"/>
                <c:pt idx="0">
                  <c:v>Total VDSL 2 Vectoring coverage</c:v>
                </c:pt>
              </c:strCache>
            </c:strRef>
          </c:tx>
          <c:spPr>
            <a:ln>
              <a:solidFill>
                <a:srgbClr val="49ACF8"/>
              </a:solidFill>
            </a:ln>
          </c:spPr>
          <c:marker>
            <c:symbol val="none"/>
          </c:marker>
          <c:cat>
            <c:numRef>
              <c:f>'By country'!$F$256:$P$256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country'!$F$258:$P$258</c:f>
              <c:numCache>
                <c:formatCode>0%</c:formatCode>
                <c:ptCount val="11"/>
                <c:pt idx="0">
                  <c:v>#N/A</c:v>
                </c:pt>
                <c:pt idx="1">
                  <c:v>#N/A</c:v>
                </c:pt>
                <c:pt idx="2">
                  <c:v>#N/A</c:v>
                </c:pt>
                <c:pt idx="3">
                  <c:v>#N/A</c:v>
                </c:pt>
                <c:pt idx="4">
                  <c:v>#N/A</c:v>
                </c:pt>
                <c:pt idx="5">
                  <c:v>#N/A</c:v>
                </c:pt>
                <c:pt idx="6" formatCode="0.0%">
                  <c:v>0.21690505424235809</c:v>
                </c:pt>
                <c:pt idx="7" formatCode="0.0%">
                  <c:v>0.34674805284811233</c:v>
                </c:pt>
                <c:pt idx="8" formatCode="0.0%">
                  <c:v>0.50706453391554684</c:v>
                </c:pt>
                <c:pt idx="9" formatCode="0.0%">
                  <c:v>0.55319457829063468</c:v>
                </c:pt>
                <c:pt idx="10" formatCode="0.0%">
                  <c:v>0.57123935057077968</c:v>
                </c:pt>
              </c:numCache>
            </c:numRef>
          </c:val>
          <c:smooth val="0"/>
          <c:extLst>
            <c:ext xmlns:c16="http://schemas.microsoft.com/office/drawing/2014/chart" uri="{C3380CC4-5D6E-409C-BE32-E72D297353CC}">
              <c16:uniqueId val="{00000000-9EED-4282-85D9-AD1A87F0F844}"/>
            </c:ext>
          </c:extLst>
        </c:ser>
        <c:ser>
          <c:idx val="0"/>
          <c:order val="1"/>
          <c:tx>
            <c:strRef>
              <c:f>'By country'!$E$259</c:f>
              <c:strCache>
                <c:ptCount val="1"/>
                <c:pt idx="0">
                  <c:v>Rural VDSL 2 Vectoring coverage</c:v>
                </c:pt>
              </c:strCache>
            </c:strRef>
          </c:tx>
          <c:spPr>
            <a:ln>
              <a:solidFill>
                <a:srgbClr val="EB4EAC"/>
              </a:solidFill>
            </a:ln>
          </c:spPr>
          <c:marker>
            <c:symbol val="none"/>
          </c:marker>
          <c:cat>
            <c:numRef>
              <c:f>'By country'!$F$256:$P$256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country'!$F$260:$P$260</c:f>
              <c:numCache>
                <c:formatCode>0%</c:formatCode>
                <c:ptCount val="11"/>
                <c:pt idx="0">
                  <c:v>#N/A</c:v>
                </c:pt>
                <c:pt idx="1">
                  <c:v>#N/A</c:v>
                </c:pt>
                <c:pt idx="2">
                  <c:v>#N/A</c:v>
                </c:pt>
                <c:pt idx="3">
                  <c:v>#N/A</c:v>
                </c:pt>
                <c:pt idx="4">
                  <c:v>#N/A</c:v>
                </c:pt>
                <c:pt idx="5">
                  <c:v>#N/A</c:v>
                </c:pt>
                <c:pt idx="6" formatCode="0.0%">
                  <c:v>2.4579703848275951E-2</c:v>
                </c:pt>
                <c:pt idx="7" formatCode="0.0%">
                  <c:v>4.0129044166622531E-2</c:v>
                </c:pt>
                <c:pt idx="8" formatCode="0.0%">
                  <c:v>0.24150380431796956</c:v>
                </c:pt>
                <c:pt idx="9" formatCode="0.0%">
                  <c:v>0.26138901218970872</c:v>
                </c:pt>
                <c:pt idx="10" formatCode="0.0%">
                  <c:v>0.27351644844072587</c:v>
                </c:pt>
              </c:numCache>
            </c:numRef>
          </c:val>
          <c:smooth val="0"/>
          <c:extLst>
            <c:ext xmlns:c16="http://schemas.microsoft.com/office/drawing/2014/chart" uri="{C3380CC4-5D6E-409C-BE32-E72D297353CC}">
              <c16:uniqueId val="{00000001-9EED-4282-85D9-AD1A87F0F844}"/>
            </c:ext>
          </c:extLst>
        </c:ser>
        <c:dLbls>
          <c:showLegendKey val="0"/>
          <c:showVal val="0"/>
          <c:showCatName val="0"/>
          <c:showSerName val="0"/>
          <c:showPercent val="0"/>
          <c:showBubbleSize val="0"/>
        </c:dLbls>
        <c:smooth val="0"/>
        <c:axId val="457465216"/>
        <c:axId val="457503488"/>
      </c:lineChart>
      <c:dateAx>
        <c:axId val="457465216"/>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7503488"/>
        <c:crosses val="autoZero"/>
        <c:auto val="0"/>
        <c:lblOffset val="100"/>
        <c:baseTimeUnit val="days"/>
      </c:dateAx>
      <c:valAx>
        <c:axId val="457503488"/>
        <c:scaling>
          <c:orientation val="minMax"/>
          <c:max val="1"/>
          <c:min val="0"/>
        </c:scaling>
        <c:delete val="0"/>
        <c:axPos val="l"/>
        <c:majorGridlines>
          <c:spPr>
            <a:ln w="12700">
              <a:solidFill>
                <a:srgbClr val="EAEAEA"/>
              </a:solidFill>
              <a:prstDash val="solid"/>
            </a:ln>
          </c:spPr>
        </c:majorGridlines>
        <c:numFmt formatCode="0.0%" sourceLinked="0"/>
        <c:majorTickMark val="out"/>
        <c:minorTickMark val="none"/>
        <c:tickLblPos val="nextTo"/>
        <c:txPr>
          <a:bodyPr/>
          <a:lstStyle/>
          <a:p>
            <a:pPr>
              <a:defRPr sz="1000" b="0">
                <a:solidFill>
                  <a:srgbClr val="000000"/>
                </a:solidFill>
                <a:latin typeface="Calibri"/>
                <a:ea typeface="Calibri"/>
                <a:cs typeface="Calibri"/>
              </a:defRPr>
            </a:pPr>
            <a:endParaRPr lang="en-US"/>
          </a:p>
        </c:txPr>
        <c:crossAx val="457465216"/>
        <c:crosses val="autoZero"/>
        <c:crossBetween val="between"/>
      </c:valAx>
    </c:plotArea>
    <c:legend>
      <c:legendPos val="b"/>
      <c:layout>
        <c:manualLayout>
          <c:xMode val="edge"/>
          <c:yMode val="edge"/>
          <c:x val="0.22355271026507781"/>
          <c:y val="0.87989017179041062"/>
          <c:w val="0.66827671958625412"/>
          <c:h val="6.379250000000000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12554172803997"/>
          <c:y val="5.327833333333333E-2"/>
          <c:w val="0.86447881454623299"/>
          <c:h val="0.73955258462571571"/>
        </c:manualLayout>
      </c:layout>
      <c:lineChart>
        <c:grouping val="standard"/>
        <c:varyColors val="0"/>
        <c:ser>
          <c:idx val="1"/>
          <c:order val="0"/>
          <c:tx>
            <c:strRef>
              <c:f>'By country'!$E$287</c:f>
              <c:strCache>
                <c:ptCount val="1"/>
                <c:pt idx="0">
                  <c:v>Total FTTP coverage</c:v>
                </c:pt>
              </c:strCache>
            </c:strRef>
          </c:tx>
          <c:spPr>
            <a:ln>
              <a:solidFill>
                <a:srgbClr val="49ACF8"/>
              </a:solidFill>
            </a:ln>
          </c:spPr>
          <c:marker>
            <c:symbol val="none"/>
          </c:marker>
          <c:cat>
            <c:numRef>
              <c:f>'By country'!$F$286:$P$286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country'!$F$288:$P$288</c:f>
              <c:numCache>
                <c:formatCode>0.0%</c:formatCode>
                <c:ptCount val="11"/>
                <c:pt idx="0">
                  <c:v>7.1427092606778333E-2</c:v>
                </c:pt>
                <c:pt idx="1">
                  <c:v>7.1357766303433615E-2</c:v>
                </c:pt>
                <c:pt idx="2">
                  <c:v>7.1135083468843271E-2</c:v>
                </c:pt>
                <c:pt idx="3">
                  <c:v>8.0486220445489129E-2</c:v>
                </c:pt>
                <c:pt idx="4">
                  <c:v>0.12443379731377013</c:v>
                </c:pt>
                <c:pt idx="5">
                  <c:v>0.13033363900959141</c:v>
                </c:pt>
                <c:pt idx="6">
                  <c:v>0.13771517714775428</c:v>
                </c:pt>
                <c:pt idx="7">
                  <c:v>0.20541709227189367</c:v>
                </c:pt>
                <c:pt idx="8">
                  <c:v>0.26622352362619889</c:v>
                </c:pt>
                <c:pt idx="9">
                  <c:v>0.3662364676286905</c:v>
                </c:pt>
                <c:pt idx="10">
                  <c:v>0.40971391591538014</c:v>
                </c:pt>
              </c:numCache>
            </c:numRef>
          </c:val>
          <c:smooth val="0"/>
          <c:extLst>
            <c:ext xmlns:c16="http://schemas.microsoft.com/office/drawing/2014/chart" uri="{C3380CC4-5D6E-409C-BE32-E72D297353CC}">
              <c16:uniqueId val="{00000000-A4F9-4417-8F15-631AF6509708}"/>
            </c:ext>
          </c:extLst>
        </c:ser>
        <c:ser>
          <c:idx val="0"/>
          <c:order val="1"/>
          <c:tx>
            <c:strRef>
              <c:f>'By country'!$E$289</c:f>
              <c:strCache>
                <c:ptCount val="1"/>
                <c:pt idx="0">
                  <c:v>Rural FTTP coverage</c:v>
                </c:pt>
              </c:strCache>
            </c:strRef>
          </c:tx>
          <c:spPr>
            <a:ln>
              <a:solidFill>
                <a:srgbClr val="EB4EAC"/>
              </a:solidFill>
            </a:ln>
          </c:spPr>
          <c:marker>
            <c:symbol val="none"/>
          </c:marker>
          <c:cat>
            <c:numRef>
              <c:f>'By country'!$F$286:$P$286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'By country'!$F$290:$P$290</c:f>
              <c:numCache>
                <c:formatCode>0.0%</c:formatCode>
                <c:ptCount val="11"/>
                <c:pt idx="0">
                  <c:v>2.1685661274183834E-2</c:v>
                </c:pt>
                <c:pt idx="1">
                  <c:v>2.1825066640661139E-2</c:v>
                </c:pt>
                <c:pt idx="2">
                  <c:v>2.1329649362051572E-2</c:v>
                </c:pt>
                <c:pt idx="3">
                  <c:v>5.2553240909720758E-2</c:v>
                </c:pt>
                <c:pt idx="4">
                  <c:v>5.444283838710319E-2</c:v>
                </c:pt>
                <c:pt idx="5">
                  <c:v>5.9219481357485559E-2</c:v>
                </c:pt>
                <c:pt idx="6">
                  <c:v>9.9985026238848473E-2</c:v>
                </c:pt>
                <c:pt idx="7">
                  <c:v>0.10627073382096888</c:v>
                </c:pt>
                <c:pt idx="8">
                  <c:v>0.14850574081195408</c:v>
                </c:pt>
                <c:pt idx="9">
                  <c:v>0.22588520503977874</c:v>
                </c:pt>
                <c:pt idx="10">
                  <c:v>0.28715500380310766</c:v>
                </c:pt>
              </c:numCache>
            </c:numRef>
          </c:val>
          <c:smooth val="0"/>
          <c:extLst>
            <c:ext xmlns:c16="http://schemas.microsoft.com/office/drawing/2014/chart" uri="{C3380CC4-5D6E-409C-BE32-E72D297353CC}">
              <c16:uniqueId val="{00000001-A4F9-4417-8F15-631AF6509708}"/>
            </c:ext>
          </c:extLst>
        </c:ser>
        <c:dLbls>
          <c:showLegendKey val="0"/>
          <c:showVal val="0"/>
          <c:showCatName val="0"/>
          <c:showSerName val="0"/>
          <c:showPercent val="0"/>
          <c:showBubbleSize val="0"/>
        </c:dLbls>
        <c:smooth val="0"/>
        <c:axId val="459936512"/>
        <c:axId val="459938048"/>
      </c:lineChart>
      <c:dateAx>
        <c:axId val="459936512"/>
        <c:scaling>
          <c:orientation val="minMax"/>
        </c:scaling>
        <c:delete val="0"/>
        <c:axPos val="b"/>
        <c:numFmt formatCode="General"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9938048"/>
        <c:crosses val="autoZero"/>
        <c:auto val="0"/>
        <c:lblOffset val="100"/>
        <c:baseTimeUnit val="days"/>
      </c:dateAx>
      <c:valAx>
        <c:axId val="459938048"/>
        <c:scaling>
          <c:orientation val="minMax"/>
          <c:max val="1"/>
          <c:min val="0"/>
        </c:scaling>
        <c:delete val="0"/>
        <c:axPos val="l"/>
        <c:majorGridlines>
          <c:spPr>
            <a:ln w="12700">
              <a:solidFill>
                <a:srgbClr val="EAEAEA"/>
              </a:solidFill>
              <a:prstDash val="solid"/>
            </a:ln>
          </c:spPr>
        </c:majorGridlines>
        <c:numFmt formatCode="0.0%" sourceLinked="1"/>
        <c:majorTickMark val="out"/>
        <c:minorTickMark val="none"/>
        <c:tickLblPos val="nextTo"/>
        <c:txPr>
          <a:bodyPr/>
          <a:lstStyle/>
          <a:p>
            <a:pPr>
              <a:defRPr sz="1000" b="0">
                <a:solidFill>
                  <a:srgbClr val="000000"/>
                </a:solidFill>
                <a:latin typeface="Calibri"/>
                <a:ea typeface="Calibri"/>
                <a:cs typeface="Calibri"/>
              </a:defRPr>
            </a:pPr>
            <a:endParaRPr lang="en-US"/>
          </a:p>
        </c:txPr>
        <c:crossAx val="459936512"/>
        <c:crosses val="autoZero"/>
        <c:crossBetween val="between"/>
      </c:valAx>
    </c:plotArea>
    <c:legend>
      <c:legendPos val="b"/>
      <c:layout>
        <c:manualLayout>
          <c:xMode val="edge"/>
          <c:yMode val="edge"/>
          <c:x val="0.3515731328934143"/>
          <c:y val="0.89046222222222227"/>
          <c:w val="0.48537268964854424"/>
          <c:h val="6.3725057647323252E-2"/>
        </c:manualLayout>
      </c:layout>
      <c:overlay val="0"/>
      <c:txPr>
        <a:bodyPr/>
        <a:lstStyle/>
        <a:p>
          <a:pPr>
            <a:defRPr sz="1000">
              <a:latin typeface="Calibri" panose="020F0502020204030204" pitchFamily="34" charset="0"/>
            </a:defRPr>
          </a:pPr>
          <a:endParaRPr lang="en-US"/>
        </a:p>
      </c:txPr>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https://omdia.tech.informa.com/" TargetMode="External"/><Relationship Id="rId6" Type="http://schemas.openxmlformats.org/officeDocument/2006/relationships/image" Target="../media/image3.png"/><Relationship Id="rId5" Type="http://schemas.openxmlformats.org/officeDocument/2006/relationships/hyperlink" Target="https://digital-strategy.ec.europa.eu/en/policies/desi-connectivity" TargetMode="External"/><Relationship Id="rId4" Type="http://schemas.openxmlformats.org/officeDocument/2006/relationships/hyperlink" Target="mailto:broadbandcoverage@omdia.com?subject=BCE%202022%20&#8211;%20data%20query"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7.xml.rels><?xml version="1.0" encoding="UTF-8" standalone="yes"?>
<Relationships xmlns="http://schemas.openxmlformats.org/package/2006/relationships"><Relationship Id="rId1" Type="http://schemas.openxmlformats.org/officeDocument/2006/relationships/hyperlink" Target="#Contents!A1"/></Relationships>
</file>

<file path=xl/drawings/_rels/drawing28.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hyperlink" Target="#Contents!A1"/><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absolute">
    <xdr:from>
      <xdr:col>3</xdr:col>
      <xdr:colOff>10159</xdr:colOff>
      <xdr:row>3</xdr:row>
      <xdr:rowOff>30480</xdr:rowOff>
    </xdr:from>
    <xdr:to>
      <xdr:col>6</xdr:col>
      <xdr:colOff>1392555</xdr:colOff>
      <xdr:row>4</xdr:row>
      <xdr:rowOff>19710</xdr:rowOff>
    </xdr:to>
    <xdr:sp macro="" textlink="">
      <xdr:nvSpPr>
        <xdr:cNvPr id="2" name="TextBox 9">
          <a:extLst>
            <a:ext uri="{FF2B5EF4-FFF2-40B4-BE49-F238E27FC236}">
              <a16:creationId xmlns:a16="http://schemas.microsoft.com/office/drawing/2014/main" id="{00000000-0008-0000-0000-00000A000000}"/>
            </a:ext>
          </a:extLst>
        </xdr:cNvPr>
        <xdr:cNvSpPr txBox="1"/>
      </xdr:nvSpPr>
      <xdr:spPr>
        <a:xfrm>
          <a:off x="276224" y="1085850"/>
          <a:ext cx="8763001" cy="5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aseline="0">
              <a:solidFill>
                <a:schemeClr val="bg1"/>
              </a:solidFill>
              <a:latin typeface="+mj-lt"/>
              <a:cs typeface="Arial" pitchFamily="34" charset="0"/>
            </a:rPr>
            <a:t>Broadband Coverage in Europe 2013–2023</a:t>
          </a:r>
          <a:endParaRPr lang="en-GB" sz="1800">
            <a:solidFill>
              <a:schemeClr val="bg1"/>
            </a:solidFill>
            <a:latin typeface="+mj-lt"/>
            <a:cs typeface="Arial" pitchFamily="34" charset="0"/>
          </a:endParaRPr>
        </a:p>
      </xdr:txBody>
    </xdr:sp>
    <xdr:clientData/>
  </xdr:twoCellAnchor>
  <xdr:twoCellAnchor editAs="absolute">
    <xdr:from>
      <xdr:col>6</xdr:col>
      <xdr:colOff>834392</xdr:colOff>
      <xdr:row>3</xdr:row>
      <xdr:rowOff>0</xdr:rowOff>
    </xdr:from>
    <xdr:to>
      <xdr:col>8</xdr:col>
      <xdr:colOff>64771</xdr:colOff>
      <xdr:row>4</xdr:row>
      <xdr:rowOff>17144</xdr:rowOff>
    </xdr:to>
    <xdr:sp macro="" textlink="">
      <xdr:nvSpPr>
        <xdr:cNvPr id="7" name="TextBox 19">
          <a:extLst>
            <a:ext uri="{FF2B5EF4-FFF2-40B4-BE49-F238E27FC236}">
              <a16:creationId xmlns:a16="http://schemas.microsoft.com/office/drawing/2014/main" id="{00000000-0008-0000-0000-000014000000}"/>
            </a:ext>
          </a:extLst>
        </xdr:cNvPr>
        <xdr:cNvSpPr txBox="1"/>
      </xdr:nvSpPr>
      <xdr:spPr>
        <a:xfrm>
          <a:off x="8406767" y="1047750"/>
          <a:ext cx="2546984" cy="573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GB" sz="900" baseline="0">
              <a:solidFill>
                <a:schemeClr val="bg1"/>
              </a:solidFill>
            </a:rPr>
            <a:t>5 September 2024</a:t>
          </a:r>
          <a:endParaRPr lang="en-GB" sz="900">
            <a:solidFill>
              <a:schemeClr val="bg1"/>
            </a:solidFill>
          </a:endParaRPr>
        </a:p>
      </xdr:txBody>
    </xdr:sp>
    <xdr:clientData/>
  </xdr:twoCellAnchor>
  <xdr:twoCellAnchor editAs="oneCell">
    <xdr:from>
      <xdr:col>3</xdr:col>
      <xdr:colOff>1362076</xdr:colOff>
      <xdr:row>23</xdr:row>
      <xdr:rowOff>28575</xdr:rowOff>
    </xdr:from>
    <xdr:to>
      <xdr:col>5</xdr:col>
      <xdr:colOff>396241</xdr:colOff>
      <xdr:row>24</xdr:row>
      <xdr:rowOff>95250</xdr:rowOff>
    </xdr:to>
    <xdr:sp macro="" textlink="">
      <xdr:nvSpPr>
        <xdr:cNvPr id="3" name="TextBox 10">
          <a:extLst>
            <a:ext uri="{FF2B5EF4-FFF2-40B4-BE49-F238E27FC236}">
              <a16:creationId xmlns:a16="http://schemas.microsoft.com/office/drawing/2014/main" id="{00000000-0008-0000-0000-00000B000000}"/>
            </a:ext>
          </a:extLst>
        </xdr:cNvPr>
        <xdr:cNvSpPr txBox="1"/>
      </xdr:nvSpPr>
      <xdr:spPr>
        <a:xfrm>
          <a:off x="1638301" y="8124825"/>
          <a:ext cx="2809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800" b="0" i="0" baseline="0">
              <a:solidFill>
                <a:schemeClr val="bg1"/>
              </a:solidFill>
              <a:effectLst/>
              <a:latin typeface="+mn-lt"/>
              <a:ea typeface="+mn-ea"/>
              <a:cs typeface="+mn-cs"/>
            </a:rPr>
            <a:t>© Informa 2024. All rights reserved.</a:t>
          </a:r>
          <a:endParaRPr lang="en-GB" sz="800">
            <a:solidFill>
              <a:schemeClr val="bg1"/>
            </a:solidFill>
            <a:effectLst/>
          </a:endParaRPr>
        </a:p>
      </xdr:txBody>
    </xdr:sp>
    <xdr:clientData/>
  </xdr:twoCellAnchor>
  <xdr:twoCellAnchor editAs="oneCell">
    <xdr:from>
      <xdr:col>4</xdr:col>
      <xdr:colOff>124426</xdr:colOff>
      <xdr:row>2</xdr:row>
      <xdr:rowOff>307669</xdr:rowOff>
    </xdr:from>
    <xdr:to>
      <xdr:col>4</xdr:col>
      <xdr:colOff>1811001</xdr:colOff>
      <xdr:row>2</xdr:row>
      <xdr:rowOff>669595</xdr:rowOff>
    </xdr:to>
    <xdr:pic>
      <xdr:nvPicPr>
        <xdr:cNvPr id="14" name="Picture 13">
          <a:hlinkClick xmlns:r="http://schemas.openxmlformats.org/officeDocument/2006/relationships" r:id="rId1"/>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00651" y="307669"/>
          <a:ext cx="1688480" cy="365736"/>
        </a:xfrm>
        <a:prstGeom prst="rect">
          <a:avLst/>
        </a:prstGeom>
      </xdr:spPr>
    </xdr:pic>
    <xdr:clientData/>
  </xdr:twoCellAnchor>
  <xdr:twoCellAnchor editAs="oneCell">
    <xdr:from>
      <xdr:col>3</xdr:col>
      <xdr:colOff>124198</xdr:colOff>
      <xdr:row>22</xdr:row>
      <xdr:rowOff>92778</xdr:rowOff>
    </xdr:from>
    <xdr:to>
      <xdr:col>3</xdr:col>
      <xdr:colOff>1390278</xdr:colOff>
      <xdr:row>23</xdr:row>
      <xdr:rowOff>174636</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400423" y="7998528"/>
          <a:ext cx="1275605" cy="268548"/>
        </a:xfrm>
        <a:prstGeom prst="rect">
          <a:avLst/>
        </a:prstGeom>
      </xdr:spPr>
    </xdr:pic>
    <xdr:clientData/>
  </xdr:twoCellAnchor>
  <xdr:twoCellAnchor editAs="absolute">
    <xdr:from>
      <xdr:col>7</xdr:col>
      <xdr:colOff>817925</xdr:colOff>
      <xdr:row>0</xdr:row>
      <xdr:rowOff>0</xdr:rowOff>
    </xdr:from>
    <xdr:to>
      <xdr:col>7</xdr:col>
      <xdr:colOff>1773556</xdr:colOff>
      <xdr:row>2</xdr:row>
      <xdr:rowOff>363810</xdr:rowOff>
    </xdr:to>
    <xdr:sp macro="" textlink="">
      <xdr:nvSpPr>
        <xdr:cNvPr id="4" name="TextBox 17">
          <a:hlinkClick xmlns:r="http://schemas.openxmlformats.org/officeDocument/2006/relationships" r:id="rId4"/>
          <a:extLst>
            <a:ext uri="{FF2B5EF4-FFF2-40B4-BE49-F238E27FC236}">
              <a16:creationId xmlns:a16="http://schemas.microsoft.com/office/drawing/2014/main" id="{00000000-0008-0000-0000-000012000000}"/>
            </a:ext>
          </a:extLst>
        </xdr:cNvPr>
        <xdr:cNvSpPr txBox="1"/>
      </xdr:nvSpPr>
      <xdr:spPr>
        <a:xfrm>
          <a:off x="9897155" y="0"/>
          <a:ext cx="970871"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tx1">
                  <a:lumMod val="65000"/>
                  <a:lumOff val="35000"/>
                </a:schemeClr>
              </a:solidFill>
            </a:rPr>
            <a:t>Contact Us</a:t>
          </a:r>
        </a:p>
      </xdr:txBody>
    </xdr:sp>
    <xdr:clientData/>
  </xdr:twoCellAnchor>
  <xdr:twoCellAnchor editAs="oneCell">
    <xdr:from>
      <xdr:col>3</xdr:col>
      <xdr:colOff>1</xdr:colOff>
      <xdr:row>0</xdr:row>
      <xdr:rowOff>0</xdr:rowOff>
    </xdr:from>
    <xdr:to>
      <xdr:col>3</xdr:col>
      <xdr:colOff>1501141</xdr:colOff>
      <xdr:row>3</xdr:row>
      <xdr:rowOff>10339</xdr:rowOff>
    </xdr:to>
    <xdr:pic>
      <xdr:nvPicPr>
        <xdr:cNvPr id="5" name="Picture 5">
          <a:hlinkClick xmlns:r="http://schemas.openxmlformats.org/officeDocument/2006/relationships" r:id="rId5"/>
          <a:extLst>
            <a:ext uri="{FF2B5EF4-FFF2-40B4-BE49-F238E27FC236}">
              <a16:creationId xmlns:a16="http://schemas.microsoft.com/office/drawing/2014/main" id="{BD7E7209-121D-48F1-BB1C-49157C1FBC2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5751" y="0"/>
          <a:ext cx="1504950" cy="1048564"/>
        </a:xfrm>
        <a:prstGeom prst="rect">
          <a:avLst/>
        </a:prstGeom>
      </xdr:spPr>
    </xdr:pic>
    <xdr:clientData/>
  </xdr:twoCellAnchor>
  <xdr:twoCellAnchor>
    <xdr:from>
      <xdr:col>5</xdr:col>
      <xdr:colOff>314695</xdr:colOff>
      <xdr:row>2</xdr:row>
      <xdr:rowOff>323775</xdr:rowOff>
    </xdr:from>
    <xdr:to>
      <xdr:col>5</xdr:col>
      <xdr:colOff>1390965</xdr:colOff>
      <xdr:row>2</xdr:row>
      <xdr:rowOff>650617</xdr:rowOff>
    </xdr:to>
    <xdr:pic>
      <xdr:nvPicPr>
        <xdr:cNvPr id="19" name="Picture 18" descr="Point Topic">
          <a:extLst>
            <a:ext uri="{FF2B5EF4-FFF2-40B4-BE49-F238E27FC236}">
              <a16:creationId xmlns:a16="http://schemas.microsoft.com/office/drawing/2014/main" id="{41ED2C82-C8FA-49A6-AFF9-55B0A5373637}"/>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38995" y="323775"/>
          <a:ext cx="1076270" cy="326842"/>
        </a:xfrm>
        <a:prstGeom prst="rect">
          <a:avLst/>
        </a:prstGeom>
        <a:noFill/>
        <a:ln>
          <a:noFill/>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1.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2.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3.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4.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5.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6.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7.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population</a:t>
          </a:r>
        </a:p>
      </cdr:txBody>
    </cdr:sp>
  </cdr:relSizeAnchor>
</c:userShapes>
</file>

<file path=xl/drawings/drawing18.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19.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xml><?xml version="1.0" encoding="utf-8"?>
<xdr:wsDr xmlns:xdr="http://schemas.openxmlformats.org/drawingml/2006/spreadsheetDrawing" xmlns:a="http://schemas.openxmlformats.org/drawingml/2006/main">
  <xdr:twoCellAnchor editAs="absolute">
    <xdr:from>
      <xdr:col>5</xdr:col>
      <xdr:colOff>2783205</xdr:colOff>
      <xdr:row>2</xdr:row>
      <xdr:rowOff>133351</xdr:rowOff>
    </xdr:from>
    <xdr:to>
      <xdr:col>5</xdr:col>
      <xdr:colOff>3768090</xdr:colOff>
      <xdr:row>2</xdr:row>
      <xdr:rowOff>419101</xdr:rowOff>
    </xdr:to>
    <xdr:sp macro="" textlink="">
      <xdr:nvSpPr>
        <xdr:cNvPr id="2" name="TextBox 1">
          <a:hlinkClick xmlns:r="http://schemas.openxmlformats.org/officeDocument/2006/relationships" r:id="rId1" tooltip="Return to Contents Page"/>
          <a:extLst>
            <a:ext uri="{FF2B5EF4-FFF2-40B4-BE49-F238E27FC236}">
              <a16:creationId xmlns:a16="http://schemas.microsoft.com/office/drawing/2014/main" id="{A5D4FC64-039D-421F-9436-15E5835C064F}"/>
            </a:ext>
          </a:extLst>
        </xdr:cNvPr>
        <xdr:cNvSpPr txBox="1"/>
      </xdr:nvSpPr>
      <xdr:spPr>
        <a:xfrm>
          <a:off x="10212705" y="129541"/>
          <a:ext cx="984885" cy="28956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mj-lt"/>
              <a:cs typeface="Arial" pitchFamily="34" charset="0"/>
            </a:rPr>
            <a:t>Contents</a:t>
          </a: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1.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2.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3.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0.12939</cdr:y>
    </cdr:from>
    <cdr:to>
      <cdr:x>0.05239</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50800" y="465800"/>
          <a:ext cx="288000" cy="2362200"/>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homes passed</a:t>
          </a:r>
        </a:p>
      </cdr:txBody>
    </cdr:sp>
  </cdr:relSizeAnchor>
</c:userShapes>
</file>

<file path=xl/drawings/drawing24.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5.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0.04493</cdr:y>
    </cdr:from>
    <cdr:to>
      <cdr:x>0.05996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61925"/>
          <a:ext cx="413818" cy="2669084"/>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12</xdr:col>
      <xdr:colOff>714799</xdr:colOff>
      <xdr:row>2</xdr:row>
      <xdr:rowOff>126366</xdr:rowOff>
    </xdr:from>
    <xdr:to>
      <xdr:col>13</xdr:col>
      <xdr:colOff>804334</xdr:colOff>
      <xdr:row>2</xdr:row>
      <xdr:rowOff>419101</xdr:rowOff>
    </xdr:to>
    <xdr:sp macro="" textlink="">
      <xdr:nvSpPr>
        <xdr:cNvPr id="2" name="TextBox 1">
          <a:hlinkClick xmlns:r="http://schemas.openxmlformats.org/officeDocument/2006/relationships" r:id="rId1" tooltip="Return to Contents Page"/>
          <a:extLst>
            <a:ext uri="{FF2B5EF4-FFF2-40B4-BE49-F238E27FC236}">
              <a16:creationId xmlns:a16="http://schemas.microsoft.com/office/drawing/2014/main" id="{00000000-0008-0000-0600-000002000000}"/>
            </a:ext>
          </a:extLst>
        </xdr:cNvPr>
        <xdr:cNvSpPr txBox="1"/>
      </xdr:nvSpPr>
      <xdr:spPr>
        <a:xfrm>
          <a:off x="10193655" y="129541"/>
          <a:ext cx="1009650" cy="28956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mj-lt"/>
              <a:cs typeface="Arial" pitchFamily="34" charset="0"/>
            </a:rPr>
            <a:t>Contents</a:t>
          </a:r>
        </a:p>
      </xdr:txBody>
    </xdr:sp>
    <xdr:clientData/>
  </xdr:twoCellAnchor>
</xdr:wsDr>
</file>

<file path=xl/drawings/drawing27.xml><?xml version="1.0" encoding="utf-8"?>
<xdr:wsDr xmlns:xdr="http://schemas.openxmlformats.org/drawingml/2006/spreadsheetDrawing" xmlns:a="http://schemas.openxmlformats.org/drawingml/2006/main">
  <xdr:twoCellAnchor editAs="absolute">
    <xdr:from>
      <xdr:col>10</xdr:col>
      <xdr:colOff>440055</xdr:colOff>
      <xdr:row>2</xdr:row>
      <xdr:rowOff>171451</xdr:rowOff>
    </xdr:from>
    <xdr:to>
      <xdr:col>11</xdr:col>
      <xdr:colOff>550545</xdr:colOff>
      <xdr:row>2</xdr:row>
      <xdr:rowOff>440056</xdr:rowOff>
    </xdr:to>
    <xdr:sp macro="" textlink="">
      <xdr:nvSpPr>
        <xdr:cNvPr id="2" name="TextBox 1">
          <a:hlinkClick xmlns:r="http://schemas.openxmlformats.org/officeDocument/2006/relationships" r:id="rId1" tooltip="Return to Contents Page"/>
          <a:extLst>
            <a:ext uri="{FF2B5EF4-FFF2-40B4-BE49-F238E27FC236}">
              <a16:creationId xmlns:a16="http://schemas.microsoft.com/office/drawing/2014/main" id="{00000000-0008-0000-0800-000002000000}"/>
            </a:ext>
          </a:extLst>
        </xdr:cNvPr>
        <xdr:cNvSpPr txBox="1"/>
      </xdr:nvSpPr>
      <xdr:spPr>
        <a:xfrm>
          <a:off x="9991725" y="161926"/>
          <a:ext cx="922020" cy="2857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mj-lt"/>
              <a:cs typeface="Arial" pitchFamily="34" charset="0"/>
            </a:rPr>
            <a:t>Contents</a:t>
          </a:r>
        </a:p>
      </xdr:txBody>
    </xdr:sp>
    <xdr:clientData/>
  </xdr:twoCellAnchor>
</xdr:wsDr>
</file>

<file path=xl/drawings/drawing28.xml><?xml version="1.0" encoding="utf-8"?>
<xdr:wsDr xmlns:xdr="http://schemas.openxmlformats.org/drawingml/2006/spreadsheetDrawing" xmlns:a="http://schemas.openxmlformats.org/drawingml/2006/main">
  <xdr:twoCellAnchor editAs="absolute">
    <xdr:from>
      <xdr:col>10</xdr:col>
      <xdr:colOff>779145</xdr:colOff>
      <xdr:row>2</xdr:row>
      <xdr:rowOff>167640</xdr:rowOff>
    </xdr:from>
    <xdr:to>
      <xdr:col>12</xdr:col>
      <xdr:colOff>60325</xdr:colOff>
      <xdr:row>2</xdr:row>
      <xdr:rowOff>436245</xdr:rowOff>
    </xdr:to>
    <xdr:sp macro="" textlink="">
      <xdr:nvSpPr>
        <xdr:cNvPr id="3" name="TextBox 2">
          <a:hlinkClick xmlns:r="http://schemas.openxmlformats.org/officeDocument/2006/relationships" r:id="rId1" tooltip="Return to Contents Page"/>
          <a:extLst>
            <a:ext uri="{FF2B5EF4-FFF2-40B4-BE49-F238E27FC236}">
              <a16:creationId xmlns:a16="http://schemas.microsoft.com/office/drawing/2014/main" id="{00000000-0008-0000-0900-000003000000}"/>
            </a:ext>
          </a:extLst>
        </xdr:cNvPr>
        <xdr:cNvSpPr txBox="1"/>
      </xdr:nvSpPr>
      <xdr:spPr>
        <a:xfrm>
          <a:off x="10363200" y="161925"/>
          <a:ext cx="922020" cy="2857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mj-lt"/>
              <a:cs typeface="Arial" pitchFamily="34" charset="0"/>
            </a:rPr>
            <a:t>Contents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245745</xdr:colOff>
      <xdr:row>2</xdr:row>
      <xdr:rowOff>134621</xdr:rowOff>
    </xdr:from>
    <xdr:to>
      <xdr:col>13</xdr:col>
      <xdr:colOff>364490</xdr:colOff>
      <xdr:row>2</xdr:row>
      <xdr:rowOff>419101</xdr:rowOff>
    </xdr:to>
    <xdr:sp macro="" textlink="">
      <xdr:nvSpPr>
        <xdr:cNvPr id="2" name="TextBox 1">
          <a:hlinkClick xmlns:r="http://schemas.openxmlformats.org/officeDocument/2006/relationships" r:id="rId1" tooltip="Return to Contents Page"/>
          <a:extLst>
            <a:ext uri="{FF2B5EF4-FFF2-40B4-BE49-F238E27FC236}">
              <a16:creationId xmlns:a16="http://schemas.microsoft.com/office/drawing/2014/main" id="{00000000-0008-0000-0300-000002000000}"/>
            </a:ext>
          </a:extLst>
        </xdr:cNvPr>
        <xdr:cNvSpPr txBox="1"/>
      </xdr:nvSpPr>
      <xdr:spPr>
        <a:xfrm>
          <a:off x="10210800" y="129541"/>
          <a:ext cx="1009650" cy="28956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mj-lt"/>
              <a:cs typeface="Arial" pitchFamily="34" charset="0"/>
            </a:rPr>
            <a:t>Contents</a:t>
          </a:r>
        </a:p>
      </xdr:txBody>
    </xdr:sp>
    <xdr:clientData/>
  </xdr:twoCellAnchor>
  <xdr:twoCellAnchor editAs="oneCell">
    <xdr:from>
      <xdr:col>4</xdr:col>
      <xdr:colOff>0</xdr:colOff>
      <xdr:row>54</xdr:row>
      <xdr:rowOff>0</xdr:rowOff>
    </xdr:from>
    <xdr:to>
      <xdr:col>10</xdr:col>
      <xdr:colOff>532500</xdr:colOff>
      <xdr:row>72</xdr:row>
      <xdr:rowOff>171000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17</xdr:row>
      <xdr:rowOff>0</xdr:rowOff>
    </xdr:from>
    <xdr:to>
      <xdr:col>10</xdr:col>
      <xdr:colOff>532500</xdr:colOff>
      <xdr:row>35</xdr:row>
      <xdr:rowOff>171000</xdr:rowOff>
    </xdr:to>
    <xdr:graphicFrame macro="">
      <xdr:nvGraphicFramePr>
        <xdr:cNvPr id="3"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381000</xdr:colOff>
      <xdr:row>83</xdr:row>
      <xdr:rowOff>171450</xdr:rowOff>
    </xdr:from>
    <xdr:to>
      <xdr:col>11</xdr:col>
      <xdr:colOff>65775</xdr:colOff>
      <xdr:row>102</xdr:row>
      <xdr:rowOff>151950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114</xdr:row>
      <xdr:rowOff>85725</xdr:rowOff>
    </xdr:from>
    <xdr:to>
      <xdr:col>10</xdr:col>
      <xdr:colOff>532500</xdr:colOff>
      <xdr:row>133</xdr:row>
      <xdr:rowOff>66225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504</xdr:row>
      <xdr:rowOff>0</xdr:rowOff>
    </xdr:from>
    <xdr:to>
      <xdr:col>10</xdr:col>
      <xdr:colOff>532500</xdr:colOff>
      <xdr:row>522</xdr:row>
      <xdr:rowOff>171000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174</xdr:row>
      <xdr:rowOff>0</xdr:rowOff>
    </xdr:from>
    <xdr:to>
      <xdr:col>10</xdr:col>
      <xdr:colOff>532500</xdr:colOff>
      <xdr:row>192</xdr:row>
      <xdr:rowOff>171000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0</xdr:colOff>
      <xdr:row>204</xdr:row>
      <xdr:rowOff>0</xdr:rowOff>
    </xdr:from>
    <xdr:to>
      <xdr:col>10</xdr:col>
      <xdr:colOff>532500</xdr:colOff>
      <xdr:row>222</xdr:row>
      <xdr:rowOff>171000</xdr:rowOff>
    </xdr:to>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0</xdr:colOff>
      <xdr:row>234</xdr:row>
      <xdr:rowOff>0</xdr:rowOff>
    </xdr:from>
    <xdr:to>
      <xdr:col>10</xdr:col>
      <xdr:colOff>532500</xdr:colOff>
      <xdr:row>252</xdr:row>
      <xdr:rowOff>171000</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0</xdr:colOff>
      <xdr:row>264</xdr:row>
      <xdr:rowOff>0</xdr:rowOff>
    </xdr:from>
    <xdr:to>
      <xdr:col>10</xdr:col>
      <xdr:colOff>532500</xdr:colOff>
      <xdr:row>282</xdr:row>
      <xdr:rowOff>171000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0</xdr:colOff>
      <xdr:row>294</xdr:row>
      <xdr:rowOff>0</xdr:rowOff>
    </xdr:from>
    <xdr:to>
      <xdr:col>10</xdr:col>
      <xdr:colOff>532500</xdr:colOff>
      <xdr:row>312</xdr:row>
      <xdr:rowOff>171000</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0</xdr:colOff>
      <xdr:row>654</xdr:row>
      <xdr:rowOff>0</xdr:rowOff>
    </xdr:from>
    <xdr:to>
      <xdr:col>10</xdr:col>
      <xdr:colOff>532500</xdr:colOff>
      <xdr:row>672</xdr:row>
      <xdr:rowOff>171000</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0</xdr:colOff>
      <xdr:row>324</xdr:row>
      <xdr:rowOff>0</xdr:rowOff>
    </xdr:from>
    <xdr:to>
      <xdr:col>10</xdr:col>
      <xdr:colOff>532500</xdr:colOff>
      <xdr:row>342</xdr:row>
      <xdr:rowOff>171000</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0</xdr:colOff>
      <xdr:row>354</xdr:row>
      <xdr:rowOff>0</xdr:rowOff>
    </xdr:from>
    <xdr:to>
      <xdr:col>10</xdr:col>
      <xdr:colOff>532500</xdr:colOff>
      <xdr:row>372</xdr:row>
      <xdr:rowOff>171000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0</xdr:colOff>
      <xdr:row>624</xdr:row>
      <xdr:rowOff>0</xdr:rowOff>
    </xdr:from>
    <xdr:to>
      <xdr:col>10</xdr:col>
      <xdr:colOff>532500</xdr:colOff>
      <xdr:row>642</xdr:row>
      <xdr:rowOff>171000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0</xdr:colOff>
      <xdr:row>384</xdr:row>
      <xdr:rowOff>0</xdr:rowOff>
    </xdr:from>
    <xdr:to>
      <xdr:col>10</xdr:col>
      <xdr:colOff>532500</xdr:colOff>
      <xdr:row>402</xdr:row>
      <xdr:rowOff>171000</xdr:rowOff>
    </xdr:to>
    <xdr:graphicFrame macro="">
      <xdr:nvGraphicFramePr>
        <xdr:cNvPr id="31" name="Chart 30">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0</xdr:colOff>
      <xdr:row>444</xdr:row>
      <xdr:rowOff>0</xdr:rowOff>
    </xdr:from>
    <xdr:to>
      <xdr:col>10</xdr:col>
      <xdr:colOff>532500</xdr:colOff>
      <xdr:row>462</xdr:row>
      <xdr:rowOff>171000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0</xdr:colOff>
      <xdr:row>534</xdr:row>
      <xdr:rowOff>0</xdr:rowOff>
    </xdr:from>
    <xdr:to>
      <xdr:col>10</xdr:col>
      <xdr:colOff>532500</xdr:colOff>
      <xdr:row>552</xdr:row>
      <xdr:rowOff>171000</xdr:rowOff>
    </xdr:to>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0</xdr:colOff>
      <xdr:row>564</xdr:row>
      <xdr:rowOff>0</xdr:rowOff>
    </xdr:from>
    <xdr:to>
      <xdr:col>10</xdr:col>
      <xdr:colOff>532500</xdr:colOff>
      <xdr:row>582</xdr:row>
      <xdr:rowOff>171000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0</xdr:colOff>
      <xdr:row>594</xdr:row>
      <xdr:rowOff>0</xdr:rowOff>
    </xdr:from>
    <xdr:to>
      <xdr:col>10</xdr:col>
      <xdr:colOff>532500</xdr:colOff>
      <xdr:row>612</xdr:row>
      <xdr:rowOff>171000</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0</xdr:colOff>
      <xdr:row>474</xdr:row>
      <xdr:rowOff>0</xdr:rowOff>
    </xdr:from>
    <xdr:to>
      <xdr:col>10</xdr:col>
      <xdr:colOff>532500</xdr:colOff>
      <xdr:row>492</xdr:row>
      <xdr:rowOff>171000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xdr:col>
      <xdr:colOff>0</xdr:colOff>
      <xdr:row>414</xdr:row>
      <xdr:rowOff>0</xdr:rowOff>
    </xdr:from>
    <xdr:to>
      <xdr:col>10</xdr:col>
      <xdr:colOff>532500</xdr:colOff>
      <xdr:row>432</xdr:row>
      <xdr:rowOff>171000</xdr:rowOff>
    </xdr:to>
    <xdr:graphicFrame macro="">
      <xdr:nvGraphicFramePr>
        <xdr:cNvPr id="25" name="Chart 24">
          <a:extLst>
            <a:ext uri="{FF2B5EF4-FFF2-40B4-BE49-F238E27FC236}">
              <a16:creationId xmlns:a16="http://schemas.microsoft.com/office/drawing/2014/main" id="{371E6F6C-12F5-49A9-9625-2DCF4C061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4</xdr:col>
      <xdr:colOff>0</xdr:colOff>
      <xdr:row>144</xdr:row>
      <xdr:rowOff>0</xdr:rowOff>
    </xdr:from>
    <xdr:ext cx="8333475" cy="3600000"/>
    <xdr:graphicFrame macro="">
      <xdr:nvGraphicFramePr>
        <xdr:cNvPr id="4" name="Chart 3">
          <a:extLst>
            <a:ext uri="{FF2B5EF4-FFF2-40B4-BE49-F238E27FC236}">
              <a16:creationId xmlns:a16="http://schemas.microsoft.com/office/drawing/2014/main" id="{62B0C1BF-3C3B-43CB-BEA3-CEB699F95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oneCellAnchor>
</xdr:wsDr>
</file>

<file path=xl/drawings/drawing4.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0.03965</cdr:y>
    </cdr:from>
    <cdr:to>
      <cdr:x>0.05636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42875"/>
          <a:ext cx="385243" cy="2688134"/>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5.xml><?xml version="1.0" encoding="utf-8"?>
<c:userShapes xmlns:c="http://schemas.openxmlformats.org/drawingml/2006/chart">
  <cdr:relSizeAnchor xmlns:cdr="http://schemas.openxmlformats.org/drawingml/2006/chartDrawing">
    <cdr:from>
      <cdr:x>0.00786</cdr:x>
      <cdr:y>0.95779</cdr:y>
    </cdr:from>
    <cdr:to>
      <cdr:x>0.72688</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5163258" cy="139241"/>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0.12939</cdr:y>
    </cdr:from>
    <cdr:to>
      <cdr:x>0.05239</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50800" y="465800"/>
          <a:ext cx="288000" cy="2362200"/>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households</a:t>
          </a:r>
        </a:p>
      </cdr:txBody>
    </cdr:sp>
  </cdr:relSizeAnchor>
</c:userShapes>
</file>

<file path=xl/drawings/drawing6.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7.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0.04493</cdr:y>
    </cdr:from>
    <cdr:to>
      <cdr:x>0.05996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61925"/>
          <a:ext cx="413818" cy="2669084"/>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8.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0.01026</cdr:x>
      <cdr:y>0.11353</cdr:y>
    </cdr:from>
    <cdr:to>
      <cdr:x>0.05479</cdr:x>
      <cdr:y>0.7697</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81482" y="409147"/>
          <a:ext cx="353699" cy="2364712"/>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drawings/drawing9.xml><?xml version="1.0" encoding="utf-8"?>
<c:userShapes xmlns:c="http://schemas.openxmlformats.org/drawingml/2006/chart">
  <cdr:relSizeAnchor xmlns:cdr="http://schemas.openxmlformats.org/drawingml/2006/chartDrawing">
    <cdr:from>
      <cdr:x>0.00786</cdr:x>
      <cdr:y>0.95678</cdr:y>
    </cdr:from>
    <cdr:to>
      <cdr:x>0.66189</cdr:x>
      <cdr:y>0.99647</cdr:y>
    </cdr:to>
    <cdr:sp macro="" textlink="">
      <cdr:nvSpPr>
        <cdr:cNvPr id="3" name="txtBoxSourceLine">
          <a:extLst xmlns:a="http://schemas.openxmlformats.org/drawingml/2006/main">
            <a:ext uri="{FF2B5EF4-FFF2-40B4-BE49-F238E27FC236}">
              <a16:creationId xmlns:a16="http://schemas.microsoft.com/office/drawing/2014/main" id="{0BD13B3E-9EB3-4C1A-ADDC-DE6D95E674A4}"/>
            </a:ext>
          </a:extLst>
        </cdr:cNvPr>
        <cdr:cNvSpPr txBox="1"/>
      </cdr:nvSpPr>
      <cdr:spPr>
        <a:xfrm xmlns:a="http://schemas.openxmlformats.org/drawingml/2006/main">
          <a:off x="56442" y="3448050"/>
          <a:ext cx="4696533" cy="143039"/>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0"/>
          <a:r>
            <a:rPr lang="en-IN" sz="800" b="0" i="0" u="none" baseline="0">
              <a:solidFill>
                <a:srgbClr val="000000"/>
              </a:solidFill>
              <a:latin typeface="Calibri" panose="020F0502020204030204" pitchFamily="34" charset="0"/>
            </a:rPr>
            <a:t>Source: Broadband Coverage in Europe 2023, a study by Omdia and Point Topic for the European Commission</a:t>
          </a:r>
        </a:p>
      </cdr:txBody>
    </cdr:sp>
  </cdr:relSizeAnchor>
  <cdr:relSizeAnchor xmlns:cdr="http://schemas.openxmlformats.org/drawingml/2006/chartDrawing">
    <cdr:from>
      <cdr:x>0.50295</cdr:x>
      <cdr:y>0.89647</cdr:y>
    </cdr:from>
    <cdr:to>
      <cdr:x>0.99804</cdr:x>
      <cdr:y>0.99647</cdr:y>
    </cdr:to>
    <cdr:sp macro="" textlink="">
      <cdr:nvSpPr>
        <cdr:cNvPr id="4" name="txtboxCopyrightLine">
          <a:extLst xmlns:a="http://schemas.openxmlformats.org/drawingml/2006/main">
            <a:ext uri="{FF2B5EF4-FFF2-40B4-BE49-F238E27FC236}">
              <a16:creationId xmlns:a16="http://schemas.microsoft.com/office/drawing/2014/main" id="{53DF80F3-A84B-457B-B27C-932301E73972}"/>
            </a:ext>
          </a:extLst>
        </cdr:cNvPr>
        <cdr:cNvSpPr txBox="1"/>
      </cdr:nvSpPr>
      <cdr:spPr>
        <a:xfrm xmlns:a="http://schemas.openxmlformats.org/drawingml/2006/main">
          <a:off x="3252337" y="3227300"/>
          <a:ext cx="3201538" cy="360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r" eaLnBrk="0"/>
          <a:r>
            <a:rPr lang="en-IN" sz="800" b="0" i="0" u="none" baseline="0">
              <a:solidFill>
                <a:srgbClr val="000000"/>
              </a:solidFill>
              <a:latin typeface="Calibri" panose="020F0502020204030204" pitchFamily="34" charset="0"/>
            </a:rPr>
            <a:t>© 2024 Omdia</a:t>
          </a:r>
        </a:p>
      </cdr:txBody>
    </cdr:sp>
  </cdr:relSizeAnchor>
  <cdr:relSizeAnchor xmlns:cdr="http://schemas.openxmlformats.org/drawingml/2006/chartDrawing">
    <cdr:from>
      <cdr:x>0.00786</cdr:x>
      <cdr:y>0.037</cdr:y>
    </cdr:from>
    <cdr:to>
      <cdr:x>0.06116</cdr:x>
      <cdr:y>0.78556</cdr:y>
    </cdr:to>
    <cdr:sp macro="" textlink="">
      <cdr:nvSpPr>
        <cdr:cNvPr id="5" name="txtBoxPrimaryYAxisLabel">
          <a:extLst xmlns:a="http://schemas.openxmlformats.org/drawingml/2006/main">
            <a:ext uri="{FF2B5EF4-FFF2-40B4-BE49-F238E27FC236}">
              <a16:creationId xmlns:a16="http://schemas.microsoft.com/office/drawing/2014/main" id="{4B9C7539-1A5D-401E-9203-2DEBB4C39682}"/>
            </a:ext>
          </a:extLst>
        </cdr:cNvPr>
        <cdr:cNvSpPr txBox="1"/>
      </cdr:nvSpPr>
      <cdr:spPr>
        <a:xfrm xmlns:a="http://schemas.openxmlformats.org/drawingml/2006/main">
          <a:off x="62432" y="133350"/>
          <a:ext cx="423343" cy="2697659"/>
        </a:xfrm>
        <a:prstGeom xmlns:a="http://schemas.openxmlformats.org/drawingml/2006/main" prst="rect">
          <a:avLst/>
        </a:prstGeom>
      </cdr:spPr>
      <cdr:txBody>
        <a:bodyPr xmlns:a="http://schemas.openxmlformats.org/drawingml/2006/main" vertOverflow="clip" vert="vert270" lIns="0" tIns="0" rIns="0" bIns="0" rtlCol="0" anchor="ctr"/>
        <a:lstStyle xmlns:a="http://schemas.openxmlformats.org/drawingml/2006/main"/>
        <a:p xmlns:a="http://schemas.openxmlformats.org/drawingml/2006/main">
          <a:pPr algn="ctr" eaLnBrk="0"/>
          <a:r>
            <a:rPr lang="en-IN" sz="1000" b="1" i="0" u="none" baseline="0">
              <a:solidFill>
                <a:srgbClr val="000000"/>
              </a:solidFill>
              <a:latin typeface="Calibri" panose="020F0502020204030204" pitchFamily="34" charset="0"/>
            </a:rPr>
            <a:t> % of total and rural households</a:t>
          </a:r>
        </a:p>
      </cdr:txBody>
    </cdr:sp>
  </cdr:relSizeAnchor>
</c:userShapes>
</file>

<file path=xl/theme/theme1.xml><?xml version="1.0" encoding="utf-8"?>
<a:theme xmlns:a="http://schemas.openxmlformats.org/drawingml/2006/main" name="Theme1">
  <a:themeElements>
    <a:clrScheme name="Omdia Excel Theme - Color">
      <a:dk1>
        <a:srgbClr val="000000"/>
      </a:dk1>
      <a:lt1>
        <a:srgbClr val="FFFFFF"/>
      </a:lt1>
      <a:dk2>
        <a:srgbClr val="4B4B4B"/>
      </a:dk2>
      <a:lt2>
        <a:srgbClr val="999999"/>
      </a:lt2>
      <a:accent1>
        <a:srgbClr val="49ACF8"/>
      </a:accent1>
      <a:accent2>
        <a:srgbClr val="6D2CA7"/>
      </a:accent2>
      <a:accent3>
        <a:srgbClr val="EB4EAC"/>
      </a:accent3>
      <a:accent4>
        <a:srgbClr val="69BF4B"/>
      </a:accent4>
      <a:accent5>
        <a:srgbClr val="F3B228"/>
      </a:accent5>
      <a:accent6>
        <a:srgbClr val="D8203A"/>
      </a:accent6>
      <a:hlink>
        <a:srgbClr val="6D2CA7"/>
      </a:hlink>
      <a:folHlink>
        <a:srgbClr val="6D2CA7"/>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8.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D1:Y26"/>
  <sheetViews>
    <sheetView showGridLines="0" showRowColHeaders="0" tabSelected="1" topLeftCell="C1" zoomScaleNormal="100" workbookViewId="0">
      <pane ySplit="4" topLeftCell="A5" activePane="bottomLeft" state="frozen"/>
      <selection activeCell="F13" sqref="F13"/>
      <selection pane="bottomLeft"/>
    </sheetView>
  </sheetViews>
  <sheetFormatPr defaultColWidth="9.28515625" defaultRowHeight="15" x14ac:dyDescent="0.25"/>
  <cols>
    <col min="1" max="2" width="0" style="42" hidden="1" customWidth="1"/>
    <col min="3" max="3" width="4.28515625" style="42" customWidth="1"/>
    <col min="4" max="4" width="27.28515625" style="42" customWidth="1"/>
    <col min="5" max="5" width="27.42578125" style="42" customWidth="1"/>
    <col min="6" max="6" width="51.28515625" style="42" customWidth="1"/>
    <col min="7" max="7" width="21.7109375" style="42" customWidth="1"/>
    <col min="8" max="8" width="26.28515625" style="42" customWidth="1"/>
    <col min="9" max="16" width="9.28515625" style="42"/>
    <col min="17" max="17" width="21.28515625" style="42" customWidth="1"/>
    <col min="18" max="25" width="9.5703125" style="42" customWidth="1"/>
    <col min="26" max="16384" width="9.28515625" style="42"/>
  </cols>
  <sheetData>
    <row r="1" spans="4:25" s="40" customFormat="1" hidden="1" x14ac:dyDescent="0.25"/>
    <row r="2" spans="4:25" s="40" customFormat="1" hidden="1" x14ac:dyDescent="0.25"/>
    <row r="3" spans="4:25" s="41" customFormat="1" ht="83.25" customHeight="1" x14ac:dyDescent="0.25"/>
    <row r="4" spans="4:25" ht="44.25" customHeight="1" x14ac:dyDescent="0.25"/>
    <row r="5" spans="4:25" s="3" customFormat="1" ht="36" customHeight="1" x14ac:dyDescent="0.25"/>
    <row r="6" spans="4:25" s="12" customFormat="1" ht="24" customHeight="1" x14ac:dyDescent="0.25">
      <c r="D6" s="43" t="s">
        <v>0</v>
      </c>
      <c r="E6" s="95"/>
      <c r="H6" s="94"/>
    </row>
    <row r="7" spans="4:25" s="12" customFormat="1" ht="24" customHeight="1" x14ac:dyDescent="0.25">
      <c r="D7" s="43"/>
      <c r="E7" s="95"/>
      <c r="H7" s="94"/>
    </row>
    <row r="8" spans="4:25" s="3" customFormat="1" ht="18" customHeight="1" x14ac:dyDescent="0.25">
      <c r="D8" s="29" t="s">
        <v>1</v>
      </c>
      <c r="E8" s="96"/>
      <c r="F8" s="13"/>
      <c r="H8" s="94"/>
    </row>
    <row r="9" spans="4:25" s="3" customFormat="1" ht="18" customHeight="1" x14ac:dyDescent="0.25">
      <c r="D9" s="30"/>
      <c r="E9" s="96"/>
      <c r="F9" s="13"/>
    </row>
    <row r="10" spans="4:25" s="3" customFormat="1" ht="18" customHeight="1" x14ac:dyDescent="0.25">
      <c r="D10" s="98" t="s">
        <v>2</v>
      </c>
      <c r="E10" s="96"/>
    </row>
    <row r="11" spans="4:25" s="3" customFormat="1" ht="18" customHeight="1" x14ac:dyDescent="0.25">
      <c r="D11" s="29"/>
      <c r="E11" s="96"/>
    </row>
    <row r="12" spans="4:25" s="3" customFormat="1" ht="18" customHeight="1" x14ac:dyDescent="0.25">
      <c r="D12" s="98" t="s">
        <v>3</v>
      </c>
      <c r="E12" s="96"/>
      <c r="H12" s="23"/>
      <c r="Q12" s="44"/>
    </row>
    <row r="13" spans="4:25" s="3" customFormat="1" ht="18" customHeight="1" x14ac:dyDescent="0.25">
      <c r="D13" s="31"/>
      <c r="E13" s="97"/>
    </row>
    <row r="14" spans="4:25" s="3" customFormat="1" ht="18" customHeight="1" x14ac:dyDescent="0.25">
      <c r="D14" s="98" t="s">
        <v>4</v>
      </c>
      <c r="E14" s="97"/>
      <c r="Q14" s="1"/>
      <c r="R14" s="2"/>
      <c r="S14" s="2"/>
      <c r="T14" s="2"/>
      <c r="U14" s="2"/>
      <c r="V14" s="2"/>
      <c r="W14" s="2"/>
      <c r="X14" s="2"/>
      <c r="Y14" s="2"/>
    </row>
    <row r="15" spans="4:25" s="3" customFormat="1" ht="18" customHeight="1" x14ac:dyDescent="0.25">
      <c r="D15" s="31"/>
      <c r="E15" s="97"/>
      <c r="Q15" s="5"/>
      <c r="R15" s="4"/>
      <c r="S15" s="4"/>
      <c r="T15" s="4"/>
      <c r="U15" s="4"/>
      <c r="V15" s="4"/>
      <c r="W15" s="4"/>
      <c r="X15" s="4"/>
      <c r="Y15" s="4"/>
    </row>
    <row r="16" spans="4:25" s="3" customFormat="1" ht="18" customHeight="1" x14ac:dyDescent="0.25">
      <c r="D16" s="98" t="s">
        <v>5</v>
      </c>
      <c r="E16" s="97"/>
      <c r="Q16" s="5"/>
      <c r="R16" s="4"/>
      <c r="S16" s="4"/>
      <c r="T16" s="4"/>
      <c r="U16" s="4"/>
      <c r="V16" s="4"/>
      <c r="W16" s="4"/>
      <c r="X16" s="4"/>
      <c r="Y16" s="4"/>
    </row>
    <row r="17" spans="4:25" s="3" customFormat="1" ht="18" customHeight="1" x14ac:dyDescent="0.25">
      <c r="D17" s="31"/>
      <c r="E17" s="97"/>
      <c r="Q17" s="5"/>
      <c r="R17" s="4"/>
      <c r="S17" s="4"/>
      <c r="T17" s="4"/>
      <c r="U17" s="4"/>
      <c r="V17" s="4"/>
      <c r="W17" s="4"/>
      <c r="X17" s="4"/>
      <c r="Y17" s="4"/>
    </row>
    <row r="18" spans="4:25" s="3" customFormat="1" ht="18" customHeight="1" x14ac:dyDescent="0.25">
      <c r="D18" s="29"/>
      <c r="E18" s="97"/>
      <c r="F18" s="20"/>
      <c r="Q18" s="5"/>
      <c r="R18" s="4"/>
      <c r="S18" s="4"/>
      <c r="T18" s="4"/>
      <c r="U18" s="4"/>
      <c r="V18" s="4"/>
      <c r="W18" s="4"/>
      <c r="X18" s="4"/>
      <c r="Y18" s="4"/>
    </row>
    <row r="19" spans="4:25" s="3" customFormat="1" ht="18" customHeight="1" x14ac:dyDescent="0.25">
      <c r="D19" s="31"/>
      <c r="E19" s="97"/>
      <c r="Q19" s="5"/>
      <c r="R19" s="4"/>
      <c r="S19" s="4"/>
      <c r="T19" s="4"/>
      <c r="U19" s="4"/>
      <c r="V19" s="4"/>
      <c r="W19" s="4"/>
      <c r="X19" s="4"/>
      <c r="Y19" s="4"/>
    </row>
    <row r="20" spans="4:25" s="3" customFormat="1" ht="18" customHeight="1" x14ac:dyDescent="0.25">
      <c r="D20"/>
      <c r="E20" s="6"/>
      <c r="Q20" s="5"/>
      <c r="R20" s="4"/>
      <c r="S20" s="4"/>
      <c r="T20" s="4"/>
      <c r="U20" s="4"/>
      <c r="V20" s="4"/>
      <c r="W20" s="4"/>
      <c r="X20" s="4"/>
      <c r="Y20" s="4"/>
    </row>
    <row r="21" spans="4:25" s="3" customFormat="1" ht="36" customHeight="1" x14ac:dyDescent="0.25"/>
    <row r="22" spans="4:25" s="32" customFormat="1" ht="15" customHeight="1" x14ac:dyDescent="0.25"/>
    <row r="23" spans="4:25" s="32" customFormat="1" ht="15" customHeight="1" x14ac:dyDescent="0.25"/>
    <row r="24" spans="4:25" s="32" customFormat="1" ht="15" customHeight="1" x14ac:dyDescent="0.25"/>
    <row r="25" spans="4:25" s="32" customFormat="1" ht="15" customHeight="1" x14ac:dyDescent="0.25"/>
    <row r="26" spans="4:25" s="32" customFormat="1" ht="15" customHeight="1" x14ac:dyDescent="0.25"/>
  </sheetData>
  <hyperlinks>
    <hyperlink ref="D8" location="Notes!A1" tooltip="Notes" display="Notes" xr:uid="{00000000-0004-0000-0000-000000000000}"/>
    <hyperlink ref="D10" location="'By country'!A1" tooltip="Notes" display="By country" xr:uid="{00000000-0004-0000-0000-000001000000}"/>
    <hyperlink ref="D14" location="Data!A1" tooltip="Data" display="Data (Absolute coverage)" xr:uid="{00000000-0004-0000-0000-000002000000}"/>
    <hyperlink ref="D12" location="'By metric'!A1" display="By metric" xr:uid="{00000000-0004-0000-0000-000003000000}"/>
    <hyperlink ref="D16" location="'Data (%)'!A1" display="Percentage Data" xr:uid="{00000000-0004-0000-0000-000004000000}"/>
  </hyperlinks>
  <pageMargins left="0.7" right="0.7" top="0.75" bottom="0.75" header="0.3" footer="0.3"/>
  <pageSetup paperSize="9" scale="26" orientation="portrait" r:id="rId1"/>
  <headerFooter>
    <oddFooter>&amp;L&amp;1#&amp;"Rockwell"&amp;9&amp;K0078D7Information Classification: General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6926-90F7-4E60-9E27-C2FA7120A8AF}">
  <sheetPr codeName="Sheet2">
    <pageSetUpPr fitToPage="1"/>
  </sheetPr>
  <dimension ref="A1:F40"/>
  <sheetViews>
    <sheetView showGridLines="0" showRowColHeaders="0" topLeftCell="C3" zoomScaleNormal="100" workbookViewId="0">
      <pane ySplit="1" topLeftCell="A4" activePane="bottomLeft" state="frozen"/>
      <selection activeCell="F12" sqref="F12"/>
      <selection pane="bottomLeft"/>
    </sheetView>
  </sheetViews>
  <sheetFormatPr defaultColWidth="9.28515625" defaultRowHeight="15" customHeight="1" x14ac:dyDescent="0.25"/>
  <cols>
    <col min="1" max="2" width="0" style="9" hidden="1" customWidth="1"/>
    <col min="3" max="3" width="3.7109375" style="11" customWidth="1"/>
    <col min="4" max="4" width="101.28515625" style="11" customWidth="1"/>
    <col min="5" max="5" width="3.7109375" style="11" customWidth="1"/>
    <col min="6" max="6" width="68.28515625" style="11" customWidth="1"/>
    <col min="7" max="7" width="3.7109375" style="11" customWidth="1"/>
    <col min="8" max="8" width="44.7109375" style="11" customWidth="1"/>
    <col min="9" max="9" width="4.28515625" style="11" customWidth="1"/>
    <col min="10" max="14" width="44.7109375" style="11" customWidth="1"/>
    <col min="15" max="16384" width="9.28515625" style="11"/>
  </cols>
  <sheetData>
    <row r="1" spans="1:6" s="9" customFormat="1" ht="15" hidden="1" customHeight="1" x14ac:dyDescent="0.25"/>
    <row r="2" spans="1:6" s="9" customFormat="1" ht="15" hidden="1" customHeight="1" x14ac:dyDescent="0.25"/>
    <row r="3" spans="1:6" s="34" customFormat="1" ht="44.25" customHeight="1" x14ac:dyDescent="0.25">
      <c r="A3" s="25"/>
      <c r="B3" s="25"/>
      <c r="D3" s="33" t="s">
        <v>1</v>
      </c>
    </row>
    <row r="5" spans="1:6" s="22" customFormat="1" ht="15" customHeight="1" x14ac:dyDescent="0.25">
      <c r="A5" s="10"/>
      <c r="B5" s="10"/>
      <c r="D5" s="46" t="s">
        <v>6</v>
      </c>
    </row>
    <row r="6" spans="1:6" ht="6" customHeight="1" x14ac:dyDescent="0.25">
      <c r="D6" s="99"/>
      <c r="E6" s="99"/>
      <c r="F6" s="99"/>
    </row>
    <row r="7" spans="1:6" ht="78" customHeight="1" x14ac:dyDescent="0.25">
      <c r="D7" s="39" t="s">
        <v>218</v>
      </c>
      <c r="E7"/>
      <c r="F7"/>
    </row>
    <row r="8" spans="1:6" s="22" customFormat="1" ht="15" customHeight="1" x14ac:dyDescent="0.25">
      <c r="A8" s="10"/>
      <c r="B8" s="10"/>
      <c r="D8" s="46" t="s">
        <v>7</v>
      </c>
    </row>
    <row r="9" spans="1:6" ht="6" customHeight="1" x14ac:dyDescent="0.25">
      <c r="D9" s="99"/>
      <c r="E9" s="99"/>
      <c r="F9" s="99"/>
    </row>
    <row r="10" spans="1:6" s="22" customFormat="1" ht="47.25" customHeight="1" x14ac:dyDescent="0.25">
      <c r="A10" s="10"/>
      <c r="B10" s="10"/>
      <c r="D10" s="100" t="s">
        <v>8</v>
      </c>
    </row>
    <row r="11" spans="1:6" s="22" customFormat="1" ht="15" customHeight="1" x14ac:dyDescent="0.25">
      <c r="A11" s="10"/>
      <c r="B11" s="10"/>
      <c r="D11" s="46" t="s">
        <v>9</v>
      </c>
    </row>
    <row r="12" spans="1:6" ht="6" customHeight="1" x14ac:dyDescent="0.25">
      <c r="D12" s="99"/>
      <c r="E12" s="99"/>
      <c r="F12" s="99"/>
    </row>
    <row r="13" spans="1:6" s="22" customFormat="1" ht="113.25" customHeight="1" x14ac:dyDescent="0.25">
      <c r="A13" s="10"/>
      <c r="B13" s="10"/>
      <c r="D13" s="39" t="s">
        <v>220</v>
      </c>
    </row>
    <row r="14" spans="1:6" s="22" customFormat="1" ht="15.6" customHeight="1" x14ac:dyDescent="0.25">
      <c r="A14" s="10"/>
      <c r="B14" s="10"/>
      <c r="D14" s="46" t="s">
        <v>202</v>
      </c>
    </row>
    <row r="15" spans="1:6" ht="6" customHeight="1" x14ac:dyDescent="0.25">
      <c r="D15" s="99"/>
      <c r="E15" s="99"/>
      <c r="F15" s="99"/>
    </row>
    <row r="16" spans="1:6" s="22" customFormat="1" ht="79.150000000000006" customHeight="1" x14ac:dyDescent="0.25">
      <c r="A16" s="10"/>
      <c r="B16" s="10"/>
      <c r="D16" s="39" t="s">
        <v>203</v>
      </c>
    </row>
    <row r="17" spans="1:6" s="22" customFormat="1" ht="15" customHeight="1" x14ac:dyDescent="0.25">
      <c r="A17" s="10"/>
      <c r="B17" s="10"/>
      <c r="D17" s="46" t="s">
        <v>10</v>
      </c>
    </row>
    <row r="18" spans="1:6" ht="6" customHeight="1" x14ac:dyDescent="0.25">
      <c r="D18" s="99"/>
      <c r="E18" s="99"/>
      <c r="F18" s="99"/>
    </row>
    <row r="19" spans="1:6" s="22" customFormat="1" ht="30" customHeight="1" x14ac:dyDescent="0.25">
      <c r="A19" s="10"/>
      <c r="B19" s="10"/>
      <c r="D19" s="39" t="s">
        <v>11</v>
      </c>
    </row>
    <row r="20" spans="1:6" s="22" customFormat="1" ht="15" customHeight="1" x14ac:dyDescent="0.25">
      <c r="A20" s="10"/>
      <c r="B20" s="10"/>
      <c r="D20" s="46" t="s">
        <v>12</v>
      </c>
    </row>
    <row r="21" spans="1:6" ht="6" customHeight="1" x14ac:dyDescent="0.25">
      <c r="D21" s="99"/>
      <c r="E21" s="99"/>
      <c r="F21" s="99"/>
    </row>
    <row r="22" spans="1:6" s="22" customFormat="1" ht="15" customHeight="1" x14ac:dyDescent="0.25">
      <c r="A22" s="10"/>
      <c r="B22" s="10"/>
      <c r="D22" s="39" t="s">
        <v>196</v>
      </c>
    </row>
    <row r="23" spans="1:6" s="22" customFormat="1" ht="15" customHeight="1" x14ac:dyDescent="0.25">
      <c r="A23" s="10"/>
      <c r="B23" s="10"/>
      <c r="D23" s="46" t="s">
        <v>207</v>
      </c>
    </row>
    <row r="24" spans="1:6" ht="6" customHeight="1" x14ac:dyDescent="0.25">
      <c r="D24" s="99"/>
      <c r="E24" s="99"/>
      <c r="F24" s="99"/>
    </row>
    <row r="25" spans="1:6" s="22" customFormat="1" ht="76.5" customHeight="1" x14ac:dyDescent="0.25">
      <c r="A25" s="10"/>
      <c r="B25" s="10"/>
      <c r="D25" s="39" t="s">
        <v>204</v>
      </c>
    </row>
    <row r="26" spans="1:6" s="22" customFormat="1" ht="15" customHeight="1" x14ac:dyDescent="0.25">
      <c r="A26" s="10"/>
      <c r="B26" s="10"/>
      <c r="D26" s="46" t="s">
        <v>13</v>
      </c>
    </row>
    <row r="27" spans="1:6" ht="6" customHeight="1" x14ac:dyDescent="0.25">
      <c r="D27" s="99"/>
      <c r="E27" s="99"/>
      <c r="F27" s="99"/>
    </row>
    <row r="28" spans="1:6" s="22" customFormat="1" ht="111" customHeight="1" x14ac:dyDescent="0.25">
      <c r="A28" s="10"/>
      <c r="B28" s="10"/>
      <c r="D28" s="39" t="s">
        <v>14</v>
      </c>
    </row>
    <row r="29" spans="1:6" s="22" customFormat="1" ht="15.75" x14ac:dyDescent="0.25">
      <c r="A29" s="10"/>
      <c r="B29" s="10"/>
      <c r="D29" s="48"/>
    </row>
    <row r="30" spans="1:6" s="22" customFormat="1" ht="15" customHeight="1" x14ac:dyDescent="0.25">
      <c r="A30" s="10"/>
      <c r="B30" s="10"/>
      <c r="D30" s="47"/>
    </row>
    <row r="31" spans="1:6" s="22" customFormat="1" ht="12" x14ac:dyDescent="0.25">
      <c r="A31" s="10"/>
      <c r="B31" s="10"/>
      <c r="D31" s="39"/>
    </row>
    <row r="32" spans="1:6" s="22" customFormat="1" ht="15" customHeight="1" x14ac:dyDescent="0.25">
      <c r="A32" s="10"/>
      <c r="B32" s="10"/>
      <c r="D32" s="39"/>
    </row>
    <row r="33" spans="1:2" s="22" customFormat="1" ht="15" customHeight="1" x14ac:dyDescent="0.25">
      <c r="A33" s="10"/>
      <c r="B33" s="10"/>
    </row>
    <row r="34" spans="1:2" s="22" customFormat="1" ht="15" customHeight="1" x14ac:dyDescent="0.25">
      <c r="A34" s="10"/>
      <c r="B34" s="10"/>
    </row>
    <row r="35" spans="1:2" s="22" customFormat="1" ht="15" customHeight="1" x14ac:dyDescent="0.25">
      <c r="A35" s="10"/>
      <c r="B35" s="10"/>
    </row>
    <row r="36" spans="1:2" s="22" customFormat="1" ht="15" customHeight="1" x14ac:dyDescent="0.25">
      <c r="A36" s="10"/>
      <c r="B36" s="10"/>
    </row>
    <row r="37" spans="1:2" s="22" customFormat="1" ht="15" customHeight="1" x14ac:dyDescent="0.25">
      <c r="A37" s="10"/>
      <c r="B37" s="10"/>
    </row>
    <row r="38" spans="1:2" s="22" customFormat="1" ht="15" customHeight="1" x14ac:dyDescent="0.25">
      <c r="A38" s="10"/>
      <c r="B38" s="10"/>
    </row>
    <row r="39" spans="1:2" s="22" customFormat="1" ht="15" customHeight="1" x14ac:dyDescent="0.25">
      <c r="A39" s="10"/>
      <c r="B39" s="10"/>
    </row>
    <row r="40" spans="1:2" s="22" customFormat="1" ht="15" customHeight="1" x14ac:dyDescent="0.25">
      <c r="A40" s="10"/>
      <c r="B40" s="10"/>
    </row>
  </sheetData>
  <pageMargins left="0.7" right="0.7" top="0.75" bottom="0.75" header="0.3" footer="0.3"/>
  <pageSetup paperSize="9" scale="49" orientation="portrait" r:id="rId1"/>
  <headerFooter>
    <oddFooter>&amp;L&amp;1#&amp;"Rockwell"&amp;9&amp;K0078D7Information Classification: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0">
    <pageSetUpPr fitToPage="1"/>
  </sheetPr>
  <dimension ref="A1:AE683"/>
  <sheetViews>
    <sheetView showGridLines="0" showRowColHeaders="0" topLeftCell="D3" zoomScaleNormal="100" workbookViewId="0">
      <pane ySplit="4" topLeftCell="A7" activePane="bottomLeft" state="frozen"/>
      <selection activeCell="D3" sqref="D3"/>
      <selection pane="bottomLeft" activeCell="E6" sqref="E6"/>
    </sheetView>
  </sheetViews>
  <sheetFormatPr defaultColWidth="9.28515625" defaultRowHeight="15" customHeight="1" x14ac:dyDescent="0.25"/>
  <cols>
    <col min="1" max="1" width="24.7109375" style="7" hidden="1" customWidth="1"/>
    <col min="2" max="2" width="9.28515625" style="7" hidden="1" customWidth="1"/>
    <col min="3" max="3" width="21" style="7" hidden="1" customWidth="1"/>
    <col min="4" max="4" width="3.7109375" style="8" customWidth="1"/>
    <col min="5" max="5" width="53.42578125" style="8" customWidth="1"/>
    <col min="6" max="16" width="12.7109375" style="8" customWidth="1"/>
    <col min="17" max="28" width="9.28515625" style="8"/>
    <col min="29" max="29" width="47.85546875" style="8" hidden="1" customWidth="1"/>
    <col min="30" max="30" width="9.28515625" style="8" hidden="1" customWidth="1"/>
    <col min="31" max="16384" width="9.28515625" style="8"/>
  </cols>
  <sheetData>
    <row r="1" spans="1:31" s="7" customFormat="1" ht="15" hidden="1" customHeight="1" x14ac:dyDescent="0.25"/>
    <row r="2" spans="1:31" s="7" customFormat="1" ht="15" hidden="1" customHeight="1" x14ac:dyDescent="0.25"/>
    <row r="3" spans="1:31" s="34" customFormat="1" ht="44.25" customHeight="1" x14ac:dyDescent="0.25">
      <c r="E3" s="33" t="s">
        <v>2</v>
      </c>
      <c r="F3" s="33"/>
    </row>
    <row r="4" spans="1:31" ht="15" customHeight="1" x14ac:dyDescent="0.25">
      <c r="A4" s="17"/>
      <c r="B4" s="17"/>
      <c r="C4" s="17"/>
      <c r="E4" s="49"/>
      <c r="F4" s="49"/>
    </row>
    <row r="5" spans="1:31" ht="15" customHeight="1" x14ac:dyDescent="0.25">
      <c r="A5" s="17"/>
      <c r="B5" s="17"/>
      <c r="C5" s="17"/>
      <c r="D5" s="18"/>
      <c r="E5" s="14" t="s">
        <v>15</v>
      </c>
      <c r="F5" s="14" t="s">
        <v>16</v>
      </c>
    </row>
    <row r="6" spans="1:31" ht="24.75" customHeight="1" x14ac:dyDescent="0.25">
      <c r="A6" s="17"/>
      <c r="B6" s="17"/>
      <c r="C6" s="17"/>
      <c r="D6" s="18"/>
      <c r="E6" s="85" t="s">
        <v>146</v>
      </c>
      <c r="F6" s="76" t="s">
        <v>17</v>
      </c>
      <c r="G6" s="149" t="s">
        <v>21</v>
      </c>
      <c r="H6" s="149"/>
      <c r="I6" s="102" t="str">
        <f ca="1">HYPERLINK("#'"&amp;N6&amp;"'!"&amp;VLOOKUP($G$6,$AC$8:$AD$29,2,FALSE),"Click Here")</f>
        <v>Click Here</v>
      </c>
      <c r="L6" s="1" t="s">
        <v>19</v>
      </c>
      <c r="M6" s="1" t="s">
        <v>19</v>
      </c>
      <c r="N6" s="1" t="str">
        <f ca="1">RIGHT(CELL("filename"),LEN(CELL("filename"))-FIND(".xls",CELL("filename"))-5)</f>
        <v>Data (%)</v>
      </c>
      <c r="O6" s="1" t="str">
        <f t="shared" ref="O6:P6" ca="1" si="0">RIGHT(CELL("filename"),LEN(CELL("filename"))-FIND(".xls",CELL("filename"))-5)</f>
        <v>Data (%)</v>
      </c>
      <c r="P6" s="1" t="str">
        <f t="shared" ca="1" si="0"/>
        <v>Data (%)</v>
      </c>
    </row>
    <row r="7" spans="1:31" ht="15" customHeight="1" x14ac:dyDescent="0.25">
      <c r="A7" s="17"/>
      <c r="B7" s="17"/>
      <c r="C7" s="17"/>
      <c r="D7" s="18"/>
      <c r="M7" s="1" t="s">
        <v>20</v>
      </c>
      <c r="N7" s="1" t="s">
        <v>20</v>
      </c>
      <c r="O7" s="1" t="s">
        <v>20</v>
      </c>
      <c r="P7" s="1" t="s">
        <v>20</v>
      </c>
    </row>
    <row r="8" spans="1:31" ht="15" customHeight="1" x14ac:dyDescent="0.25">
      <c r="A8" s="17"/>
      <c r="B8" s="17"/>
      <c r="C8" s="17"/>
      <c r="D8" s="18"/>
      <c r="AC8" s="47" t="s">
        <v>21</v>
      </c>
      <c r="AD8" s="47" t="s">
        <v>22</v>
      </c>
      <c r="AE8"/>
    </row>
    <row r="9" spans="1:31" ht="15" customHeight="1" x14ac:dyDescent="0.25">
      <c r="A9" s="17"/>
      <c r="B9" s="17"/>
      <c r="C9" s="17"/>
      <c r="D9" s="18"/>
      <c r="E9" s="36" t="s">
        <v>23</v>
      </c>
      <c r="AC9" s="47" t="s">
        <v>24</v>
      </c>
      <c r="AD9" s="47" t="s">
        <v>25</v>
      </c>
      <c r="AE9"/>
    </row>
    <row r="10" spans="1:31" ht="15" customHeight="1" x14ac:dyDescent="0.25">
      <c r="A10" s="17"/>
      <c r="B10" s="17"/>
      <c r="C10" s="17"/>
      <c r="D10" s="18"/>
      <c r="E10" s="37"/>
      <c r="F10" s="38">
        <v>2013</v>
      </c>
      <c r="G10" s="38">
        <v>2014</v>
      </c>
      <c r="H10" s="38">
        <v>2015</v>
      </c>
      <c r="I10" s="38">
        <v>2016</v>
      </c>
      <c r="J10" s="38">
        <v>2017</v>
      </c>
      <c r="K10" s="38">
        <v>2018</v>
      </c>
      <c r="L10" s="38">
        <v>2019</v>
      </c>
      <c r="M10" s="38">
        <v>2020</v>
      </c>
      <c r="N10" s="38">
        <v>2021</v>
      </c>
      <c r="O10" s="38">
        <v>2022</v>
      </c>
      <c r="P10" s="38">
        <v>2023</v>
      </c>
      <c r="AC10" s="47" t="s">
        <v>26</v>
      </c>
      <c r="AD10" s="47" t="s">
        <v>27</v>
      </c>
      <c r="AE10"/>
    </row>
    <row r="11" spans="1:31" ht="15" customHeight="1" x14ac:dyDescent="0.25">
      <c r="A11" s="17"/>
      <c r="B11" s="17"/>
      <c r="C11" s="17"/>
      <c r="D11" s="1" t="s">
        <v>28</v>
      </c>
      <c r="E11" s="61" t="s">
        <v>29</v>
      </c>
      <c r="F11" s="67">
        <f>SUMIFS(Data!H$8:H$1657,Data!$D$8:$D$1657,'By country'!$E$6,Data!$F$8:$F$1657,$M$6,Data!$E$8:$E$1657,$D11)</f>
        <v>8443018</v>
      </c>
      <c r="G11" s="67">
        <f>SUMIFS(Data!I$8:I$1657,Data!$D$8:$D$1657,'By country'!$E$6,Data!$F$8:$F$1657,$M$6,Data!$E$8:$E$1657,$D11)</f>
        <v>8451860</v>
      </c>
      <c r="H11" s="67">
        <f>SUMIFS(Data!J$8:J$1657,Data!$D$8:$D$1657,'By country'!$E$6,Data!$F$8:$F$1657,$M$6,Data!$E$8:$E$1657,$D11)</f>
        <v>8506889</v>
      </c>
      <c r="I11" s="67">
        <f>SUMIFS(Data!K$8:K$1657,Data!$D$8:$D$1657,'By country'!$E$6,Data!$F$8:$F$1657,$M$6,Data!$E$8:$E$1657,$D11)</f>
        <v>8576261</v>
      </c>
      <c r="J11" s="67">
        <f>SUMIFS(Data!L$8:L$1657,Data!$D$8:$D$1657,'By country'!$E$6,Data!$F$8:$F$1657,$M$6,Data!$E$8:$E$1657,$D11)</f>
        <v>8690076</v>
      </c>
      <c r="K11" s="67">
        <f>SUMIFS(Data!M$8:M$1657,Data!$D$8:$D$1657,'By country'!$E$6,Data!$F$8:$F$1657,$M$6,Data!$E$8:$E$1657,$D11)</f>
        <v>8772865</v>
      </c>
      <c r="L11" s="67">
        <f>SUMIFS(Data!N$8:N$1657,Data!$D$8:$D$1657,'By country'!$E$6,Data!$F$8:$F$1657,$M$6,Data!$E$8:$E$1657,$D11)</f>
        <v>8858775</v>
      </c>
      <c r="M11" s="67">
        <f>SUMIFS(Data!O$8:O$1657,Data!$D$8:$D$1657,'By country'!$E$6,Data!$F$8:$F$1657,$M$6,Data!$E$8:$E$1657,$D11)</f>
        <v>8901064</v>
      </c>
      <c r="N11" s="67">
        <f>SUMIFS(Data!P$8:P$1657,Data!$D$8:$D$1657,'By country'!$E$6,Data!$F$8:$F$1657,$M$6,Data!$E$8:$E$1657,$D11)</f>
        <v>8932664</v>
      </c>
      <c r="O11" s="67">
        <f>SUMIFS(Data!Q$8:Q$1657,Data!$D$8:$D$1657,'By country'!$E$6,Data!$F$8:$F$1657,$M$6,Data!$E$8:$E$1657,$D11)</f>
        <v>8978929</v>
      </c>
      <c r="P11" s="67">
        <f>SUMIFS(Data!R$8:R$1657,Data!$D$8:$D$1657,'By country'!$E$6,Data!$F$8:$F$1657,$M$6,Data!$E$8:$E$1657,$D11)</f>
        <v>9104772</v>
      </c>
      <c r="AC11" s="139" t="s">
        <v>225</v>
      </c>
      <c r="AD11" s="47" t="s">
        <v>30</v>
      </c>
      <c r="AE11"/>
    </row>
    <row r="12" spans="1:31" ht="15" customHeight="1" x14ac:dyDescent="0.25">
      <c r="A12" s="17"/>
      <c r="B12" s="17"/>
      <c r="C12" s="17"/>
      <c r="D12" s="1" t="s">
        <v>31</v>
      </c>
      <c r="E12" s="65" t="s">
        <v>32</v>
      </c>
      <c r="F12" s="124">
        <f>SUMIFS(Data!H$8:H$1657,Data!$D$8:$D$1657,'By country'!$E$6,Data!$F$8:$F$1657,$M$6,Data!$E$8:$E$1657,$D12)</f>
        <v>3670876</v>
      </c>
      <c r="G12" s="124">
        <f>SUMIFS(Data!I$8:I$1657,Data!$D$8:$D$1657,'By country'!$E$6,Data!$F$8:$F$1657,$M$6,Data!$E$8:$E$1657,$D12)</f>
        <v>3738906.2721707146</v>
      </c>
      <c r="H12" s="124">
        <f>SUMIFS(Data!J$8:J$1657,Data!$D$8:$D$1657,'By country'!$E$6,Data!$F$8:$F$1657,$M$6,Data!$E$8:$E$1657,$D12)</f>
        <v>3813261.2104301383</v>
      </c>
      <c r="I12" s="124">
        <f>SUMIFS(Data!K$8:K$1657,Data!$D$8:$D$1657,'By country'!$E$6,Data!$F$8:$F$1657,$M$6,Data!$E$8:$E$1657,$D12)</f>
        <v>3855149.9818457277</v>
      </c>
      <c r="J12" s="124">
        <f>SUMIFS(Data!L$8:L$1657,Data!$D$8:$D$1657,'By country'!$E$6,Data!$F$8:$F$1657,$M$6,Data!$E$8:$E$1657,$D12)</f>
        <v>3903332.5596650764</v>
      </c>
      <c r="K12" s="124">
        <f>SUMIFS(Data!M$8:M$1657,Data!$D$8:$D$1657,'By country'!$E$6,Data!$F$8:$F$1657,$M$6,Data!$E$8:$E$1657,$D12)</f>
        <v>3935533.8015411892</v>
      </c>
      <c r="L12" s="124">
        <f>SUMIFS(Data!N$8:N$1657,Data!$D$8:$D$1657,'By country'!$E$6,Data!$F$8:$F$1657,$M$6,Data!$E$8:$E$1657,$D12)</f>
        <v>3883312</v>
      </c>
      <c r="M12" s="124">
        <f>SUMIFS(Data!O$8:O$1657,Data!$D$8:$D$1657,'By country'!$E$6,Data!$F$8:$F$1657,$M$6,Data!$E$8:$E$1657,$D12)</f>
        <v>3918929</v>
      </c>
      <c r="N12" s="124">
        <f>SUMIFS(Data!P$8:P$1657,Data!$D$8:$D$1657,'By country'!$E$6,Data!$F$8:$F$1657,$M$6,Data!$E$8:$E$1657,$D12)</f>
        <v>3959143</v>
      </c>
      <c r="O12" s="124">
        <f>SUMIFS(Data!Q$8:Q$1657,Data!$D$8:$D$1657,'By country'!$E$6,Data!$F$8:$F$1657,$M$6,Data!$E$8:$E$1657,$D12)</f>
        <v>3995050</v>
      </c>
      <c r="P12" s="124">
        <f>SUMIFS(Data!R$8:R$1657,Data!$D$8:$D$1657,'By country'!$E$6,Data!$F$8:$F$1657,$M$6,Data!$E$8:$E$1657,$D12)</f>
        <v>4033080</v>
      </c>
      <c r="AC12" s="138" t="s">
        <v>226</v>
      </c>
      <c r="AD12" s="138" t="s">
        <v>33</v>
      </c>
      <c r="AE12"/>
    </row>
    <row r="13" spans="1:31" ht="15" customHeight="1" x14ac:dyDescent="0.25">
      <c r="A13" s="17"/>
      <c r="B13" s="17"/>
      <c r="C13" s="17"/>
      <c r="D13" s="1" t="s">
        <v>31</v>
      </c>
      <c r="E13" s="63" t="s">
        <v>34</v>
      </c>
      <c r="F13" s="125">
        <f>SUMIFS(Data!H$8:H$1657,Data!$D$8:$D$1657,'By country'!$E$6,Data!$F$8:$F$1657,"Rural",Data!$E$8:$E$1657,$D13)</f>
        <v>522649.49897989997</v>
      </c>
      <c r="G13" s="125">
        <f>SUMIFS(Data!I$8:I$1657,Data!$D$8:$D$1657,'By country'!$E$6,Data!$F$8:$F$1657,"Rural",Data!$E$8:$E$1657,$D13)</f>
        <v>512135.95854965557</v>
      </c>
      <c r="H13" s="125">
        <f>SUMIFS(Data!J$8:J$1657,Data!$D$8:$D$1657,'By country'!$E$6,Data!$F$8:$F$1657,"Rural",Data!$E$8:$E$1657,$D13)</f>
        <v>522491.27846246533</v>
      </c>
      <c r="I13" s="125">
        <f>SUMIFS(Data!K$8:K$1657,Data!$D$8:$D$1657,'By country'!$E$6,Data!$F$8:$F$1657,"Rural",Data!$E$8:$E$1657,$D13)</f>
        <v>527068.97819766367</v>
      </c>
      <c r="J13" s="125">
        <f>SUMIFS(Data!L$8:L$1657,Data!$D$8:$D$1657,'By country'!$E$6,Data!$F$8:$F$1657,"Rural",Data!$E$8:$E$1657,$D13)</f>
        <v>532082.7747229964</v>
      </c>
      <c r="K13" s="125">
        <f>SUMIFS(Data!M$8:M$1657,Data!$D$8:$D$1657,'By country'!$E$6,Data!$F$8:$F$1657,"Rural",Data!$E$8:$E$1657,$D13)</f>
        <v>532132.46131854213</v>
      </c>
      <c r="L13" s="125">
        <f>SUMIFS(Data!N$8:N$1657,Data!$D$8:$D$1657,'By country'!$E$6,Data!$F$8:$F$1657,"Rural",Data!$E$8:$E$1657,$D13)</f>
        <v>501885.69022201211</v>
      </c>
      <c r="M13" s="125">
        <f>SUMIFS(Data!O$8:O$1657,Data!$D$8:$D$1657,'By country'!$E$6,Data!$F$8:$F$1657,"Rural",Data!$E$8:$E$1657,$D13)</f>
        <v>534729.84201989789</v>
      </c>
      <c r="N13" s="125">
        <f>SUMIFS(Data!P$8:P$1657,Data!$D$8:$D$1657,'By country'!$E$6,Data!$F$8:$F$1657,"Rural",Data!$E$8:$E$1657,$D13)</f>
        <v>582496</v>
      </c>
      <c r="O13" s="125">
        <f>SUMIFS(Data!Q$8:Q$1657,Data!$D$8:$D$1657,'By country'!$E$6,Data!$F$8:$F$1657,"Rural",Data!$E$8:$E$1657,$D13)</f>
        <v>585740</v>
      </c>
      <c r="P13" s="125">
        <f>SUMIFS(Data!R$8:R$1657,Data!$D$8:$D$1657,'By country'!$E$6,Data!$F$8:$F$1657,"Rural",Data!$E$8:$E$1657,$D13)</f>
        <v>588992</v>
      </c>
      <c r="AC13" s="47" t="s">
        <v>18</v>
      </c>
      <c r="AD13" s="47" t="s">
        <v>36</v>
      </c>
      <c r="AE13"/>
    </row>
    <row r="14" spans="1:31" ht="15" customHeight="1" x14ac:dyDescent="0.25">
      <c r="A14" s="17"/>
      <c r="B14" s="17"/>
      <c r="C14" s="17"/>
      <c r="D14" s="1"/>
      <c r="AC14" s="47" t="s">
        <v>35</v>
      </c>
      <c r="AD14" s="47" t="s">
        <v>38</v>
      </c>
      <c r="AE14"/>
    </row>
    <row r="15" spans="1:31" ht="15" customHeight="1" x14ac:dyDescent="0.25">
      <c r="A15" s="17"/>
      <c r="B15" s="17"/>
      <c r="C15" s="17"/>
      <c r="D15" s="1"/>
      <c r="AC15" s="47" t="s">
        <v>37</v>
      </c>
      <c r="AD15" s="47" t="s">
        <v>40</v>
      </c>
      <c r="AE15"/>
    </row>
    <row r="16" spans="1:31" ht="15" customHeight="1" x14ac:dyDescent="0.25">
      <c r="A16" s="17"/>
      <c r="B16" s="17"/>
      <c r="C16" s="17"/>
      <c r="D16" s="1"/>
      <c r="E16" s="46" t="s">
        <v>21</v>
      </c>
      <c r="AC16" s="47" t="s">
        <v>39</v>
      </c>
      <c r="AD16" s="47" t="s">
        <v>42</v>
      </c>
      <c r="AE16"/>
    </row>
    <row r="17" spans="1:31" ht="15" customHeight="1" x14ac:dyDescent="0.25">
      <c r="A17" s="17"/>
      <c r="B17" s="17"/>
      <c r="C17" s="17"/>
      <c r="D17" s="1"/>
      <c r="AC17" s="47" t="s">
        <v>41</v>
      </c>
      <c r="AD17" s="47" t="s">
        <v>44</v>
      </c>
      <c r="AE17"/>
    </row>
    <row r="18" spans="1:31" ht="15" customHeight="1" x14ac:dyDescent="0.25">
      <c r="A18" s="17"/>
      <c r="B18" s="17"/>
      <c r="C18" s="17"/>
      <c r="D18" s="1"/>
      <c r="AC18" s="47" t="s">
        <v>43</v>
      </c>
      <c r="AD18" s="47" t="s">
        <v>46</v>
      </c>
      <c r="AE18"/>
    </row>
    <row r="19" spans="1:31" ht="15" customHeight="1" x14ac:dyDescent="0.25">
      <c r="A19" s="17"/>
      <c r="B19" s="17"/>
      <c r="C19" s="17"/>
      <c r="D19" s="1"/>
      <c r="AC19" s="47" t="s">
        <v>45</v>
      </c>
      <c r="AD19" s="47" t="s">
        <v>48</v>
      </c>
      <c r="AE19"/>
    </row>
    <row r="20" spans="1:31" ht="15" customHeight="1" x14ac:dyDescent="0.25">
      <c r="A20" s="17"/>
      <c r="B20" s="17"/>
      <c r="C20" s="17"/>
      <c r="D20" s="1"/>
      <c r="AC20" s="47" t="s">
        <v>50</v>
      </c>
      <c r="AD20" s="47" t="s">
        <v>213</v>
      </c>
      <c r="AE20"/>
    </row>
    <row r="21" spans="1:31" ht="15" customHeight="1" x14ac:dyDescent="0.25">
      <c r="A21" s="17"/>
      <c r="B21" s="17"/>
      <c r="C21" s="17"/>
      <c r="D21" s="1"/>
      <c r="AC21" s="47" t="s">
        <v>207</v>
      </c>
      <c r="AD21" s="47" t="s">
        <v>214</v>
      </c>
      <c r="AE21"/>
    </row>
    <row r="22" spans="1:31" ht="15" customHeight="1" x14ac:dyDescent="0.25">
      <c r="A22" s="17"/>
      <c r="B22" s="17"/>
      <c r="C22" s="17"/>
      <c r="D22" s="1"/>
      <c r="AC22" s="47" t="s">
        <v>51</v>
      </c>
      <c r="AD22" s="47" t="s">
        <v>215</v>
      </c>
      <c r="AE22" s="138"/>
    </row>
    <row r="23" spans="1:31" ht="15" customHeight="1" x14ac:dyDescent="0.25">
      <c r="A23" s="17"/>
      <c r="B23" s="17"/>
      <c r="C23" s="17"/>
      <c r="D23" s="1"/>
      <c r="AC23" s="47" t="s">
        <v>52</v>
      </c>
      <c r="AD23" s="47" t="s">
        <v>216</v>
      </c>
      <c r="AE23" s="138"/>
    </row>
    <row r="24" spans="1:31" ht="15" customHeight="1" x14ac:dyDescent="0.25">
      <c r="A24" s="17"/>
      <c r="B24" s="17"/>
      <c r="C24" s="17"/>
      <c r="D24" s="1"/>
      <c r="AC24" s="47" t="s">
        <v>53</v>
      </c>
      <c r="AD24" s="47" t="s">
        <v>211</v>
      </c>
      <c r="AE24" s="47"/>
    </row>
    <row r="25" spans="1:31" ht="15" customHeight="1" x14ac:dyDescent="0.25">
      <c r="A25" s="17"/>
      <c r="B25" s="17"/>
      <c r="C25" s="17"/>
      <c r="D25" s="1"/>
      <c r="AC25" s="47" t="s">
        <v>54</v>
      </c>
      <c r="AD25" s="47" t="s">
        <v>212</v>
      </c>
      <c r="AE25" s="47"/>
    </row>
    <row r="26" spans="1:31" ht="15" customHeight="1" x14ac:dyDescent="0.25">
      <c r="A26" s="17"/>
      <c r="B26" s="17"/>
      <c r="C26" s="17"/>
      <c r="D26" s="1"/>
      <c r="AC26" s="47" t="s">
        <v>55</v>
      </c>
      <c r="AD26" s="47" t="s">
        <v>221</v>
      </c>
      <c r="AE26" s="47"/>
    </row>
    <row r="27" spans="1:31" ht="15" customHeight="1" x14ac:dyDescent="0.25">
      <c r="A27" s="17"/>
      <c r="B27" s="17"/>
      <c r="C27" s="17"/>
      <c r="D27" s="1"/>
      <c r="AC27" s="47" t="s">
        <v>56</v>
      </c>
      <c r="AD27" s="47" t="s">
        <v>222</v>
      </c>
      <c r="AE27" s="47"/>
    </row>
    <row r="28" spans="1:31" ht="15" customHeight="1" x14ac:dyDescent="0.25">
      <c r="A28" s="17"/>
      <c r="B28" s="17"/>
      <c r="C28" s="17"/>
      <c r="D28" s="1"/>
      <c r="AC28" s="47" t="s">
        <v>49</v>
      </c>
      <c r="AD28" s="47" t="s">
        <v>223</v>
      </c>
      <c r="AE28" s="47"/>
    </row>
    <row r="29" spans="1:31" ht="15" customHeight="1" x14ac:dyDescent="0.25">
      <c r="A29" s="17"/>
      <c r="B29" s="17"/>
      <c r="C29" s="17"/>
      <c r="D29" s="1"/>
      <c r="AC29" s="139" t="s">
        <v>47</v>
      </c>
      <c r="AD29" s="139" t="s">
        <v>224</v>
      </c>
      <c r="AE29" s="47"/>
    </row>
    <row r="30" spans="1:31" ht="15" customHeight="1" x14ac:dyDescent="0.25">
      <c r="A30" s="17"/>
      <c r="B30" s="17"/>
      <c r="C30" s="17"/>
      <c r="D30" s="1"/>
      <c r="AC30" s="91"/>
      <c r="AD30" s="1"/>
    </row>
    <row r="31" spans="1:31" ht="15" customHeight="1" x14ac:dyDescent="0.25">
      <c r="A31" s="17"/>
      <c r="B31" s="17"/>
      <c r="C31" s="17"/>
      <c r="D31" s="1"/>
      <c r="AC31" s="1"/>
      <c r="AD31" s="1"/>
    </row>
    <row r="32" spans="1:31" ht="15" customHeight="1" x14ac:dyDescent="0.25">
      <c r="A32" s="17"/>
      <c r="B32" s="17"/>
      <c r="C32" s="17"/>
      <c r="D32" s="1"/>
      <c r="AC32" s="1"/>
      <c r="AD32" s="1"/>
    </row>
    <row r="33" spans="1:16" ht="15" customHeight="1" x14ac:dyDescent="0.25">
      <c r="A33" s="17"/>
      <c r="B33" s="17"/>
      <c r="C33" s="17"/>
      <c r="D33" s="1"/>
    </row>
    <row r="34" spans="1:16" ht="15" customHeight="1" x14ac:dyDescent="0.25">
      <c r="A34" s="17"/>
      <c r="B34" s="17"/>
      <c r="C34" s="17"/>
      <c r="D34" s="1"/>
    </row>
    <row r="35" spans="1:16" ht="15" customHeight="1" x14ac:dyDescent="0.25">
      <c r="A35" s="17"/>
      <c r="B35" s="17"/>
      <c r="C35" s="17"/>
      <c r="D35" s="1"/>
    </row>
    <row r="36" spans="1:16" ht="15" customHeight="1" x14ac:dyDescent="0.25">
      <c r="A36" s="17"/>
      <c r="B36" s="17"/>
      <c r="C36" s="17"/>
      <c r="D36" s="1"/>
    </row>
    <row r="37" spans="1:16" ht="15" customHeight="1" x14ac:dyDescent="0.25">
      <c r="A37" s="17"/>
      <c r="B37" s="17"/>
      <c r="C37" s="17"/>
      <c r="D37" s="1"/>
    </row>
    <row r="38" spans="1:16" ht="15" customHeight="1" x14ac:dyDescent="0.25">
      <c r="A38" s="17"/>
      <c r="B38" s="17"/>
      <c r="C38" s="17"/>
      <c r="D38" s="1"/>
    </row>
    <row r="39" spans="1:16" ht="15" customHeight="1" x14ac:dyDescent="0.25">
      <c r="A39" s="17"/>
      <c r="B39" s="17"/>
      <c r="C39" s="17"/>
      <c r="D39" s="1"/>
      <c r="E39" s="36" t="s">
        <v>57</v>
      </c>
    </row>
    <row r="40" spans="1:16" ht="15" customHeight="1" x14ac:dyDescent="0.25">
      <c r="A40" s="17"/>
      <c r="B40" s="17"/>
      <c r="C40" s="17"/>
      <c r="D40" s="1"/>
      <c r="E40" s="37"/>
      <c r="F40" s="38">
        <f>F$10</f>
        <v>2013</v>
      </c>
      <c r="G40" s="38">
        <f t="shared" ref="G40:P40" si="1">G$10</f>
        <v>2014</v>
      </c>
      <c r="H40" s="38">
        <f t="shared" si="1"/>
        <v>2015</v>
      </c>
      <c r="I40" s="38">
        <f t="shared" si="1"/>
        <v>2016</v>
      </c>
      <c r="J40" s="38">
        <f t="shared" si="1"/>
        <v>2017</v>
      </c>
      <c r="K40" s="38">
        <f t="shared" si="1"/>
        <v>2018</v>
      </c>
      <c r="L40" s="38">
        <f t="shared" si="1"/>
        <v>2019</v>
      </c>
      <c r="M40" s="38">
        <f t="shared" si="1"/>
        <v>2020</v>
      </c>
      <c r="N40" s="38">
        <f t="shared" si="1"/>
        <v>2021</v>
      </c>
      <c r="O40" s="38">
        <f t="shared" si="1"/>
        <v>2022</v>
      </c>
      <c r="P40" s="38">
        <f t="shared" si="1"/>
        <v>2023</v>
      </c>
    </row>
    <row r="41" spans="1:16" ht="15" customHeight="1" x14ac:dyDescent="0.25">
      <c r="A41" s="17"/>
      <c r="B41" s="17"/>
      <c r="C41" s="17"/>
      <c r="D41" s="1" t="s">
        <v>58</v>
      </c>
      <c r="E41" s="61" t="s">
        <v>58</v>
      </c>
      <c r="F41" s="67">
        <f>SUMIFS(Data!H$8:H$1657,Data!$D$8:$D$1657,'By country'!$E$6,Data!$F$8:$F$1657,$M$6,Data!$E$8:$E$1657,$D41)</f>
        <v>3619912.1398</v>
      </c>
      <c r="G41" s="67">
        <f>SUMIFS(Data!I$8:I$1657,Data!$D$8:$D$1657,'By country'!$E$6,Data!$F$8:$F$1657,$M$6,Data!$E$8:$E$1657,$D41)</f>
        <v>3679470.8214582959</v>
      </c>
      <c r="H41" s="67">
        <f>SUMIFS(Data!J$8:J$1657,Data!$D$8:$D$1657,'By country'!$E$6,Data!$F$8:$F$1657,$M$6,Data!$E$8:$E$1657,$D41)</f>
        <v>3736995.9862215356</v>
      </c>
      <c r="I41" s="67">
        <f>SUMIFS(Data!K$8:K$1657,Data!$D$8:$D$1657,'By country'!$E$6,Data!$F$8:$F$1657,$M$6,Data!$E$8:$E$1657,$D41)</f>
        <v>3781362.1956163761</v>
      </c>
      <c r="J41" s="67">
        <f>SUMIFS(Data!L$8:L$1657,Data!$D$8:$D$1657,'By country'!$E$6,Data!$F$8:$F$1657,$M$6,Data!$E$8:$E$1657,$D41)</f>
        <v>3822764.169840422</v>
      </c>
      <c r="K41" s="67">
        <f>SUMIFS(Data!M$8:M$1657,Data!$D$8:$D$1657,'By country'!$E$6,Data!$F$8:$F$1657,$M$6,Data!$E$8:$E$1657,$D41)</f>
        <v>3858861.7128440705</v>
      </c>
      <c r="L41" s="67">
        <f>SUMIFS(Data!N$8:N$1657,Data!$D$8:$D$1657,'By country'!$E$6,Data!$F$8:$F$1657,$M$6,Data!$E$8:$E$1657,$D41)</f>
        <v>3813412.3840000001</v>
      </c>
      <c r="M41" s="71">
        <f>SUMIFS(Data!O$8:O$1657,Data!$D$8:$D$1657,'By country'!$E$6,Data!$F$8:$F$1657,$M$6,Data!$E$8:$E$1657,$D41)</f>
        <v>3863423</v>
      </c>
      <c r="N41" s="71" t="e">
        <f>SUMIFS(Data!P$8:P$1657,Data!$D$8:$D$1657,'By country'!$E$6,Data!$F$8:$F$1657,$M$6,Data!$E$8:$E$1657,$D41)</f>
        <v>#N/A</v>
      </c>
      <c r="O41" s="71" t="e">
        <f>SUMIFS(Data!Q$8:Q$1657,Data!$D$8:$D$1657,'By country'!$E$6,Data!$F$8:$F$1657,$M$6,Data!$E$8:$E$1657,$D41)</f>
        <v>#N/A</v>
      </c>
      <c r="P41" s="71" t="e">
        <f>SUMIFS(Data!R$8:R$1657,Data!$D$8:$D$1657,'By country'!$E$6,Data!$F$8:$F$1657,$M$6,Data!$E$8:$E$1657,$D41)</f>
        <v>#N/A</v>
      </c>
    </row>
    <row r="42" spans="1:16" ht="15" customHeight="1" x14ac:dyDescent="0.25">
      <c r="A42" s="17"/>
      <c r="B42" s="17"/>
      <c r="C42" s="17"/>
      <c r="D42" s="1" t="str">
        <f>$M$6</f>
        <v>Total</v>
      </c>
      <c r="E42" s="68" t="s">
        <v>59</v>
      </c>
      <c r="F42" s="64">
        <f>IFERROR(SUMIFS('Data (%)'!H$8:H$1657,'Data (%)'!$D$8:$D$1657,'By country'!$E$6,'Data (%)'!$F$8:$F$1657,$D42,'Data (%)'!$E$8:$E$1657,$D41),NA())</f>
        <v>0.98611670342446867</v>
      </c>
      <c r="G42" s="64">
        <f>IFERROR(SUMIFS('Data (%)'!I$8:I$1657,'Data (%)'!$D$8:$D$1657,'By country'!$E$6,'Data (%)'!$F$8:$F$1657,$D42,'Data (%)'!$E$8:$E$1657,$D41),NA())</f>
        <v>0.98410351948247365</v>
      </c>
      <c r="H42" s="64">
        <f>IFERROR(SUMIFS('Data (%)'!J$8:J$1657,'Data (%)'!$D$8:$D$1657,'By country'!$E$6,'Data (%)'!$F$8:$F$1657,$D42,'Data (%)'!$E$8:$E$1657,$D41),NA())</f>
        <v>0.98</v>
      </c>
      <c r="I42" s="64">
        <f>IFERROR(SUMIFS('Data (%)'!K$8:K$1657,'Data (%)'!$D$8:$D$1657,'By country'!$E$6,'Data (%)'!$F$8:$F$1657,$D42,'Data (%)'!$E$8:$E$1657,$D41),NA())</f>
        <v>0.98085994408082033</v>
      </c>
      <c r="J42" s="64">
        <f>IFERROR(SUMIFS('Data (%)'!L$8:L$1657,'Data (%)'!$D$8:$D$1657,'By country'!$E$6,'Data (%)'!$F$8:$F$1657,$D42,'Data (%)'!$E$8:$E$1657,$D41),NA())</f>
        <v>0.97935907622701568</v>
      </c>
      <c r="K42" s="64">
        <f>IFERROR(SUMIFS('Data (%)'!M$8:M$1657,'Data (%)'!$D$8:$D$1657,'By country'!$E$6,'Data (%)'!$F$8:$F$1657,$D42,'Data (%)'!$E$8:$E$1657,$D41),NA())</f>
        <v>0.98051799512760041</v>
      </c>
      <c r="L42" s="64">
        <f>IFERROR(SUMIFS('Data (%)'!N$8:N$1657,'Data (%)'!$D$8:$D$1657,'By country'!$E$6,'Data (%)'!$F$8:$F$1657,$D42,'Data (%)'!$E$8:$E$1657,$D41),NA())</f>
        <v>0.98199999999999998</v>
      </c>
      <c r="M42" s="64">
        <f>IFERROR(SUMIFS('Data (%)'!O$8:O$1657,'Data (%)'!$D$8:$D$1657,'By country'!$E$6,'Data (%)'!$F$8:$F$1657,$D42,'Data (%)'!$E$8:$E$1657,$D41),NA())</f>
        <v>0.98583643643454633</v>
      </c>
      <c r="N42" s="64" t="e">
        <f>IFERROR(SUMIFS('Data (%)'!P$8:P$1657,'Data (%)'!$D$8:$D$1657,'By country'!$E$6,'Data (%)'!$F$8:$F$1657,$D42,'Data (%)'!$E$8:$E$1657,$D41),NA())</f>
        <v>#N/A</v>
      </c>
      <c r="O42" s="64" t="e">
        <f>IFERROR(SUMIFS('Data (%)'!Q$8:Q$1657,'Data (%)'!$D$8:$D$1657,'By country'!$E$6,'Data (%)'!$F$8:$F$1657,$D42,'Data (%)'!$E$8:$E$1657,$D41),NA())</f>
        <v>#N/A</v>
      </c>
      <c r="P42" s="64" t="e">
        <f>IFERROR(SUMIFS('Data (%)'!R$8:R$1657,'Data (%)'!$D$8:$D$1657,'By country'!$E$6,'Data (%)'!$F$8:$F$1657,$D42,'Data (%)'!$E$8:$E$1657,$D41),NA())</f>
        <v>#N/A</v>
      </c>
    </row>
    <row r="43" spans="1:16" ht="15" customHeight="1" x14ac:dyDescent="0.25">
      <c r="A43" s="17"/>
      <c r="B43" s="17"/>
      <c r="C43" s="17"/>
      <c r="D43" s="1" t="s">
        <v>60</v>
      </c>
      <c r="E43" s="61" t="s">
        <v>60</v>
      </c>
      <c r="F43" s="67">
        <f>SUMIFS(Data!H$8:H$1657,Data!$D$8:$D$1657,'By country'!$E$6,Data!$F$8:$F$1657,$M$6,Data!$E$8:$E$1657,$D43)</f>
        <v>2040839.9656427822</v>
      </c>
      <c r="G43" s="67">
        <f>SUMIFS(Data!I$8:I$1657,Data!$D$8:$D$1657,'By country'!$E$6,Data!$F$8:$F$1657,$M$6,Data!$E$8:$E$1657,$D43)</f>
        <v>2253338.6364884274</v>
      </c>
      <c r="H43" s="67">
        <f>SUMIFS(Data!J$8:J$1657,Data!$D$8:$D$1657,'By country'!$E$6,Data!$F$8:$F$1657,$M$6,Data!$E$8:$E$1657,$D43)</f>
        <v>2484991.8587820539</v>
      </c>
      <c r="I43" s="67">
        <f>SUMIFS(Data!K$8:K$1657,Data!$D$8:$D$1657,'By country'!$E$6,Data!$F$8:$F$1657,$M$6,Data!$E$8:$E$1657,$D43)</f>
        <v>2594044.389797084</v>
      </c>
      <c r="J43" s="67">
        <f>SUMIFS(Data!L$8:L$1657,Data!$D$8:$D$1657,'By country'!$E$6,Data!$F$8:$F$1657,$M$6,Data!$E$8:$E$1657,$D43)</f>
        <v>2782689.0026887283</v>
      </c>
      <c r="K43" s="67">
        <f>SUMIFS(Data!M$8:M$1657,Data!$D$8:$D$1657,'By country'!$E$6,Data!$F$8:$F$1657,$M$6,Data!$E$8:$E$1657,$D43)</f>
        <v>2847374.6862931256</v>
      </c>
      <c r="L43" s="67">
        <f>SUMIFS(Data!N$8:N$1657,Data!$D$8:$D$1657,'By country'!$E$6,Data!$F$8:$F$1657,$M$6,Data!$E$8:$E$1657,$D43)</f>
        <v>3058873</v>
      </c>
      <c r="M43" s="67">
        <f>SUMIFS(Data!O$8:O$1657,Data!$D$8:$D$1657,'By country'!$E$6,Data!$F$8:$F$1657,$M$6,Data!$E$8:$E$1657,$D43)</f>
        <v>3394576.2997999997</v>
      </c>
      <c r="N43" s="67">
        <f>SUMIFS(Data!P$8:P$1657,Data!$D$8:$D$1657,'By country'!$E$6,Data!$F$8:$F$1657,$M$6,Data!$E$8:$E$1657,$D43)</f>
        <v>3694166</v>
      </c>
      <c r="O43" s="67">
        <f>SUMIFS(Data!Q$8:Q$1657,Data!$D$8:$D$1657,'By country'!$E$6,Data!$F$8:$F$1657,$M$6,Data!$E$8:$E$1657,$D43)</f>
        <v>3787714</v>
      </c>
      <c r="P43" s="67">
        <f>SUMIFS(Data!R$8:R$1657,Data!$D$8:$D$1657,'By country'!$E$6,Data!$F$8:$F$1657,$M$6,Data!$E$8:$E$1657,$D43)</f>
        <v>3797225.9999999995</v>
      </c>
    </row>
    <row r="44" spans="1:16" ht="15" customHeight="1" x14ac:dyDescent="0.25">
      <c r="A44" s="17"/>
      <c r="B44" s="17"/>
      <c r="C44" s="17"/>
      <c r="D44" s="1" t="str">
        <f>$M$6</f>
        <v>Total</v>
      </c>
      <c r="E44" s="68" t="s">
        <v>59</v>
      </c>
      <c r="F44" s="64">
        <f>IFERROR(SUMIFS('Data (%)'!H$8:H$1657,'Data (%)'!$D$8:$D$1657,'By country'!$E$6,'Data (%)'!$F$8:$F$1657,$D44,'Data (%)'!$E$8:$E$1657,$D43),NA())</f>
        <v>0.55595448215706067</v>
      </c>
      <c r="G44" s="64">
        <f>IFERROR(SUMIFS('Data (%)'!I$8:I$1657,'Data (%)'!$D$8:$D$1657,'By country'!$E$6,'Data (%)'!$F$8:$F$1657,$D44,'Data (%)'!$E$8:$E$1657,$D43),NA())</f>
        <v>0.60267320774002608</v>
      </c>
      <c r="H44" s="64">
        <f>IFERROR(SUMIFS('Data (%)'!J$8:J$1657,'Data (%)'!$D$8:$D$1657,'By country'!$E$6,'Data (%)'!$F$8:$F$1657,$D44,'Data (%)'!$E$8:$E$1657,$D43),NA())</f>
        <v>0.65167102950750788</v>
      </c>
      <c r="I44" s="64">
        <f>IFERROR(SUMIFS('Data (%)'!K$8:K$1657,'Data (%)'!$D$8:$D$1657,'By country'!$E$6,'Data (%)'!$F$8:$F$1657,$D44,'Data (%)'!$E$8:$E$1657,$D43),NA())</f>
        <v>0.67287768362130884</v>
      </c>
      <c r="J44" s="64">
        <f>IFERROR(SUMIFS('Data (%)'!L$8:L$1657,'Data (%)'!$D$8:$D$1657,'By country'!$E$6,'Data (%)'!$F$8:$F$1657,$D44,'Data (%)'!$E$8:$E$1657,$D43),NA())</f>
        <v>0.71290082516758335</v>
      </c>
      <c r="K44" s="64">
        <f>IFERROR(SUMIFS('Data (%)'!M$8:M$1657,'Data (%)'!$D$8:$D$1657,'By country'!$E$6,'Data (%)'!$F$8:$F$1657,$D44,'Data (%)'!$E$8:$E$1657,$D43),NA())</f>
        <v>0.723504060663402</v>
      </c>
      <c r="L44" s="64">
        <f>IFERROR(SUMIFS('Data (%)'!N$8:N$1657,'Data (%)'!$D$8:$D$1657,'By country'!$E$6,'Data (%)'!$F$8:$F$1657,$D44,'Data (%)'!$E$8:$E$1657,$D43),NA())</f>
        <v>0.78769694528793976</v>
      </c>
      <c r="M44" s="64">
        <f>IFERROR(SUMIFS('Data (%)'!O$8:O$1657,'Data (%)'!$D$8:$D$1657,'By country'!$E$6,'Data (%)'!$F$8:$F$1657,$D44,'Data (%)'!$E$8:$E$1657,$D43),NA())</f>
        <v>0.86619999999999997</v>
      </c>
      <c r="N44" s="64">
        <f>IFERROR(SUMIFS('Data (%)'!P$8:P$1657,'Data (%)'!$D$8:$D$1657,'By country'!$E$6,'Data (%)'!$F$8:$F$1657,$D44,'Data (%)'!$E$8:$E$1657,$D43),NA())</f>
        <v>0.93307213202453154</v>
      </c>
      <c r="O44" s="64">
        <f>IFERROR(SUMIFS('Data (%)'!Q$8:Q$1657,'Data (%)'!$D$8:$D$1657,'By country'!$E$6,'Data (%)'!$F$8:$F$1657,$D44,'Data (%)'!$E$8:$E$1657,$D43),NA())</f>
        <v>0.94810177594773537</v>
      </c>
      <c r="P44" s="64">
        <f>IFERROR(SUMIFS('Data (%)'!R$8:R$1657,'Data (%)'!$D$8:$D$1657,'By country'!$E$6,'Data (%)'!$F$8:$F$1657,$D44,'Data (%)'!$E$8:$E$1657,$D43),NA())</f>
        <v>0.94152012853699896</v>
      </c>
    </row>
    <row r="45" spans="1:16" ht="15" customHeight="1" x14ac:dyDescent="0.25">
      <c r="A45" s="17"/>
      <c r="B45" s="17"/>
      <c r="C45" s="17"/>
      <c r="D45" s="1" t="s">
        <v>61</v>
      </c>
      <c r="E45" s="61" t="s">
        <v>61</v>
      </c>
      <c r="F45" s="67">
        <f>SUMIFS(Data!H$8:H$1657,Data!$D$8:$D$1657,'By country'!$E$6,Data!$F$8:$F$1657,$M$6,Data!$E$8:$E$1657,$D45)</f>
        <v>1585579.9806587326</v>
      </c>
      <c r="G45" s="67">
        <f>SUMIFS(Data!I$8:I$1657,Data!$D$8:$D$1657,'By country'!$E$6,Data!$F$8:$F$1657,$M$6,Data!$E$8:$E$1657,$D45)</f>
        <v>1526583.1609223979</v>
      </c>
      <c r="H45" s="67">
        <f>SUMIFS(Data!J$8:J$1657,Data!$D$8:$D$1657,'By country'!$E$6,Data!$F$8:$F$1657,$M$6,Data!$E$8:$E$1657,$D45)</f>
        <v>1614113.301969216</v>
      </c>
      <c r="I45" s="67">
        <f>SUMIFS(Data!K$8:K$1657,Data!$D$8:$D$1657,'By country'!$E$6,Data!$F$8:$F$1657,$M$6,Data!$E$8:$E$1657,$D45)</f>
        <v>1909162.6155469732</v>
      </c>
      <c r="J45" s="67">
        <f>SUMIFS(Data!L$8:L$1657,Data!$D$8:$D$1657,'By country'!$E$6,Data!$F$8:$F$1657,$M$6,Data!$E$8:$E$1657,$D45)</f>
        <v>2192623.0633829557</v>
      </c>
      <c r="K45" s="67">
        <f>SUMIFS(Data!M$8:M$1657,Data!$D$8:$D$1657,'By country'!$E$6,Data!$F$8:$F$1657,$M$6,Data!$E$8:$E$1657,$D45)</f>
        <v>2264559.2244480038</v>
      </c>
      <c r="L45" s="67">
        <f>SUMIFS(Data!N$8:N$1657,Data!$D$8:$D$1657,'By country'!$E$6,Data!$F$8:$F$1657,$M$6,Data!$E$8:$E$1657,$D45)</f>
        <v>2532191.9999999991</v>
      </c>
      <c r="M45" s="67">
        <f>SUMIFS(Data!O$8:O$1657,Data!$D$8:$D$1657,'By country'!$E$6,Data!$F$8:$F$1657,$M$6,Data!$E$8:$E$1657,$D45)</f>
        <v>2829701</v>
      </c>
      <c r="N45" s="67">
        <f>SUMIFS(Data!P$8:P$1657,Data!$D$8:$D$1657,'By country'!$E$6,Data!$F$8:$F$1657,$M$6,Data!$E$8:$E$1657,$D45)</f>
        <v>3278917</v>
      </c>
      <c r="O45" s="67">
        <f>SUMIFS(Data!Q$8:Q$1657,Data!$D$8:$D$1657,'By country'!$E$6,Data!$F$8:$F$1657,$M$6,Data!$E$8:$E$1657,$D45)</f>
        <v>3427842</v>
      </c>
      <c r="P45" s="67">
        <f>SUMIFS(Data!R$8:R$1657,Data!$D$8:$D$1657,'By country'!$E$6,Data!$F$8:$F$1657,$M$6,Data!$E$8:$E$1657,$D45)</f>
        <v>3529626</v>
      </c>
    </row>
    <row r="46" spans="1:16" ht="15" customHeight="1" x14ac:dyDescent="0.25">
      <c r="A46" s="17"/>
      <c r="B46" s="17"/>
      <c r="C46" s="17"/>
      <c r="D46" s="1" t="str">
        <f>$M$6</f>
        <v>Total</v>
      </c>
      <c r="E46" s="68" t="s">
        <v>59</v>
      </c>
      <c r="F46" s="64">
        <f>IFERROR(SUMIFS('Data (%)'!H$8:H$1657,'Data (%)'!$D$8:$D$1657,'By country'!$E$6,'Data (%)'!$F$8:$F$1657,$D46,'Data (%)'!$E$8:$E$1657,$D45),NA())</f>
        <v>0.4319350423873573</v>
      </c>
      <c r="G46" s="64">
        <f>IFERROR(SUMIFS('Data (%)'!I$8:I$1657,'Data (%)'!$D$8:$D$1657,'By country'!$E$6,'Data (%)'!$F$8:$F$1657,$D46,'Data (%)'!$E$8:$E$1657,$D45),NA())</f>
        <v>0.40829671829032027</v>
      </c>
      <c r="H46" s="64">
        <f>IFERROR(SUMIFS('Data (%)'!J$8:J$1657,'Data (%)'!$D$8:$D$1657,'By country'!$E$6,'Data (%)'!$F$8:$F$1657,$D46,'Data (%)'!$E$8:$E$1657,$D45),NA())</f>
        <v>0.42328946612790341</v>
      </c>
      <c r="I46" s="64">
        <f>IFERROR(SUMIFS('Data (%)'!K$8:K$1657,'Data (%)'!$D$8:$D$1657,'By country'!$E$6,'Data (%)'!$F$8:$F$1657,$D46,'Data (%)'!$E$8:$E$1657,$D45),NA())</f>
        <v>0.49522395355236598</v>
      </c>
      <c r="J46" s="64">
        <f>IFERROR(SUMIFS('Data (%)'!L$8:L$1657,'Data (%)'!$D$8:$D$1657,'By country'!$E$6,'Data (%)'!$F$8:$F$1657,$D46,'Data (%)'!$E$8:$E$1657,$D45),NA())</f>
        <v>0.56173104132615659</v>
      </c>
      <c r="K46" s="64">
        <f>IFERROR(SUMIFS('Data (%)'!M$8:M$1657,'Data (%)'!$D$8:$D$1657,'By country'!$E$6,'Data (%)'!$F$8:$F$1657,$D46,'Data (%)'!$E$8:$E$1657,$D45),NA())</f>
        <v>0.57541348610985954</v>
      </c>
      <c r="L46" s="64">
        <f>IFERROR(SUMIFS('Data (%)'!N$8:N$1657,'Data (%)'!$D$8:$D$1657,'By country'!$E$6,'Data (%)'!$F$8:$F$1657,$D46,'Data (%)'!$E$8:$E$1657,$D45),NA())</f>
        <v>0.65207019163023705</v>
      </c>
      <c r="M46" s="64">
        <f>IFERROR(SUMIFS('Data (%)'!O$8:O$1657,'Data (%)'!$D$8:$D$1657,'By country'!$E$6,'Data (%)'!$F$8:$F$1657,$D46,'Data (%)'!$E$8:$E$1657,$D45),NA())</f>
        <v>0.7220597770462287</v>
      </c>
      <c r="N46" s="64">
        <f>IFERROR(SUMIFS('Data (%)'!P$8:P$1657,'Data (%)'!$D$8:$D$1657,'By country'!$E$6,'Data (%)'!$F$8:$F$1657,$D46,'Data (%)'!$E$8:$E$1657,$D45),NA())</f>
        <v>0.82818857515376432</v>
      </c>
      <c r="O46" s="64">
        <f>IFERROR(SUMIFS('Data (%)'!Q$8:Q$1657,'Data (%)'!$D$8:$D$1657,'By country'!$E$6,'Data (%)'!$F$8:$F$1657,$D46,'Data (%)'!$E$8:$E$1657,$D45),NA())</f>
        <v>0.85802230259946688</v>
      </c>
      <c r="P46" s="64">
        <f>IFERROR(SUMIFS('Data (%)'!R$8:R$1657,'Data (%)'!$D$8:$D$1657,'By country'!$E$6,'Data (%)'!$F$8:$F$1657,$D46,'Data (%)'!$E$8:$E$1657,$D45),NA())</f>
        <v>0.87516885358088603</v>
      </c>
    </row>
    <row r="47" spans="1:16" ht="15" customHeight="1" x14ac:dyDescent="0.25">
      <c r="A47" s="17"/>
      <c r="B47" s="17"/>
      <c r="C47" s="17"/>
      <c r="D47" s="1" t="s">
        <v>62</v>
      </c>
      <c r="E47" s="61" t="s">
        <v>62</v>
      </c>
      <c r="F47" s="67" t="e">
        <f>SUMIFS(Data!H$8:H$1657,Data!$D$8:$D$1657,'By country'!$E$6,Data!$F$8:$F$1657,$M$6,Data!$E$8:$E$1657,$D47)</f>
        <v>#N/A</v>
      </c>
      <c r="G47" s="67" t="e">
        <f>SUMIFS(Data!I$8:I$1657,Data!$D$8:$D$1657,'By country'!$E$6,Data!$F$8:$F$1657,$M$6,Data!$E$8:$E$1657,$D47)</f>
        <v>#N/A</v>
      </c>
      <c r="H47" s="67" t="e">
        <f>SUMIFS(Data!J$8:J$1657,Data!$D$8:$D$1657,'By country'!$E$6,Data!$F$8:$F$1657,$M$6,Data!$E$8:$E$1657,$D47)</f>
        <v>#N/A</v>
      </c>
      <c r="I47" s="67" t="e">
        <f>SUMIFS(Data!K$8:K$1657,Data!$D$8:$D$1657,'By country'!$E$6,Data!$F$8:$F$1657,$M$6,Data!$E$8:$E$1657,$D47)</f>
        <v>#N/A</v>
      </c>
      <c r="J47" s="67" t="e">
        <f>SUMIFS(Data!L$8:L$1657,Data!$D$8:$D$1657,'By country'!$E$6,Data!$F$8:$F$1657,$M$6,Data!$E$8:$E$1657,$D47)</f>
        <v>#N/A</v>
      </c>
      <c r="K47" s="67" t="e">
        <f>SUMIFS(Data!M$8:M$1657,Data!$D$8:$D$1657,'By country'!$E$6,Data!$F$8:$F$1657,$M$6,Data!$E$8:$E$1657,$D47)</f>
        <v>#N/A</v>
      </c>
      <c r="L47" s="67">
        <f>SUMIFS(Data!N$8:N$1657,Data!$D$8:$D$1657,'By country'!$E$6,Data!$F$8:$F$1657,$M$6,Data!$E$8:$E$1657,$D47)</f>
        <v>535835.99999999895</v>
      </c>
      <c r="M47" s="67">
        <f>SUMIFS(Data!O$8:O$1657,Data!$D$8:$D$1657,'By country'!$E$6,Data!$F$8:$F$1657,$M$6,Data!$E$8:$E$1657,$D47)</f>
        <v>1447729</v>
      </c>
      <c r="N47" s="67">
        <f>SUMIFS(Data!P$8:P$1657,Data!$D$8:$D$1657,'By country'!$E$6,Data!$F$8:$F$1657,$M$6,Data!$E$8:$E$1657,$D47)</f>
        <v>1796383</v>
      </c>
      <c r="O47" s="67">
        <f>SUMIFS(Data!Q$8:Q$1657,Data!$D$8:$D$1657,'By country'!$E$6,Data!$F$8:$F$1657,$M$6,Data!$E$8:$E$1657,$D47)</f>
        <v>2190639</v>
      </c>
      <c r="P47" s="67">
        <f>SUMIFS(Data!R$8:R$1657,Data!$D$8:$D$1657,'By country'!$E$6,Data!$F$8:$F$1657,$M$6,Data!$E$8:$E$1657,$D47)</f>
        <v>2625902.9999999963</v>
      </c>
    </row>
    <row r="48" spans="1:16" ht="15" customHeight="1" x14ac:dyDescent="0.25">
      <c r="A48" s="17"/>
      <c r="B48" s="17"/>
      <c r="C48" s="17"/>
      <c r="D48" s="1" t="str">
        <f>$M$6</f>
        <v>Total</v>
      </c>
      <c r="E48" s="68" t="s">
        <v>59</v>
      </c>
      <c r="F48" s="66" t="e">
        <f>IFERROR(SUMIFS('Data (%)'!H$8:H$1657,'Data (%)'!$D$8:$D$1657,'By country'!$E$6,'Data (%)'!$F$8:$F$1657,$D48,'Data (%)'!$E$8:$E$1657,$D47),NA())</f>
        <v>#N/A</v>
      </c>
      <c r="G48" s="66" t="e">
        <f>IFERROR(SUMIFS('Data (%)'!I$8:I$1657,'Data (%)'!$D$8:$D$1657,'By country'!$E$6,'Data (%)'!$F$8:$F$1657,$D48,'Data (%)'!$E$8:$E$1657,$D47),NA())</f>
        <v>#N/A</v>
      </c>
      <c r="H48" s="66" t="e">
        <f>IFERROR(SUMIFS('Data (%)'!J$8:J$1657,'Data (%)'!$D$8:$D$1657,'By country'!$E$6,'Data (%)'!$F$8:$F$1657,$D48,'Data (%)'!$E$8:$E$1657,$D47),NA())</f>
        <v>#N/A</v>
      </c>
      <c r="I48" s="66" t="e">
        <f>IFERROR(SUMIFS('Data (%)'!K$8:K$1657,'Data (%)'!$D$8:$D$1657,'By country'!$E$6,'Data (%)'!$F$8:$F$1657,$D48,'Data (%)'!$E$8:$E$1657,$D47),NA())</f>
        <v>#N/A</v>
      </c>
      <c r="J48" s="66" t="e">
        <f>IFERROR(SUMIFS('Data (%)'!L$8:L$1657,'Data (%)'!$D$8:$D$1657,'By country'!$E$6,'Data (%)'!$F$8:$F$1657,$D48,'Data (%)'!$E$8:$E$1657,$D47),NA())</f>
        <v>#N/A</v>
      </c>
      <c r="K48" s="66" t="e">
        <f>IFERROR(SUMIFS('Data (%)'!M$8:M$1657,'Data (%)'!$D$8:$D$1657,'By country'!$E$6,'Data (%)'!$F$8:$F$1657,$D48,'Data (%)'!$E$8:$E$1657,$D47),NA())</f>
        <v>#N/A</v>
      </c>
      <c r="L48" s="110">
        <f>IFERROR(SUMIFS('Data (%)'!N$8:N$1657,'Data (%)'!$D$8:$D$1657,'By country'!$E$6,'Data (%)'!$F$8:$F$1657,$D48,'Data (%)'!$E$8:$E$1657,$D47),NA())</f>
        <v>0.13798427733851901</v>
      </c>
      <c r="M48" s="110">
        <f>IFERROR(SUMIFS('Data (%)'!O$8:O$1657,'Data (%)'!$D$8:$D$1657,'By country'!$E$6,'Data (%)'!$F$8:$F$1657,$D48,'Data (%)'!$E$8:$E$1657,$D47),NA())</f>
        <v>0.36941955314832192</v>
      </c>
      <c r="N48" s="110">
        <f>IFERROR(SUMIFS('Data (%)'!P$8:P$1657,'Data (%)'!$D$8:$D$1657,'By country'!$E$6,'Data (%)'!$F$8:$F$1657,$D48,'Data (%)'!$E$8:$E$1657,$D47),NA())</f>
        <v>0.45373026435266423</v>
      </c>
      <c r="O48" s="110">
        <f>IFERROR(SUMIFS('Data (%)'!Q$8:Q$1657,'Data (%)'!$D$8:$D$1657,'By country'!$E$6,'Data (%)'!$F$8:$F$1657,$D48,'Data (%)'!$E$8:$E$1657,$D47),NA())</f>
        <v>0.54833831866935334</v>
      </c>
      <c r="P48" s="110">
        <f>IFERROR(SUMIFS('Data (%)'!R$8:R$1657,'Data (%)'!$D$8:$D$1657,'By country'!$E$6,'Data (%)'!$F$8:$F$1657,$D48,'Data (%)'!$E$8:$E$1657,$D47),NA())</f>
        <v>0.65109122556457999</v>
      </c>
    </row>
    <row r="49" spans="1:16" ht="15" customHeight="1" x14ac:dyDescent="0.25">
      <c r="A49" s="17"/>
      <c r="B49" s="17"/>
      <c r="C49" s="17"/>
      <c r="D49" s="1" t="s">
        <v>63</v>
      </c>
      <c r="E49" s="61" t="s">
        <v>63</v>
      </c>
      <c r="F49" s="67" t="e">
        <f>SUMIFS(Data!H$8:H$1657,Data!$D$8:$D$1657,'By country'!$E$6,Data!$F$8:$F$1657,$M$6,Data!$E$8:$E$1657,$D49)</f>
        <v>#N/A</v>
      </c>
      <c r="G49" s="67" t="e">
        <f>SUMIFS(Data!I$8:I$1657,Data!$D$8:$D$1657,'By country'!$E$6,Data!$F$8:$F$1657,$M$6,Data!$E$8:$E$1657,$D49)</f>
        <v>#N/A</v>
      </c>
      <c r="H49" s="67" t="e">
        <f>SUMIFS(Data!J$8:J$1657,Data!$D$8:$D$1657,'By country'!$E$6,Data!$F$8:$F$1657,$M$6,Data!$E$8:$E$1657,$D49)</f>
        <v>#N/A</v>
      </c>
      <c r="I49" s="67" t="e">
        <f>SUMIFS(Data!K$8:K$1657,Data!$D$8:$D$1657,'By country'!$E$6,Data!$F$8:$F$1657,$M$6,Data!$E$8:$E$1657,$D49)</f>
        <v>#N/A</v>
      </c>
      <c r="J49" s="67" t="e">
        <f>SUMIFS(Data!L$8:L$1657,Data!$D$8:$D$1657,'By country'!$E$6,Data!$F$8:$F$1657,$M$6,Data!$E$8:$E$1657,$D49)</f>
        <v>#N/A</v>
      </c>
      <c r="K49" s="67" t="e">
        <f>SUMIFS(Data!M$8:M$1657,Data!$D$8:$D$1657,'By country'!$E$6,Data!$F$8:$F$1657,$M$6,Data!$E$8:$E$1657,$D49)</f>
        <v>#N/A</v>
      </c>
      <c r="L49" s="67" t="e">
        <f>SUMIFS(Data!N$8:N$1657,Data!$D$8:$D$1657,'By country'!$E$6,Data!$F$8:$F$1657,$M$6,Data!$E$8:$E$1657,$D49)</f>
        <v>#N/A</v>
      </c>
      <c r="M49" s="67" t="e">
        <f>SUMIFS(Data!O$8:O$1657,Data!$D$8:$D$1657,'By country'!$E$6,Data!$F$8:$F$1657,$M$6,Data!$E$8:$E$1657,$D49)</f>
        <v>#N/A</v>
      </c>
      <c r="N49" s="67">
        <f>SUMIFS(Data!P$8:P$1657,Data!$D$8:$D$1657,'By country'!$E$6,Data!$F$8:$F$1657,$M$6,Data!$E$8:$E$1657,$D49)</f>
        <v>692772</v>
      </c>
      <c r="O49" s="67">
        <f>SUMIFS(Data!Q$8:Q$1657,Data!$D$8:$D$1657,'By country'!$E$6,Data!$F$8:$F$1657,$M$6,Data!$E$8:$E$1657,$D49)</f>
        <v>861769</v>
      </c>
      <c r="P49" s="67">
        <f>SUMIFS(Data!R$8:R$1657,Data!$D$8:$D$1657,'By country'!$E$6,Data!$F$8:$F$1657,$M$6,Data!$E$8:$E$1657,$D49)</f>
        <v>1607531.9999999965</v>
      </c>
    </row>
    <row r="50" spans="1:16" ht="15" customHeight="1" x14ac:dyDescent="0.25">
      <c r="A50" s="17"/>
      <c r="B50" s="17"/>
      <c r="C50" s="17"/>
      <c r="D50" s="1" t="str">
        <f>$M$6</f>
        <v>Total</v>
      </c>
      <c r="E50" s="68" t="s">
        <v>59</v>
      </c>
      <c r="F50" s="66" t="e">
        <f>IFERROR(SUMIFS('Data (%)'!H$8:H$1657,'Data (%)'!$D$8:$D$1657,'By country'!$E$6,'Data (%)'!$F$8:$F$1657,$D50,'Data (%)'!$E$8:$E$1657,$D49),NA())</f>
        <v>#N/A</v>
      </c>
      <c r="G50" s="66" t="e">
        <f>IFERROR(SUMIFS('Data (%)'!I$8:I$1657,'Data (%)'!$D$8:$D$1657,'By country'!$E$6,'Data (%)'!$F$8:$F$1657,$D50,'Data (%)'!$E$8:$E$1657,$D49),NA())</f>
        <v>#N/A</v>
      </c>
      <c r="H50" s="66" t="e">
        <f>IFERROR(SUMIFS('Data (%)'!J$8:J$1657,'Data (%)'!$D$8:$D$1657,'By country'!$E$6,'Data (%)'!$F$8:$F$1657,$D50,'Data (%)'!$E$8:$E$1657,$D49),NA())</f>
        <v>#N/A</v>
      </c>
      <c r="I50" s="66" t="e">
        <f>IFERROR(SUMIFS('Data (%)'!K$8:K$1657,'Data (%)'!$D$8:$D$1657,'By country'!$E$6,'Data (%)'!$F$8:$F$1657,$D50,'Data (%)'!$E$8:$E$1657,$D49),NA())</f>
        <v>#N/A</v>
      </c>
      <c r="J50" s="66" t="e">
        <f>IFERROR(SUMIFS('Data (%)'!L$8:L$1657,'Data (%)'!$D$8:$D$1657,'By country'!$E$6,'Data (%)'!$F$8:$F$1657,$D50,'Data (%)'!$E$8:$E$1657,$D49),NA())</f>
        <v>#N/A</v>
      </c>
      <c r="K50" s="66" t="e">
        <f>IFERROR(SUMIFS('Data (%)'!M$8:M$1657,'Data (%)'!$D$8:$D$1657,'By country'!$E$6,'Data (%)'!$F$8:$F$1657,$D50,'Data (%)'!$E$8:$E$1657,$D49),NA())</f>
        <v>#N/A</v>
      </c>
      <c r="L50" s="110" t="e">
        <f>IFERROR(SUMIFS('Data (%)'!N$8:N$1657,'Data (%)'!$D$8:$D$1657,'By country'!$E$6,'Data (%)'!$F$8:$F$1657,$D50,'Data (%)'!$E$8:$E$1657,$D49),NA())</f>
        <v>#N/A</v>
      </c>
      <c r="M50" s="110" t="e">
        <f>IFERROR(SUMIFS('Data (%)'!O$8:O$1657,'Data (%)'!$D$8:$D$1657,'By country'!$E$6,'Data (%)'!$F$8:$F$1657,$D50,'Data (%)'!$E$8:$E$1657,$D49),NA())</f>
        <v>#N/A</v>
      </c>
      <c r="N50" s="110">
        <f>IFERROR(SUMIFS('Data (%)'!P$8:P$1657,'Data (%)'!$D$8:$D$1657,'By country'!$E$6,'Data (%)'!$F$8:$F$1657,$D50,'Data (%)'!$E$8:$E$1657,$D49),NA())</f>
        <v>0.17498029245217966</v>
      </c>
      <c r="O50" s="110">
        <f>IFERROR(SUMIFS('Data (%)'!Q$8:Q$1657,'Data (%)'!$D$8:$D$1657,'By country'!$E$6,'Data (%)'!$F$8:$F$1657,$D50,'Data (%)'!$E$8:$E$1657,$D49),NA())</f>
        <v>0.21570919012277692</v>
      </c>
      <c r="P50" s="110">
        <f>IFERROR(SUMIFS('Data (%)'!R$8:R$1657,'Data (%)'!$D$8:$D$1657,'By country'!$E$6,'Data (%)'!$F$8:$F$1657,$D50,'Data (%)'!$E$8:$E$1657,$D49),NA())</f>
        <v>0.39858668808949899</v>
      </c>
    </row>
    <row r="51" spans="1:16" ht="15" customHeight="1" x14ac:dyDescent="0.25">
      <c r="A51" s="17"/>
      <c r="B51" s="17"/>
      <c r="C51" s="17"/>
      <c r="D51" s="1"/>
    </row>
    <row r="52" spans="1:16" ht="15" customHeight="1" x14ac:dyDescent="0.25">
      <c r="A52" s="17"/>
      <c r="B52" s="17"/>
      <c r="C52" s="17"/>
      <c r="D52" s="1"/>
    </row>
    <row r="53" spans="1:16" ht="15" customHeight="1" x14ac:dyDescent="0.25">
      <c r="A53" s="17"/>
      <c r="B53" s="17"/>
      <c r="C53" s="17"/>
      <c r="D53" s="1"/>
      <c r="E53" s="46" t="s">
        <v>24</v>
      </c>
    </row>
    <row r="54" spans="1:16" ht="15" customHeight="1" x14ac:dyDescent="0.25">
      <c r="A54" s="17"/>
      <c r="B54" s="17"/>
      <c r="C54" s="17"/>
      <c r="D54" s="1"/>
    </row>
    <row r="55" spans="1:16" ht="15" customHeight="1" x14ac:dyDescent="0.25">
      <c r="A55" s="17"/>
      <c r="B55" s="17"/>
      <c r="C55" s="17"/>
      <c r="D55" s="1"/>
    </row>
    <row r="56" spans="1:16" ht="15" customHeight="1" x14ac:dyDescent="0.25">
      <c r="A56" s="17"/>
      <c r="B56" s="17"/>
      <c r="C56" s="17"/>
      <c r="D56" s="1"/>
    </row>
    <row r="57" spans="1:16" ht="15" customHeight="1" x14ac:dyDescent="0.25">
      <c r="A57" s="17"/>
      <c r="B57" s="17"/>
      <c r="C57" s="17"/>
      <c r="D57" s="1"/>
    </row>
    <row r="58" spans="1:16" ht="15" customHeight="1" x14ac:dyDescent="0.25">
      <c r="A58" s="17"/>
      <c r="B58" s="17"/>
      <c r="C58" s="17"/>
      <c r="D58" s="1"/>
    </row>
    <row r="59" spans="1:16" ht="15" customHeight="1" x14ac:dyDescent="0.25">
      <c r="A59" s="17"/>
      <c r="B59" s="17"/>
      <c r="C59" s="17"/>
      <c r="D59" s="1"/>
    </row>
    <row r="60" spans="1:16" ht="15" customHeight="1" x14ac:dyDescent="0.25">
      <c r="A60" s="17"/>
      <c r="B60" s="17"/>
      <c r="C60" s="17"/>
      <c r="D60" s="1"/>
    </row>
    <row r="61" spans="1:16" ht="15" customHeight="1" x14ac:dyDescent="0.25">
      <c r="A61" s="17"/>
      <c r="B61" s="17"/>
      <c r="C61" s="17"/>
      <c r="D61" s="1"/>
    </row>
    <row r="62" spans="1:16" ht="15" customHeight="1" x14ac:dyDescent="0.25">
      <c r="A62" s="17"/>
      <c r="B62" s="17"/>
      <c r="C62" s="17"/>
      <c r="D62" s="1"/>
    </row>
    <row r="63" spans="1:16" ht="15" customHeight="1" x14ac:dyDescent="0.25">
      <c r="A63" s="17"/>
      <c r="B63" s="17"/>
      <c r="C63" s="17"/>
      <c r="D63" s="1"/>
    </row>
    <row r="64" spans="1:16" ht="15" customHeight="1" x14ac:dyDescent="0.25">
      <c r="A64" s="17"/>
      <c r="B64" s="17"/>
      <c r="C64" s="17"/>
      <c r="D64" s="1"/>
    </row>
    <row r="65" spans="1:16" ht="15" customHeight="1" x14ac:dyDescent="0.25">
      <c r="A65" s="17"/>
      <c r="B65" s="17"/>
      <c r="C65" s="17"/>
      <c r="D65" s="1"/>
    </row>
    <row r="66" spans="1:16" ht="15" customHeight="1" x14ac:dyDescent="0.25">
      <c r="A66" s="17"/>
      <c r="B66" s="17"/>
      <c r="C66" s="17"/>
      <c r="D66" s="1"/>
    </row>
    <row r="67" spans="1:16" ht="15" customHeight="1" x14ac:dyDescent="0.25">
      <c r="A67" s="17"/>
      <c r="B67" s="17"/>
      <c r="C67" s="17"/>
      <c r="D67" s="1"/>
    </row>
    <row r="68" spans="1:16" ht="15" customHeight="1" x14ac:dyDescent="0.25">
      <c r="A68" s="17"/>
      <c r="B68" s="17"/>
      <c r="C68" s="17"/>
      <c r="D68" s="1"/>
    </row>
    <row r="69" spans="1:16" ht="15" customHeight="1" x14ac:dyDescent="0.25">
      <c r="A69" s="17"/>
      <c r="B69" s="17"/>
      <c r="C69" s="17"/>
      <c r="D69" s="1"/>
    </row>
    <row r="70" spans="1:16" ht="15" customHeight="1" x14ac:dyDescent="0.25">
      <c r="A70" s="17"/>
      <c r="B70" s="17"/>
      <c r="C70" s="17"/>
      <c r="D70" s="1"/>
    </row>
    <row r="71" spans="1:16" ht="15" customHeight="1" x14ac:dyDescent="0.25">
      <c r="A71" s="17"/>
      <c r="B71" s="17"/>
      <c r="C71" s="17"/>
      <c r="D71" s="1"/>
    </row>
    <row r="72" spans="1:16" ht="15" customHeight="1" x14ac:dyDescent="0.25">
      <c r="A72" s="17"/>
      <c r="B72" s="17"/>
      <c r="C72" s="17"/>
      <c r="D72" s="1"/>
    </row>
    <row r="73" spans="1:16" ht="15" customHeight="1" x14ac:dyDescent="0.25">
      <c r="A73" s="17"/>
      <c r="C73" s="17"/>
      <c r="D73" s="1"/>
    </row>
    <row r="74" spans="1:16" ht="15" customHeight="1" x14ac:dyDescent="0.25">
      <c r="A74" s="17"/>
      <c r="C74" s="17"/>
      <c r="D74" s="1"/>
    </row>
    <row r="75" spans="1:16" ht="15" customHeight="1" x14ac:dyDescent="0.25">
      <c r="C75" s="17"/>
      <c r="D75" s="1"/>
      <c r="E75" s="36" t="s">
        <v>64</v>
      </c>
    </row>
    <row r="76" spans="1:16" ht="15" customHeight="1" x14ac:dyDescent="0.25">
      <c r="B76" s="17"/>
      <c r="C76" s="17"/>
      <c r="D76" s="1"/>
      <c r="E76" s="37"/>
      <c r="F76" s="38">
        <f>F$10</f>
        <v>2013</v>
      </c>
      <c r="G76" s="38">
        <f t="shared" ref="G76:P76" si="2">G$10</f>
        <v>2014</v>
      </c>
      <c r="H76" s="38">
        <f t="shared" si="2"/>
        <v>2015</v>
      </c>
      <c r="I76" s="38">
        <f t="shared" si="2"/>
        <v>2016</v>
      </c>
      <c r="J76" s="38">
        <f t="shared" si="2"/>
        <v>2017</v>
      </c>
      <c r="K76" s="38">
        <f t="shared" si="2"/>
        <v>2018</v>
      </c>
      <c r="L76" s="38">
        <f t="shared" si="2"/>
        <v>2019</v>
      </c>
      <c r="M76" s="38">
        <f t="shared" si="2"/>
        <v>2020</v>
      </c>
      <c r="N76" s="38">
        <f t="shared" si="2"/>
        <v>2021</v>
      </c>
      <c r="O76" s="38">
        <f t="shared" si="2"/>
        <v>2022</v>
      </c>
      <c r="P76" s="38">
        <f t="shared" si="2"/>
        <v>2023</v>
      </c>
    </row>
    <row r="77" spans="1:16" ht="15" customHeight="1" x14ac:dyDescent="0.25">
      <c r="B77" s="17"/>
      <c r="C77" s="16"/>
      <c r="D77" s="1" t="s">
        <v>65</v>
      </c>
      <c r="E77" s="61" t="s">
        <v>66</v>
      </c>
      <c r="F77" s="67">
        <f>SUMIFS(Data!H$8:H$1657,Data!$D$8:$D$1657,'By country'!$E$6,Data!$F$8:$F$1657,$M$6,Data!$E$8:$E$1657,$D77)</f>
        <v>3638864.1200000006</v>
      </c>
      <c r="G77" s="67">
        <f>SUMIFS(Data!I$8:I$1657,Data!$D$8:$D$1657,'By country'!$E$6,Data!$F$8:$F$1657,$M$6,Data!$E$8:$E$1657,$D77)</f>
        <v>3710850.7021554378</v>
      </c>
      <c r="H77" s="67">
        <f>SUMIFS(Data!J$8:J$1657,Data!$D$8:$D$1657,'By country'!$E$6,Data!$F$8:$F$1657,$M$6,Data!$E$8:$E$1657,$D77)</f>
        <v>3784651.8527849265</v>
      </c>
      <c r="I77" s="67">
        <f>SUMIFS(Data!K$8:K$1657,Data!$D$8:$D$1657,'By country'!$E$6,Data!$F$8:$F$1657,$M$6,Data!$E$8:$E$1657,$D77)</f>
        <v>3826159.2539822478</v>
      </c>
      <c r="J77" s="67">
        <f>SUMIFS(Data!L$8:L$1657,Data!$D$8:$D$1657,'By country'!$E$6,Data!$F$8:$F$1657,$M$6,Data!$E$8:$E$1657,$D77)</f>
        <v>3873979.4988163952</v>
      </c>
      <c r="K77" s="67">
        <f>SUMIFS(Data!M$8:M$1657,Data!$D$8:$D$1657,'By country'!$E$6,Data!$F$8:$F$1657,$M$6,Data!$E$8:$E$1657,$D77)</f>
        <v>3906410.8514097845</v>
      </c>
      <c r="L77" s="67">
        <f>SUMIFS(Data!N$8:N$1657,Data!$D$8:$D$1657,'By country'!$E$6,Data!$F$8:$F$1657,$M$6,Data!$E$8:$E$1657,$D77)</f>
        <v>3855593.9999999981</v>
      </c>
      <c r="M77" s="67">
        <f>SUMIFS(Data!O$8:O$1657,Data!$D$8:$D$1657,'By country'!$E$6,Data!$F$8:$F$1657,$M$6,Data!$E$8:$E$1657,$D77)</f>
        <v>3875036.9952000002</v>
      </c>
      <c r="N77" s="67">
        <f>SUMIFS(Data!P$8:P$1657,Data!$D$8:$D$1657,'By country'!$E$6,Data!$F$8:$F$1657,$M$6,Data!$E$8:$E$1657,$D77)</f>
        <v>3919131</v>
      </c>
      <c r="O77" s="67">
        <f>SUMIFS(Data!Q$8:Q$1657,Data!$D$8:$D$1657,'By country'!$E$6,Data!$F$8:$F$1657,$M$6,Data!$E$8:$E$1657,$D77)</f>
        <v>3957692</v>
      </c>
      <c r="P77" s="67">
        <f>SUMIFS(Data!R$8:R$1657,Data!$D$8:$D$1657,'By country'!$E$6,Data!$F$8:$F$1657,$M$6,Data!$E$8:$E$1657,$D77)</f>
        <v>3998861.9999999991</v>
      </c>
    </row>
    <row r="78" spans="1:16" ht="15" customHeight="1" x14ac:dyDescent="0.25">
      <c r="A78" s="17"/>
      <c r="B78" s="17"/>
      <c r="C78" s="21"/>
      <c r="D78" s="1" t="str">
        <f>$M$6</f>
        <v>Total</v>
      </c>
      <c r="E78" s="68" t="s">
        <v>59</v>
      </c>
      <c r="F78" s="64">
        <f>IFERROR(SUMIFS('Data (%)'!H$8:H$1657,'Data (%)'!$D$8:$D$1657,'By country'!$E$6,'Data (%)'!$F$8:$F$1657,$D78,'Data (%)'!$E$8:$E$1657,$D77),NA())</f>
        <v>0.99127949840855445</v>
      </c>
      <c r="G78" s="64">
        <f>IFERROR(SUMIFS('Data (%)'!I$8:I$1657,'Data (%)'!$D$8:$D$1657,'By country'!$E$6,'Data (%)'!$F$8:$F$1657,$D78,'Data (%)'!$E$8:$E$1657,$D77),NA())</f>
        <v>0.9924963163093713</v>
      </c>
      <c r="H78" s="64">
        <f>IFERROR(SUMIFS('Data (%)'!J$8:J$1657,'Data (%)'!$D$8:$D$1657,'By country'!$E$6,'Data (%)'!$F$8:$F$1657,$D78,'Data (%)'!$E$8:$E$1657,$D77),NA())</f>
        <v>0.99249740417284849</v>
      </c>
      <c r="I78" s="64">
        <f>IFERROR(SUMIFS('Data (%)'!K$8:K$1657,'Data (%)'!$D$8:$D$1657,'By country'!$E$6,'Data (%)'!$F$8:$F$1657,$D78,'Data (%)'!$E$8:$E$1657,$D77),NA())</f>
        <v>0.99248000000000003</v>
      </c>
      <c r="J78" s="64">
        <f>IFERROR(SUMIFS('Data (%)'!L$8:L$1657,'Data (%)'!$D$8:$D$1657,'By country'!$E$6,'Data (%)'!$F$8:$F$1657,$D78,'Data (%)'!$E$8:$E$1657,$D77),NA())</f>
        <v>0.99248000000000003</v>
      </c>
      <c r="K78" s="64">
        <f>IFERROR(SUMIFS('Data (%)'!M$8:M$1657,'Data (%)'!$D$8:$D$1657,'By country'!$E$6,'Data (%)'!$F$8:$F$1657,$D78,'Data (%)'!$E$8:$E$1657,$D77),NA())</f>
        <v>0.99260000000000004</v>
      </c>
      <c r="L78" s="64">
        <f>IFERROR(SUMIFS('Data (%)'!N$8:N$1657,'Data (%)'!$D$8:$D$1657,'By country'!$E$6,'Data (%)'!$F$8:$F$1657,$D78,'Data (%)'!$E$8:$E$1657,$D77),NA())</f>
        <v>0.99286227838504815</v>
      </c>
      <c r="M78" s="64">
        <f>IFERROR(SUMIFS('Data (%)'!O$8:O$1657,'Data (%)'!$D$8:$D$1657,'By country'!$E$6,'Data (%)'!$F$8:$F$1657,$D78,'Data (%)'!$E$8:$E$1657,$D77),NA())</f>
        <v>0.98880000000000001</v>
      </c>
      <c r="N78" s="64">
        <f>IFERROR(SUMIFS('Data (%)'!P$8:P$1657,'Data (%)'!$D$8:$D$1657,'By country'!$E$6,'Data (%)'!$F$8:$F$1657,$D78,'Data (%)'!$E$8:$E$1657,$D77),NA())</f>
        <v>0.98989377246540478</v>
      </c>
      <c r="O78" s="64">
        <f>IFERROR(SUMIFS('Data (%)'!Q$8:Q$1657,'Data (%)'!$D$8:$D$1657,'By country'!$E$6,'Data (%)'!$F$8:$F$1657,$D78,'Data (%)'!$E$8:$E$1657,$D77),NA())</f>
        <v>0.99064892804845994</v>
      </c>
      <c r="P78" s="64">
        <f>IFERROR(SUMIFS('Data (%)'!R$8:R$1657,'Data (%)'!$D$8:$D$1657,'By country'!$E$6,'Data (%)'!$F$8:$F$1657,$D78,'Data (%)'!$E$8:$E$1657,$D77),NA())</f>
        <v>0.99151566544675507</v>
      </c>
    </row>
    <row r="79" spans="1:16" ht="15" customHeight="1" x14ac:dyDescent="0.25">
      <c r="A79" s="17"/>
      <c r="B79" s="17"/>
      <c r="C79" s="21"/>
      <c r="D79" s="1" t="s">
        <v>65</v>
      </c>
      <c r="E79" s="61" t="s">
        <v>67</v>
      </c>
      <c r="F79" s="67">
        <f>SUMIFS(Data!H$8:H$1657,Data!$D$8:$D$1657,'By country'!$E$6,Data!$F$8:$F$1657,"Rural",Data!$E$8:$E$1657,$D79)</f>
        <v>493295.76203503541</v>
      </c>
      <c r="G79" s="67">
        <f>SUMIFS(Data!I$8:I$1657,Data!$D$8:$D$1657,'By country'!$E$6,Data!$F$8:$F$1657,"Rural",Data!$E$8:$E$1657,$D79)</f>
        <v>485162.89340902766</v>
      </c>
      <c r="H79" s="67">
        <f>SUMIFS(Data!J$8:J$1657,Data!$D$8:$D$1657,'By country'!$E$6,Data!$F$8:$F$1657,"Rural",Data!$E$8:$E$1657,$D79)</f>
        <v>494995.94647187198</v>
      </c>
      <c r="I79" s="67">
        <f>SUMIFS(Data!K$8:K$1657,Data!$D$8:$D$1657,'By country'!$E$6,Data!$F$8:$F$1657,"Rural",Data!$E$8:$E$1657,$D79)</f>
        <v>499555.97753574559</v>
      </c>
      <c r="J79" s="67">
        <f>SUMIFS(Data!L$8:L$1657,Data!$D$8:$D$1657,'By country'!$E$6,Data!$F$8:$F$1657,"Rural",Data!$E$8:$E$1657,$D79)</f>
        <v>504361.26215992827</v>
      </c>
      <c r="K79" s="67">
        <f>SUMIFS(Data!M$8:M$1657,Data!$D$8:$D$1657,'By country'!$E$6,Data!$F$8:$F$1657,"Rural",Data!$E$8:$E$1657,$D79)</f>
        <v>521612.58439849387</v>
      </c>
      <c r="L79" s="67">
        <f>SUMIFS(Data!N$8:N$1657,Data!$D$8:$D$1657,'By country'!$E$6,Data!$F$8:$F$1657,"Rural",Data!$E$8:$E$1657,$D79)</f>
        <v>491932.01225196332</v>
      </c>
      <c r="M79" s="67">
        <f>SUMIFS(Data!O$8:O$1657,Data!$D$8:$D$1657,'By country'!$E$6,Data!$F$8:$F$1657,"Rural",Data!$E$8:$E$1657,$D79)</f>
        <v>524035.24517949991</v>
      </c>
      <c r="N79" s="67">
        <f>SUMIFS(Data!P$8:P$1657,Data!$D$8:$D$1657,'By country'!$E$6,Data!$F$8:$F$1657,"Rural",Data!$E$8:$E$1657,$D79)</f>
        <v>556791</v>
      </c>
      <c r="O79" s="67">
        <f>SUMIFS(Data!Q$8:Q$1657,Data!$D$8:$D$1657,'By country'!$E$6,Data!$F$8:$F$1657,"Rural",Data!$E$8:$E$1657,$D79)</f>
        <v>562139</v>
      </c>
      <c r="P79" s="67">
        <f>SUMIFS(Data!R$8:R$1657,Data!$D$8:$D$1657,'By country'!$E$6,Data!$F$8:$F$1657,"Rural",Data!$E$8:$E$1657,$D79)</f>
        <v>566599.99999999988</v>
      </c>
    </row>
    <row r="80" spans="1:16" ht="15" customHeight="1" x14ac:dyDescent="0.25">
      <c r="B80" s="17"/>
      <c r="C80" s="21"/>
      <c r="D80" s="1" t="str">
        <f>$M$7</f>
        <v>Rural</v>
      </c>
      <c r="E80" s="68" t="s">
        <v>68</v>
      </c>
      <c r="F80" s="64">
        <f>IFERROR(SUMIFS('Data (%)'!H$8:H$1657,'Data (%)'!$D$8:$D$1657,'By country'!$E$6,'Data (%)'!$F$8:$F$1657,$D80,'Data (%)'!$E$8:$E$1657,$D79),NA())</f>
        <v>0.94383666873850114</v>
      </c>
      <c r="G80" s="64">
        <f>IFERROR(SUMIFS('Data (%)'!I$8:I$1657,'Data (%)'!$D$8:$D$1657,'By country'!$E$6,'Data (%)'!$F$8:$F$1657,$D80,'Data (%)'!$E$8:$E$1657,$D79),NA())</f>
        <v>0.94733221776300514</v>
      </c>
      <c r="H80" s="64">
        <f>IFERROR(SUMIFS('Data (%)'!J$8:J$1657,'Data (%)'!$D$8:$D$1657,'By country'!$E$6,'Data (%)'!$F$8:$F$1657,$D80,'Data (%)'!$E$8:$E$1657,$D79),NA())</f>
        <v>0.94737647665334468</v>
      </c>
      <c r="I80" s="64">
        <f>IFERROR(SUMIFS('Data (%)'!K$8:K$1657,'Data (%)'!$D$8:$D$1657,'By country'!$E$6,'Data (%)'!$F$8:$F$1657,$D80,'Data (%)'!$E$8:$E$1657,$D79),NA())</f>
        <v>0.94779999999999998</v>
      </c>
      <c r="J80" s="64">
        <f>IFERROR(SUMIFS('Data (%)'!L$8:L$1657,'Data (%)'!$D$8:$D$1657,'By country'!$E$6,'Data (%)'!$F$8:$F$1657,$D80,'Data (%)'!$E$8:$E$1657,$D79),NA())</f>
        <v>0.94789999999999996</v>
      </c>
      <c r="K80" s="64">
        <f>IFERROR(SUMIFS('Data (%)'!M$8:M$1657,'Data (%)'!$D$8:$D$1657,'By country'!$E$6,'Data (%)'!$F$8:$F$1657,$D80,'Data (%)'!$E$8:$E$1657,$D79),NA())</f>
        <v>0.98023071756610825</v>
      </c>
      <c r="L80" s="64">
        <f>IFERROR(SUMIFS('Data (%)'!N$8:N$1657,'Data (%)'!$D$8:$D$1657,'By country'!$E$6,'Data (%)'!$F$8:$F$1657,$D80,'Data (%)'!$E$8:$E$1657,$D79),NA())</f>
        <v>0.98016744018813184</v>
      </c>
      <c r="M80" s="64">
        <f>IFERROR(SUMIFS('Data (%)'!O$8:O$1657,'Data (%)'!$D$8:$D$1657,'By country'!$E$6,'Data (%)'!$F$8:$F$1657,$D80,'Data (%)'!$E$8:$E$1657,$D79),NA())</f>
        <v>0.98</v>
      </c>
      <c r="N80" s="64">
        <f>IFERROR(SUMIFS('Data (%)'!P$8:P$1657,'Data (%)'!$D$8:$D$1657,'By country'!$E$6,'Data (%)'!$F$8:$F$1657,$D80,'Data (%)'!$E$8:$E$1657,$D79),NA())</f>
        <v>0.95587094160303243</v>
      </c>
      <c r="O80" s="64">
        <f>IFERROR(SUMIFS('Data (%)'!Q$8:Q$1657,'Data (%)'!$D$8:$D$1657,'By country'!$E$6,'Data (%)'!$F$8:$F$1657,$D80,'Data (%)'!$E$8:$E$1657,$D79),NA())</f>
        <v>0.95970737870044731</v>
      </c>
      <c r="P80" s="64">
        <f>IFERROR(SUMIFS('Data (%)'!R$8:R$1657,'Data (%)'!$D$8:$D$1657,'By country'!$E$6,'Data (%)'!$F$8:$F$1657,$D80,'Data (%)'!$E$8:$E$1657,$D79),NA())</f>
        <v>0.96198250570466137</v>
      </c>
    </row>
    <row r="81" spans="3:16" ht="15" customHeight="1" x14ac:dyDescent="0.25">
      <c r="C81" s="17"/>
      <c r="D81" s="1"/>
      <c r="E81" s="123"/>
      <c r="F81" s="126"/>
      <c r="G81" s="126"/>
      <c r="H81" s="126"/>
      <c r="I81" s="126"/>
      <c r="J81" s="126"/>
      <c r="K81" s="126"/>
      <c r="L81" s="126"/>
      <c r="M81" s="126"/>
      <c r="N81" s="126"/>
      <c r="O81" s="126"/>
      <c r="P81" s="126"/>
    </row>
    <row r="82" spans="3:16" ht="15" customHeight="1" x14ac:dyDescent="0.25">
      <c r="C82" s="17"/>
      <c r="D82" s="1"/>
      <c r="E82" s="123"/>
      <c r="F82" s="127"/>
      <c r="G82" s="127"/>
      <c r="H82" s="127"/>
      <c r="I82" s="127"/>
      <c r="J82" s="127"/>
      <c r="K82" s="127"/>
      <c r="L82" s="127"/>
      <c r="M82" s="127"/>
      <c r="N82" s="127"/>
      <c r="O82" s="127"/>
      <c r="P82" s="127"/>
    </row>
    <row r="83" spans="3:16" ht="15" customHeight="1" x14ac:dyDescent="0.25">
      <c r="D83" s="1"/>
      <c r="E83" s="46" t="s">
        <v>193</v>
      </c>
    </row>
    <row r="84" spans="3:16" ht="15" customHeight="1" x14ac:dyDescent="0.25">
      <c r="D84" s="1"/>
    </row>
    <row r="85" spans="3:16" ht="15" customHeight="1" x14ac:dyDescent="0.25">
      <c r="D85" s="1"/>
    </row>
    <row r="86" spans="3:16" ht="15" customHeight="1" x14ac:dyDescent="0.25">
      <c r="D86" s="1"/>
    </row>
    <row r="87" spans="3:16" ht="15" customHeight="1" x14ac:dyDescent="0.25">
      <c r="D87" s="1"/>
    </row>
    <row r="88" spans="3:16" ht="15" customHeight="1" x14ac:dyDescent="0.25">
      <c r="D88" s="1"/>
    </row>
    <row r="89" spans="3:16" ht="15" customHeight="1" x14ac:dyDescent="0.25">
      <c r="D89" s="1"/>
    </row>
    <row r="90" spans="3:16" ht="15" customHeight="1" x14ac:dyDescent="0.25">
      <c r="D90" s="1"/>
    </row>
    <row r="91" spans="3:16" ht="15" customHeight="1" x14ac:dyDescent="0.25">
      <c r="D91" s="1"/>
    </row>
    <row r="92" spans="3:16" ht="15" customHeight="1" x14ac:dyDescent="0.25">
      <c r="D92" s="1"/>
    </row>
    <row r="93" spans="3:16" ht="15" customHeight="1" x14ac:dyDescent="0.25">
      <c r="D93" s="1"/>
    </row>
    <row r="94" spans="3:16" ht="15" customHeight="1" x14ac:dyDescent="0.25">
      <c r="D94" s="1"/>
    </row>
    <row r="95" spans="3:16" ht="15" customHeight="1" x14ac:dyDescent="0.25">
      <c r="D95" s="1"/>
    </row>
    <row r="96" spans="3:16" ht="15" customHeight="1" x14ac:dyDescent="0.25">
      <c r="D96" s="1"/>
    </row>
    <row r="97" spans="4:16" ht="15" customHeight="1" x14ac:dyDescent="0.25">
      <c r="D97" s="1"/>
    </row>
    <row r="98" spans="4:16" ht="15" customHeight="1" x14ac:dyDescent="0.25">
      <c r="D98" s="1"/>
    </row>
    <row r="99" spans="4:16" ht="15" customHeight="1" x14ac:dyDescent="0.25">
      <c r="D99" s="1"/>
    </row>
    <row r="100" spans="4:16" ht="15" customHeight="1" x14ac:dyDescent="0.25">
      <c r="D100" s="1"/>
    </row>
    <row r="101" spans="4:16" ht="15" customHeight="1" x14ac:dyDescent="0.25">
      <c r="D101" s="1"/>
    </row>
    <row r="102" spans="4:16" ht="15" customHeight="1" x14ac:dyDescent="0.25">
      <c r="D102" s="1"/>
    </row>
    <row r="103" spans="4:16" ht="15" customHeight="1" x14ac:dyDescent="0.25">
      <c r="D103" s="1"/>
    </row>
    <row r="104" spans="4:16" ht="15" customHeight="1" x14ac:dyDescent="0.25">
      <c r="D104" s="1"/>
    </row>
    <row r="105" spans="4:16" ht="15" customHeight="1" x14ac:dyDescent="0.25">
      <c r="D105" s="1"/>
      <c r="E105" s="36" t="s">
        <v>69</v>
      </c>
    </row>
    <row r="106" spans="4:16" ht="15" customHeight="1" x14ac:dyDescent="0.25">
      <c r="D106" s="1"/>
      <c r="E106" s="37"/>
      <c r="F106" s="38">
        <f>F$10</f>
        <v>2013</v>
      </c>
      <c r="G106" s="38">
        <f t="shared" ref="G106:P106" si="3">G$10</f>
        <v>2014</v>
      </c>
      <c r="H106" s="38">
        <f t="shared" si="3"/>
        <v>2015</v>
      </c>
      <c r="I106" s="38">
        <f t="shared" si="3"/>
        <v>2016</v>
      </c>
      <c r="J106" s="38">
        <f t="shared" si="3"/>
        <v>2017</v>
      </c>
      <c r="K106" s="38">
        <f t="shared" si="3"/>
        <v>2018</v>
      </c>
      <c r="L106" s="38">
        <f t="shared" si="3"/>
        <v>2019</v>
      </c>
      <c r="M106" s="38">
        <f t="shared" si="3"/>
        <v>2020</v>
      </c>
      <c r="N106" s="38">
        <f t="shared" si="3"/>
        <v>2021</v>
      </c>
      <c r="O106" s="38">
        <f t="shared" si="3"/>
        <v>2022</v>
      </c>
      <c r="P106" s="38">
        <f t="shared" si="3"/>
        <v>2023</v>
      </c>
    </row>
    <row r="107" spans="4:16" ht="15" customHeight="1" x14ac:dyDescent="0.25">
      <c r="D107" s="1" t="s">
        <v>70</v>
      </c>
      <c r="E107" s="61" t="s">
        <v>71</v>
      </c>
      <c r="F107" s="74">
        <f>SUMIFS(Data!H$8:H$1657,Data!$D$8:$D$1657,'By country'!$E$6,Data!$F$8:$F$1657,$M$6,Data!$E$8:$E$1657,$D107)</f>
        <v>2110629.42</v>
      </c>
      <c r="G107" s="74">
        <f>SUMIFS(Data!I$8:I$1657,Data!$D$8:$D$1657,'By country'!$E$6,Data!$F$8:$F$1657,$M$6,Data!$E$8:$E$1657,$D107)</f>
        <v>2299427.3573849895</v>
      </c>
      <c r="H107" s="74">
        <f>SUMIFS(Data!J$8:J$1657,Data!$D$8:$D$1657,'By country'!$E$6,Data!$F$8:$F$1657,$M$6,Data!$E$8:$E$1657,$D107)</f>
        <v>2535818.704936042</v>
      </c>
      <c r="I107" s="74">
        <f>SUMIFS(Data!K$8:K$1657,Data!$D$8:$D$1657,'By country'!$E$6,Data!$F$8:$F$1657,$M$6,Data!$E$8:$E$1657,$D107)</f>
        <v>2647101.7447541556</v>
      </c>
      <c r="J107" s="74">
        <f>SUMIFS(Data!L$8:L$1657,Data!$D$8:$D$1657,'By country'!$E$6,Data!$F$8:$F$1657,$M$6,Data!$E$8:$E$1657,$D107)</f>
        <v>2804401.8349540019</v>
      </c>
      <c r="K107" s="74">
        <f>SUMIFS(Data!M$8:M$1657,Data!$D$8:$D$1657,'By country'!$E$6,Data!$F$8:$F$1657,$M$6,Data!$E$8:$E$1657,$D107)</f>
        <v>2861649.6477017631</v>
      </c>
      <c r="L107" s="71">
        <f>SUMIFS(Data!N$8:N$1657,Data!$D$8:$D$1657,'By country'!$E$6,Data!$F$8:$F$1657,$M$6,Data!$E$8:$E$1657,$D107)</f>
        <v>3058873</v>
      </c>
      <c r="M107" s="71">
        <f>SUMIFS(Data!O$8:O$1657,Data!$D$8:$D$1657,'By country'!$E$6,Data!$F$8:$F$1657,$M$6,Data!$E$8:$E$1657,$D107)</f>
        <v>3394576.2997999997</v>
      </c>
      <c r="N107" s="71">
        <f>SUMIFS(Data!P$8:P$1657,Data!$D$8:$D$1657,'By country'!$E$6,Data!$F$8:$F$1657,$M$6,Data!$E$8:$E$1657,$D107)</f>
        <v>3686199</v>
      </c>
      <c r="O107" s="71">
        <f>SUMIFS(Data!Q$8:Q$1657,Data!$D$8:$D$1657,'By country'!$E$6,Data!$F$8:$F$1657,$M$6,Data!$E$8:$E$1657,$D107)</f>
        <v>3784650</v>
      </c>
      <c r="P107" s="71">
        <f>SUMIFS(Data!R$8:R$1657,Data!$D$8:$D$1657,'By country'!$E$6,Data!$F$8:$F$1657,$M$6,Data!$E$8:$E$1657,$D107)</f>
        <v>3797239.9999999995</v>
      </c>
    </row>
    <row r="108" spans="4:16" ht="15" customHeight="1" x14ac:dyDescent="0.25">
      <c r="D108" s="1" t="str">
        <f>$M$6</f>
        <v>Total</v>
      </c>
      <c r="E108" s="62" t="s">
        <v>59</v>
      </c>
      <c r="F108" s="64">
        <f>IFERROR(SUMIFS('Data (%)'!H$8:H$1657,'Data (%)'!$D$8:$D$1657,'By country'!$E$6,'Data (%)'!$F$8:$F$1657,$D108,'Data (%)'!$E$8:$E$1657,$D107),NA())</f>
        <v>0.57496614432086512</v>
      </c>
      <c r="G108" s="64">
        <f>IFERROR(SUMIFS('Data (%)'!I$8:I$1657,'Data (%)'!$D$8:$D$1657,'By country'!$E$6,'Data (%)'!$F$8:$F$1657,$D108,'Data (%)'!$E$8:$E$1657,$D107),NA())</f>
        <v>0.61499999999999999</v>
      </c>
      <c r="H108" s="64">
        <f>IFERROR(SUMIFS('Data (%)'!J$8:J$1657,'Data (%)'!$D$8:$D$1657,'By country'!$E$6,'Data (%)'!$F$8:$F$1657,$D108,'Data (%)'!$E$8:$E$1657,$D107),NA())</f>
        <v>0.66500000000000004</v>
      </c>
      <c r="I108" s="64">
        <f>IFERROR(SUMIFS('Data (%)'!K$8:K$1657,'Data (%)'!$D$8:$D$1657,'By country'!$E$6,'Data (%)'!$F$8:$F$1657,$D108,'Data (%)'!$E$8:$E$1657,$D107),NA())</f>
        <v>0.68664040496987477</v>
      </c>
      <c r="J108" s="64">
        <f>IFERROR(SUMIFS('Data (%)'!L$8:L$1657,'Data (%)'!$D$8:$D$1657,'By country'!$E$6,'Data (%)'!$F$8:$F$1657,$D108,'Data (%)'!$E$8:$E$1657,$D107),NA())</f>
        <v>0.71846346476679201</v>
      </c>
      <c r="K108" s="64">
        <f>IFERROR(SUMIFS('Data (%)'!M$8:M$1657,'Data (%)'!$D$8:$D$1657,'By country'!$E$6,'Data (%)'!$F$8:$F$1657,$D108,'Data (%)'!$E$8:$E$1657,$D107),NA())</f>
        <v>0.727131258936492</v>
      </c>
      <c r="L108" s="64">
        <f>IFERROR(SUMIFS('Data (%)'!N$8:N$1657,'Data (%)'!$D$8:$D$1657,'By country'!$E$6,'Data (%)'!$F$8:$F$1657,$D108,'Data (%)'!$E$8:$E$1657,$D107),NA())</f>
        <v>0.78769694528793976</v>
      </c>
      <c r="M108" s="64">
        <f>IFERROR(SUMIFS('Data (%)'!O$8:O$1657,'Data (%)'!$D$8:$D$1657,'By country'!$E$6,'Data (%)'!$F$8:$F$1657,$D108,'Data (%)'!$E$8:$E$1657,$D107),NA())</f>
        <v>0.86619999999999997</v>
      </c>
      <c r="N108" s="64">
        <f>IFERROR(SUMIFS('Data (%)'!P$8:P$1657,'Data (%)'!$D$8:$D$1657,'By country'!$E$6,'Data (%)'!$F$8:$F$1657,$D108,'Data (%)'!$E$8:$E$1657,$D107),NA())</f>
        <v>0.93105982784658192</v>
      </c>
      <c r="O108" s="64">
        <f>IFERROR(SUMIFS('Data (%)'!Q$8:Q$1657,'Data (%)'!$D$8:$D$1657,'By country'!$E$6,'Data (%)'!$F$8:$F$1657,$D108,'Data (%)'!$E$8:$E$1657,$D107),NA())</f>
        <v>0.94733482684822468</v>
      </c>
      <c r="P108" s="64">
        <f>IFERROR(SUMIFS('Data (%)'!R$8:R$1657,'Data (%)'!$D$8:$D$1657,'By country'!$E$6,'Data (%)'!$F$8:$F$1657,$D108,'Data (%)'!$E$8:$E$1657,$D107),NA())</f>
        <v>0.9415235998294107</v>
      </c>
    </row>
    <row r="109" spans="4:16" ht="15" customHeight="1" x14ac:dyDescent="0.25">
      <c r="D109" s="1" t="s">
        <v>70</v>
      </c>
      <c r="E109" s="61" t="s">
        <v>72</v>
      </c>
      <c r="F109" s="74">
        <f>SUMIFS(Data!H$8:H$1657,Data!$D$8:$D$1657,'By country'!$E$6,Data!$F$8:$F$1657,"Rural",Data!$E$8:$E$1657,$D109)</f>
        <v>107744.73282681331</v>
      </c>
      <c r="G109" s="74">
        <f>SUMIFS(Data!I$8:I$1657,Data!$D$8:$D$1657,'By country'!$E$6,Data!$F$8:$F$1657,"Rural",Data!$E$8:$E$1657,$D109)</f>
        <v>114759.84245322717</v>
      </c>
      <c r="H109" s="74">
        <f>SUMIFS(Data!J$8:J$1657,Data!$D$8:$D$1657,'By country'!$E$6,Data!$F$8:$F$1657,"Rural",Data!$E$8:$E$1657,$D109)</f>
        <v>135269.92500231368</v>
      </c>
      <c r="I109" s="74">
        <f>SUMIFS(Data!K$8:K$1657,Data!$D$8:$D$1657,'By country'!$E$6,Data!$F$8:$F$1657,"Rural",Data!$E$8:$E$1657,$D109)</f>
        <v>147682.7989857354</v>
      </c>
      <c r="J109" s="74">
        <f>SUMIFS(Data!L$8:L$1657,Data!$D$8:$D$1657,'By country'!$E$6,Data!$F$8:$F$1657,"Rural",Data!$E$8:$E$1657,$D109)</f>
        <v>155244.68137421782</v>
      </c>
      <c r="K109" s="74">
        <f>SUMIFS(Data!M$8:M$1657,Data!$D$8:$D$1657,'By country'!$E$6,Data!$F$8:$F$1657,"Rural",Data!$E$8:$E$1657,$D109)</f>
        <v>168073.15033171276</v>
      </c>
      <c r="L109" s="74">
        <f>SUMIFS(Data!N$8:N$1657,Data!$D$8:$D$1657,'By country'!$E$6,Data!$F$8:$F$1657,"Rural",Data!$E$8:$E$1657,$D109)</f>
        <v>170831.63380956778</v>
      </c>
      <c r="M109" s="74">
        <f>SUMIFS(Data!O$8:O$1657,Data!$D$8:$D$1657,'By country'!$E$6,Data!$F$8:$F$1657,"Rural",Data!$E$8:$E$1657,$D109)</f>
        <v>201487.6004010817</v>
      </c>
      <c r="N109" s="74">
        <f>SUMIFS(Data!P$8:P$1657,Data!$D$8:$D$1657,'By country'!$E$6,Data!$F$8:$F$1657,"Rural",Data!$E$8:$E$1657,$D109)</f>
        <v>394545.00000000006</v>
      </c>
      <c r="O109" s="74">
        <f>SUMIFS(Data!Q$8:Q$1657,Data!$D$8:$D$1657,'By country'!$E$6,Data!$F$8:$F$1657,"Rural",Data!$E$8:$E$1657,$D109)</f>
        <v>434550</v>
      </c>
      <c r="P109" s="74">
        <f>SUMIFS(Data!R$8:R$1657,Data!$D$8:$D$1657,'By country'!$E$6,Data!$F$8:$F$1657,"Rural",Data!$E$8:$E$1657,$D109)</f>
        <v>418570.99999999977</v>
      </c>
    </row>
    <row r="110" spans="4:16" ht="15" customHeight="1" x14ac:dyDescent="0.25">
      <c r="D110" s="1" t="str">
        <f>$M$7</f>
        <v>Rural</v>
      </c>
      <c r="E110" s="62" t="s">
        <v>68</v>
      </c>
      <c r="F110" s="64">
        <f>IFERROR(SUMIFS('Data (%)'!H$8:H$1657,'Data (%)'!$D$8:$D$1657,'By country'!$E$6,'Data (%)'!$F$8:$F$1657,$D110,'Data (%)'!$E$8:$E$1657,$D109),NA())</f>
        <v>0.20615103054170716</v>
      </c>
      <c r="G110" s="64">
        <f>IFERROR(SUMIFS('Data (%)'!I$8:I$1657,'Data (%)'!$D$8:$D$1657,'By country'!$E$6,'Data (%)'!$F$8:$F$1657,$D110,'Data (%)'!$E$8:$E$1657,$D109),NA())</f>
        <v>0.22408081396631774</v>
      </c>
      <c r="H110" s="64">
        <f>IFERROR(SUMIFS('Data (%)'!J$8:J$1657,'Data (%)'!$D$8:$D$1657,'By country'!$E$6,'Data (%)'!$F$8:$F$1657,$D110,'Data (%)'!$E$8:$E$1657,$D109),NA())</f>
        <v>0.258894130061601</v>
      </c>
      <c r="I110" s="64">
        <f>IFERROR(SUMIFS('Data (%)'!K$8:K$1657,'Data (%)'!$D$8:$D$1657,'By country'!$E$6,'Data (%)'!$F$8:$F$1657,$D110,'Data (%)'!$E$8:$E$1657,$D109),NA())</f>
        <v>0.28019634069670241</v>
      </c>
      <c r="J110" s="64">
        <f>IFERROR(SUMIFS('Data (%)'!L$8:L$1657,'Data (%)'!$D$8:$D$1657,'By country'!$E$6,'Data (%)'!$F$8:$F$1657,$D110,'Data (%)'!$E$8:$E$1657,$D109),NA())</f>
        <v>0.29176791422168963</v>
      </c>
      <c r="K110" s="64">
        <f>IFERROR(SUMIFS('Data (%)'!M$8:M$1657,'Data (%)'!$D$8:$D$1657,'By country'!$E$6,'Data (%)'!$F$8:$F$1657,$D110,'Data (%)'!$E$8:$E$1657,$D109),NA())</f>
        <v>0.31584833203983353</v>
      </c>
      <c r="L110" s="64">
        <f>IFERROR(SUMIFS('Data (%)'!N$8:N$1657,'Data (%)'!$D$8:$D$1657,'By country'!$E$6,'Data (%)'!$F$8:$F$1657,$D110,'Data (%)'!$E$8:$E$1657,$D109),NA())</f>
        <v>0.34037956677744569</v>
      </c>
      <c r="M110" s="64">
        <f>IFERROR(SUMIFS('Data (%)'!O$8:O$1657,'Data (%)'!$D$8:$D$1657,'By country'!$E$6,'Data (%)'!$F$8:$F$1657,$D110,'Data (%)'!$E$8:$E$1657,$D109),NA())</f>
        <v>0.37680261052941966</v>
      </c>
      <c r="N110" s="64">
        <f>IFERROR(SUMIFS('Data (%)'!P$8:P$1657,'Data (%)'!$D$8:$D$1657,'By country'!$E$6,'Data (%)'!$F$8:$F$1657,$D110,'Data (%)'!$E$8:$E$1657,$D109),NA())</f>
        <v>0.67733512333131907</v>
      </c>
      <c r="O110" s="64">
        <f>IFERROR(SUMIFS('Data (%)'!Q$8:Q$1657,'Data (%)'!$D$8:$D$1657,'By country'!$E$6,'Data (%)'!$F$8:$F$1657,$D110,'Data (%)'!$E$8:$E$1657,$D109),NA())</f>
        <v>0.74188206371427601</v>
      </c>
      <c r="P110" s="64">
        <f>IFERROR(SUMIFS('Data (%)'!R$8:R$1657,'Data (%)'!$D$8:$D$1657,'By country'!$E$6,'Data (%)'!$F$8:$F$1657,$D110,'Data (%)'!$E$8:$E$1657,$D109),NA())</f>
        <v>0.71065651146365272</v>
      </c>
    </row>
    <row r="111" spans="4:16" ht="15" customHeight="1" x14ac:dyDescent="0.25">
      <c r="D111" s="1"/>
      <c r="E111" s="123"/>
      <c r="F111" s="126"/>
      <c r="G111" s="126"/>
      <c r="H111" s="126"/>
      <c r="I111" s="126"/>
      <c r="J111" s="126"/>
      <c r="K111" s="126"/>
      <c r="L111" s="126"/>
      <c r="M111" s="126"/>
      <c r="N111" s="126"/>
      <c r="O111" s="126"/>
      <c r="P111" s="126"/>
    </row>
    <row r="112" spans="4:16" ht="15" customHeight="1" x14ac:dyDescent="0.25">
      <c r="D112" s="1"/>
      <c r="E112" s="123"/>
      <c r="F112" s="127"/>
      <c r="G112" s="127"/>
      <c r="H112" s="127"/>
      <c r="I112" s="127"/>
      <c r="J112" s="127"/>
      <c r="K112" s="127"/>
      <c r="L112" s="127"/>
      <c r="M112" s="127"/>
      <c r="N112" s="127"/>
      <c r="O112" s="127"/>
      <c r="P112" s="127"/>
    </row>
    <row r="113" spans="4:16" ht="15" customHeight="1" x14ac:dyDescent="0.25">
      <c r="D113" s="1"/>
      <c r="E113" s="46" t="s">
        <v>225</v>
      </c>
      <c r="L113" s="131"/>
      <c r="M113" s="131"/>
      <c r="N113" s="131"/>
      <c r="O113" s="131"/>
      <c r="P113" s="131"/>
    </row>
    <row r="114" spans="4:16" ht="15" customHeight="1" x14ac:dyDescent="0.25">
      <c r="D114" s="1"/>
      <c r="E114" s="128" t="s">
        <v>194</v>
      </c>
    </row>
    <row r="115" spans="4:16" ht="15" customHeight="1" x14ac:dyDescent="0.25">
      <c r="D115" s="1"/>
      <c r="L115" s="131"/>
      <c r="M115" s="131"/>
      <c r="N115" s="131"/>
      <c r="O115" s="131"/>
      <c r="P115" s="131"/>
    </row>
    <row r="116" spans="4:16" ht="15" customHeight="1" x14ac:dyDescent="0.25">
      <c r="D116" s="1"/>
    </row>
    <row r="117" spans="4:16" ht="15" customHeight="1" x14ac:dyDescent="0.25">
      <c r="D117" s="1"/>
    </row>
    <row r="118" spans="4:16" ht="15" customHeight="1" x14ac:dyDescent="0.25">
      <c r="D118" s="1"/>
    </row>
    <row r="119" spans="4:16" ht="15" customHeight="1" x14ac:dyDescent="0.25">
      <c r="D119" s="1"/>
    </row>
    <row r="120" spans="4:16" ht="15" customHeight="1" x14ac:dyDescent="0.25">
      <c r="D120" s="1"/>
    </row>
    <row r="121" spans="4:16" ht="15" customHeight="1" x14ac:dyDescent="0.25">
      <c r="D121" s="1"/>
    </row>
    <row r="122" spans="4:16" ht="15" customHeight="1" x14ac:dyDescent="0.25">
      <c r="D122" s="1"/>
    </row>
    <row r="123" spans="4:16" ht="15" customHeight="1" x14ac:dyDescent="0.25">
      <c r="D123" s="1"/>
    </row>
    <row r="124" spans="4:16" ht="15" customHeight="1" x14ac:dyDescent="0.25">
      <c r="D124" s="1"/>
    </row>
    <row r="125" spans="4:16" ht="15" customHeight="1" x14ac:dyDescent="0.25">
      <c r="D125" s="1"/>
    </row>
    <row r="126" spans="4:16" ht="15" customHeight="1" x14ac:dyDescent="0.25">
      <c r="D126" s="1"/>
    </row>
    <row r="127" spans="4:16" ht="15" customHeight="1" x14ac:dyDescent="0.25">
      <c r="D127" s="1"/>
    </row>
    <row r="128" spans="4:16" ht="15" customHeight="1" x14ac:dyDescent="0.25">
      <c r="D128" s="1"/>
    </row>
    <row r="129" spans="4:16" ht="15" customHeight="1" x14ac:dyDescent="0.25">
      <c r="D129" s="1"/>
    </row>
    <row r="130" spans="4:16" ht="15" customHeight="1" x14ac:dyDescent="0.25">
      <c r="D130" s="1"/>
    </row>
    <row r="131" spans="4:16" ht="15" customHeight="1" x14ac:dyDescent="0.25">
      <c r="D131" s="1"/>
    </row>
    <row r="132" spans="4:16" ht="15" customHeight="1" x14ac:dyDescent="0.25">
      <c r="D132" s="1"/>
    </row>
    <row r="133" spans="4:16" ht="15" customHeight="1" x14ac:dyDescent="0.25">
      <c r="D133" s="1"/>
    </row>
    <row r="134" spans="4:16" ht="15" customHeight="1" x14ac:dyDescent="0.25">
      <c r="D134" s="1"/>
    </row>
    <row r="135" spans="4:16" ht="15" customHeight="1" x14ac:dyDescent="0.25">
      <c r="D135" s="1"/>
      <c r="E135" s="36" t="s">
        <v>228</v>
      </c>
    </row>
    <row r="136" spans="4:16" ht="15" customHeight="1" x14ac:dyDescent="0.25">
      <c r="D136" s="1"/>
      <c r="E136" s="37"/>
      <c r="F136" s="38">
        <f>F$10</f>
        <v>2013</v>
      </c>
      <c r="G136" s="38">
        <f t="shared" ref="G136:P136" si="4">G$10</f>
        <v>2014</v>
      </c>
      <c r="H136" s="38">
        <f t="shared" si="4"/>
        <v>2015</v>
      </c>
      <c r="I136" s="38">
        <f t="shared" si="4"/>
        <v>2016</v>
      </c>
      <c r="J136" s="38">
        <f t="shared" si="4"/>
        <v>2017</v>
      </c>
      <c r="K136" s="38">
        <f t="shared" si="4"/>
        <v>2018</v>
      </c>
      <c r="L136" s="38">
        <f t="shared" si="4"/>
        <v>2019</v>
      </c>
      <c r="M136" s="38">
        <f t="shared" si="4"/>
        <v>2020</v>
      </c>
      <c r="N136" s="38">
        <f t="shared" si="4"/>
        <v>2021</v>
      </c>
      <c r="O136" s="38">
        <f t="shared" si="4"/>
        <v>2022</v>
      </c>
      <c r="P136" s="38">
        <f t="shared" si="4"/>
        <v>2023</v>
      </c>
    </row>
    <row r="137" spans="4:16" ht="15" customHeight="1" x14ac:dyDescent="0.25">
      <c r="D137" s="1" t="s">
        <v>225</v>
      </c>
      <c r="E137" s="61" t="s">
        <v>229</v>
      </c>
      <c r="F137" s="71" t="e">
        <f>SUMIFS(Data!H$8:H$1657,Data!$D$8:$D$1657,'By country'!$E$6,Data!$F$8:$F$1657,$M$6,Data!$E$8:$E$1657,$D137)</f>
        <v>#N/A</v>
      </c>
      <c r="G137" s="71" t="e">
        <f>SUMIFS(Data!I$8:I$1657,Data!$D$8:$D$1657,'By country'!$E$6,Data!$F$8:$F$1657,$M$6,Data!$E$8:$E$1657,$D137)</f>
        <v>#N/A</v>
      </c>
      <c r="H137" s="71" t="e">
        <f>SUMIFS(Data!J$8:J$1657,Data!$D$8:$D$1657,'By country'!$E$6,Data!$F$8:$F$1657,$M$6,Data!$E$8:$E$1657,$D137)</f>
        <v>#N/A</v>
      </c>
      <c r="I137" s="71" t="e">
        <f>SUMIFS(Data!K$8:K$1657,Data!$D$8:$D$1657,'By country'!$E$6,Data!$F$8:$F$1657,$M$6,Data!$E$8:$E$1657,$D137)</f>
        <v>#N/A</v>
      </c>
      <c r="J137" s="71" t="e">
        <f>SUMIFS(Data!L$8:L$1657,Data!$D$8:$D$1657,'By country'!$E$6,Data!$F$8:$F$1657,$M$6,Data!$E$8:$E$1657,$D137)</f>
        <v>#N/A</v>
      </c>
      <c r="K137" s="71" t="e">
        <f>SUMIFS(Data!M$8:M$1657,Data!$D$8:$D$1657,'By country'!$E$6,Data!$F$8:$F$1657,$M$6,Data!$E$8:$E$1657,$D137)</f>
        <v>#N/A</v>
      </c>
      <c r="L137" s="71">
        <f>SUMIFS(Data!N$8:N$1657,Data!$D$8:$D$1657,'By country'!$E$6,Data!$F$8:$F$1657,$M$6,Data!$E$8:$E$1657,$D137)</f>
        <v>535835.99999999953</v>
      </c>
      <c r="M137" s="71">
        <f>SUMIFS(Data!O$8:O$1657,Data!$D$8:$D$1657,'By country'!$E$6,Data!$F$8:$F$1657,$M$6,Data!$E$8:$E$1657,$D137)</f>
        <v>1538430</v>
      </c>
      <c r="N137" s="71">
        <f>SUMIFS(Data!P$8:P$1657,Data!$D$8:$D$1657,'By country'!$E$6,Data!$F$8:$F$1657,$M$6,Data!$E$8:$E$1657,$D137)</f>
        <v>1796383</v>
      </c>
      <c r="O137" s="71">
        <f>SUMIFS(Data!Q$8:Q$1657,Data!$D$8:$D$1657,'By country'!$E$6,Data!$F$8:$F$1657,$M$6,Data!$E$8:$E$1657,$D137)</f>
        <v>2190639</v>
      </c>
      <c r="P137" s="71">
        <f>SUMIFS(Data!R$8:R$1657,Data!$D$8:$D$1657,'By country'!$E$6,Data!$F$8:$F$1657,$M$6,Data!$E$8:$E$1657,$D137)</f>
        <v>2727260.9999999986</v>
      </c>
    </row>
    <row r="138" spans="4:16" ht="15" customHeight="1" x14ac:dyDescent="0.25">
      <c r="D138" s="1" t="str">
        <f>$M$6</f>
        <v>Total</v>
      </c>
      <c r="E138" s="62" t="s">
        <v>59</v>
      </c>
      <c r="F138" s="64" t="e">
        <f>IFERROR(SUMIFS('Data (%)'!H$8:H$1657,'Data (%)'!$D$8:$D$1657,'By country'!$E$6,'Data (%)'!$F$8:$F$1657,$D138,'Data (%)'!$E$8:$E$1657,$D137),NA())</f>
        <v>#N/A</v>
      </c>
      <c r="G138" s="64" t="e">
        <f>IFERROR(SUMIFS('Data (%)'!I$8:I$1657,'Data (%)'!$D$8:$D$1657,'By country'!$E$6,'Data (%)'!$F$8:$F$1657,$D138,'Data (%)'!$E$8:$E$1657,$D137),NA())</f>
        <v>#N/A</v>
      </c>
      <c r="H138" s="64" t="e">
        <f>IFERROR(SUMIFS('Data (%)'!J$8:J$1657,'Data (%)'!$D$8:$D$1657,'By country'!$E$6,'Data (%)'!$F$8:$F$1657,$D138,'Data (%)'!$E$8:$E$1657,$D137),NA())</f>
        <v>#N/A</v>
      </c>
      <c r="I138" s="64" t="e">
        <f>IFERROR(SUMIFS('Data (%)'!K$8:K$1657,'Data (%)'!$D$8:$D$1657,'By country'!$E$6,'Data (%)'!$F$8:$F$1657,$D138,'Data (%)'!$E$8:$E$1657,$D137),NA())</f>
        <v>#N/A</v>
      </c>
      <c r="J138" s="64" t="e">
        <f>IFERROR(SUMIFS('Data (%)'!L$8:L$1657,'Data (%)'!$D$8:$D$1657,'By country'!$E$6,'Data (%)'!$F$8:$F$1657,$D138,'Data (%)'!$E$8:$E$1657,$D137),NA())</f>
        <v>#N/A</v>
      </c>
      <c r="K138" s="64" t="e">
        <f>IFERROR(SUMIFS('Data (%)'!M$8:M$1657,'Data (%)'!$D$8:$D$1657,'By country'!$E$6,'Data (%)'!$F$8:$F$1657,$D138,'Data (%)'!$E$8:$E$1657,$D137),NA())</f>
        <v>#N/A</v>
      </c>
      <c r="L138" s="64">
        <f>IFERROR(SUMIFS('Data (%)'!N$8:N$1657,'Data (%)'!$D$8:$D$1657,'By country'!$E$6,'Data (%)'!$F$8:$F$1657,$D138,'Data (%)'!$E$8:$E$1657,$D137),NA())</f>
        <v>0.13798427733851917</v>
      </c>
      <c r="M138" s="64">
        <f>IFERROR(SUMIFS('Data (%)'!O$8:O$1657,'Data (%)'!$D$8:$D$1657,'By country'!$E$6,'Data (%)'!$F$8:$F$1657,$D138,'Data (%)'!$E$8:$E$1657,$D137),NA())</f>
        <v>0.39256388671496728</v>
      </c>
      <c r="N138" s="64">
        <f>IFERROR(SUMIFS('Data (%)'!P$8:P$1657,'Data (%)'!$D$8:$D$1657,'By country'!$E$6,'Data (%)'!$F$8:$F$1657,$D138,'Data (%)'!$E$8:$E$1657,$D137),NA())</f>
        <v>0.45373026435266423</v>
      </c>
      <c r="O138" s="64">
        <f>IFERROR(SUMIFS('Data (%)'!Q$8:Q$1657,'Data (%)'!$D$8:$D$1657,'By country'!$E$6,'Data (%)'!$F$8:$F$1657,$D138,'Data (%)'!$E$8:$E$1657,$D137),NA())</f>
        <v>0.54833831866935334</v>
      </c>
      <c r="P138" s="64">
        <f>IFERROR(SUMIFS('Data (%)'!R$8:R$1657,'Data (%)'!$D$8:$D$1657,'By country'!$E$6,'Data (%)'!$F$8:$F$1657,$D138,'Data (%)'!$E$8:$E$1657,$D137),NA())</f>
        <v>0.67622288672676922</v>
      </c>
    </row>
    <row r="139" spans="4:16" ht="15" customHeight="1" x14ac:dyDescent="0.25">
      <c r="D139" s="1" t="str">
        <f>D137</f>
        <v>Fixed VHCN coverage (FTTP &amp; DOCSIS 3.1)</v>
      </c>
      <c r="E139" s="61" t="s">
        <v>230</v>
      </c>
      <c r="F139" s="71" t="e">
        <f>SUMIFS(Data!H$8:H$1657,Data!$D$8:$D$1657,'By country'!$E$6,Data!$F$8:$F$1657,"Rural",Data!$E$8:$E$1657,$D139)</f>
        <v>#N/A</v>
      </c>
      <c r="G139" s="71" t="e">
        <f>SUMIFS(Data!I$8:I$1657,Data!$D$8:$D$1657,'By country'!$E$6,Data!$F$8:$F$1657,"Rural",Data!$E$8:$E$1657,$D139)</f>
        <v>#N/A</v>
      </c>
      <c r="H139" s="71" t="e">
        <f>SUMIFS(Data!J$8:J$1657,Data!$D$8:$D$1657,'By country'!$E$6,Data!$F$8:$F$1657,"Rural",Data!$E$8:$E$1657,$D139)</f>
        <v>#N/A</v>
      </c>
      <c r="I139" s="71" t="e">
        <f>SUMIFS(Data!K$8:K$1657,Data!$D$8:$D$1657,'By country'!$E$6,Data!$F$8:$F$1657,"Rural",Data!$E$8:$E$1657,$D139)</f>
        <v>#N/A</v>
      </c>
      <c r="J139" s="71" t="e">
        <f>SUMIFS(Data!L$8:L$1657,Data!$D$8:$D$1657,'By country'!$E$6,Data!$F$8:$F$1657,"Rural",Data!$E$8:$E$1657,$D139)</f>
        <v>#N/A</v>
      </c>
      <c r="K139" s="71" t="e">
        <f>SUMIFS(Data!M$8:M$1657,Data!$D$8:$D$1657,'By country'!$E$6,Data!$F$8:$F$1657,"Rural",Data!$E$8:$E$1657,$D139)</f>
        <v>#N/A</v>
      </c>
      <c r="L139" s="71">
        <f>SUMIFS(Data!N$8:N$1657,Data!$D$8:$D$1657,'By country'!$E$6,Data!$F$8:$F$1657,"Rural",Data!$E$8:$E$1657,$D139)</f>
        <v>50369.401243790453</v>
      </c>
      <c r="M139" s="71">
        <f>SUMIFS(Data!O$8:O$1657,Data!$D$8:$D$1657,'By country'!$E$6,Data!$F$8:$F$1657,"Rural",Data!$E$8:$E$1657,$D139)</f>
        <v>64423.500831654899</v>
      </c>
      <c r="N139" s="71">
        <f>SUMIFS(Data!P$8:P$1657,Data!$D$8:$D$1657,'By country'!$E$6,Data!$F$8:$F$1657,"Rural",Data!$E$8:$E$1657,$D139)</f>
        <v>91289</v>
      </c>
      <c r="O139" s="71">
        <f>SUMIFS(Data!Q$8:Q$1657,Data!$D$8:$D$1657,'By country'!$E$6,Data!$F$8:$F$1657,"Rural",Data!$E$8:$E$1657,$D139)</f>
        <v>160745</v>
      </c>
      <c r="P139" s="71">
        <f>SUMIFS(Data!R$8:R$1657,Data!$D$8:$D$1657,'By country'!$E$6,Data!$F$8:$F$1657,"Rural",Data!$E$8:$E$1657,$D139)</f>
        <v>210824.9999999998</v>
      </c>
    </row>
    <row r="140" spans="4:16" ht="15" customHeight="1" x14ac:dyDescent="0.25">
      <c r="D140" s="1" t="str">
        <f>$M$7</f>
        <v>Rural</v>
      </c>
      <c r="E140" s="62" t="s">
        <v>68</v>
      </c>
      <c r="F140" s="64" t="e">
        <f>IFERROR(SUMIFS('Data (%)'!H$8:H$1657,'Data (%)'!$D$8:$D$1657,'By country'!$E$6,'Data (%)'!$F$8:$F$1657,$D140,'Data (%)'!$E$8:$E$1657,$D139),NA())</f>
        <v>#N/A</v>
      </c>
      <c r="G140" s="64" t="e">
        <f>IFERROR(SUMIFS('Data (%)'!I$8:I$1657,'Data (%)'!$D$8:$D$1657,'By country'!$E$6,'Data (%)'!$F$8:$F$1657,$D140,'Data (%)'!$E$8:$E$1657,$D139),NA())</f>
        <v>#N/A</v>
      </c>
      <c r="H140" s="64" t="e">
        <f>IFERROR(SUMIFS('Data (%)'!J$8:J$1657,'Data (%)'!$D$8:$D$1657,'By country'!$E$6,'Data (%)'!$F$8:$F$1657,$D140,'Data (%)'!$E$8:$E$1657,$D139),NA())</f>
        <v>#N/A</v>
      </c>
      <c r="I140" s="64" t="e">
        <f>IFERROR(SUMIFS('Data (%)'!K$8:K$1657,'Data (%)'!$D$8:$D$1657,'By country'!$E$6,'Data (%)'!$F$8:$F$1657,$D140,'Data (%)'!$E$8:$E$1657,$D139),NA())</f>
        <v>#N/A</v>
      </c>
      <c r="J140" s="64" t="e">
        <f>IFERROR(SUMIFS('Data (%)'!L$8:L$1657,'Data (%)'!$D$8:$D$1657,'By country'!$E$6,'Data (%)'!$F$8:$F$1657,$D140,'Data (%)'!$E$8:$E$1657,$D139),NA())</f>
        <v>#N/A</v>
      </c>
      <c r="K140" s="64" t="e">
        <f>IFERROR(SUMIFS('Data (%)'!M$8:M$1657,'Data (%)'!$D$8:$D$1657,'By country'!$E$6,'Data (%)'!$F$8:$F$1657,$D140,'Data (%)'!$E$8:$E$1657,$D139),NA())</f>
        <v>#N/A</v>
      </c>
      <c r="L140" s="64">
        <f>IFERROR(SUMIFS('Data (%)'!N$8:N$1657,'Data (%)'!$D$8:$D$1657,'By country'!$E$6,'Data (%)'!$F$8:$F$1657,$D140,'Data (%)'!$E$8:$E$1657,$D139),NA())</f>
        <v>0.1003603055937085</v>
      </c>
      <c r="M140" s="64">
        <f>IFERROR(SUMIFS('Data (%)'!O$8:O$1657,'Data (%)'!$D$8:$D$1657,'By country'!$E$6,'Data (%)'!$F$8:$F$1657,$D140,'Data (%)'!$E$8:$E$1657,$D139),NA())</f>
        <v>0.12047859642226146</v>
      </c>
      <c r="N140" s="64">
        <f>IFERROR(SUMIFS('Data (%)'!P$8:P$1657,'Data (%)'!$D$8:$D$1657,'By country'!$E$6,'Data (%)'!$F$8:$F$1657,$D140,'Data (%)'!$E$8:$E$1657,$D139),NA())</f>
        <v>0.15672038949623687</v>
      </c>
      <c r="O140" s="64">
        <f>IFERROR(SUMIFS('Data (%)'!Q$8:Q$1657,'Data (%)'!$D$8:$D$1657,'By country'!$E$6,'Data (%)'!$F$8:$F$1657,$D140,'Data (%)'!$E$8:$E$1657,$D139),NA())</f>
        <v>0.27443063475262064</v>
      </c>
      <c r="P140" s="64">
        <f>IFERROR(SUMIFS('Data (%)'!R$8:R$1657,'Data (%)'!$D$8:$D$1657,'By country'!$E$6,'Data (%)'!$F$8:$F$1657,$D140,'Data (%)'!$E$8:$E$1657,$D139),NA())</f>
        <v>0.35794204335542723</v>
      </c>
    </row>
    <row r="141" spans="4:16" ht="15" customHeight="1" x14ac:dyDescent="0.25">
      <c r="D141" s="1"/>
      <c r="E141" s="123"/>
      <c r="F141" s="126"/>
      <c r="G141" s="126"/>
      <c r="H141" s="126"/>
      <c r="I141" s="126"/>
      <c r="J141" s="126"/>
      <c r="K141" s="126"/>
      <c r="L141" s="126"/>
      <c r="M141" s="126"/>
      <c r="N141" s="126"/>
      <c r="O141" s="126"/>
      <c r="P141" s="126"/>
    </row>
    <row r="142" spans="4:16" ht="15" customHeight="1" x14ac:dyDescent="0.25">
      <c r="D142" s="1"/>
      <c r="E142" s="123"/>
      <c r="F142" s="127"/>
      <c r="G142" s="127"/>
      <c r="H142" s="127"/>
      <c r="I142" s="127"/>
      <c r="J142" s="127"/>
      <c r="K142" s="127"/>
      <c r="L142" s="127"/>
      <c r="M142" s="127"/>
      <c r="N142" s="127"/>
      <c r="O142" s="127"/>
      <c r="P142" s="127"/>
    </row>
    <row r="143" spans="4:16" ht="15" customHeight="1" x14ac:dyDescent="0.25">
      <c r="D143" s="1"/>
      <c r="E143" s="46" t="s">
        <v>226</v>
      </c>
      <c r="L143" s="131"/>
      <c r="M143" s="131"/>
      <c r="N143" s="131"/>
      <c r="O143" s="131"/>
      <c r="P143" s="131"/>
    </row>
    <row r="144" spans="4:16" ht="15" customHeight="1" x14ac:dyDescent="0.25">
      <c r="D144" s="1"/>
      <c r="E144" s="128"/>
    </row>
    <row r="145" spans="4:16" ht="15" customHeight="1" x14ac:dyDescent="0.25">
      <c r="D145" s="1"/>
      <c r="L145" s="131"/>
      <c r="M145" s="131"/>
      <c r="N145" s="131"/>
      <c r="O145" s="131"/>
      <c r="P145" s="131"/>
    </row>
    <row r="146" spans="4:16" ht="15" customHeight="1" x14ac:dyDescent="0.25">
      <c r="D146" s="1"/>
    </row>
    <row r="147" spans="4:16" ht="15" customHeight="1" x14ac:dyDescent="0.25">
      <c r="D147" s="1"/>
    </row>
    <row r="148" spans="4:16" ht="15" customHeight="1" x14ac:dyDescent="0.25">
      <c r="D148" s="1"/>
    </row>
    <row r="149" spans="4:16" ht="15" customHeight="1" x14ac:dyDescent="0.25">
      <c r="D149" s="1"/>
    </row>
    <row r="150" spans="4:16" ht="15" customHeight="1" x14ac:dyDescent="0.25">
      <c r="D150" s="1"/>
    </row>
    <row r="151" spans="4:16" ht="15" customHeight="1" x14ac:dyDescent="0.25">
      <c r="D151" s="1"/>
    </row>
    <row r="152" spans="4:16" ht="15" customHeight="1" x14ac:dyDescent="0.25">
      <c r="D152" s="1"/>
    </row>
    <row r="153" spans="4:16" ht="15" customHeight="1" x14ac:dyDescent="0.25">
      <c r="D153" s="1"/>
    </row>
    <row r="154" spans="4:16" ht="15" customHeight="1" x14ac:dyDescent="0.25">
      <c r="D154" s="1"/>
    </row>
    <row r="155" spans="4:16" ht="15" customHeight="1" x14ac:dyDescent="0.25">
      <c r="D155" s="1"/>
    </row>
    <row r="156" spans="4:16" ht="15" customHeight="1" x14ac:dyDescent="0.25">
      <c r="D156" s="1"/>
    </row>
    <row r="157" spans="4:16" ht="15" customHeight="1" x14ac:dyDescent="0.25">
      <c r="D157" s="1"/>
    </row>
    <row r="158" spans="4:16" ht="15" customHeight="1" x14ac:dyDescent="0.25">
      <c r="D158" s="1"/>
    </row>
    <row r="159" spans="4:16" ht="15" customHeight="1" x14ac:dyDescent="0.25">
      <c r="D159" s="1"/>
    </row>
    <row r="160" spans="4:16" ht="15" customHeight="1" x14ac:dyDescent="0.25">
      <c r="D160" s="1"/>
    </row>
    <row r="161" spans="4:16" ht="15" customHeight="1" x14ac:dyDescent="0.25">
      <c r="D161" s="1"/>
    </row>
    <row r="162" spans="4:16" ht="15" customHeight="1" x14ac:dyDescent="0.25">
      <c r="D162" s="1"/>
    </row>
    <row r="163" spans="4:16" ht="15" customHeight="1" x14ac:dyDescent="0.25">
      <c r="D163" s="1"/>
    </row>
    <row r="164" spans="4:16" ht="15" customHeight="1" x14ac:dyDescent="0.25">
      <c r="D164" s="1"/>
    </row>
    <row r="165" spans="4:16" ht="15" customHeight="1" x14ac:dyDescent="0.25">
      <c r="D165" s="1"/>
      <c r="E165" s="36" t="s">
        <v>227</v>
      </c>
    </row>
    <row r="166" spans="4:16" ht="15" customHeight="1" x14ac:dyDescent="0.25">
      <c r="D166" s="1"/>
      <c r="E166" s="37"/>
      <c r="F166" s="38">
        <f>F$10</f>
        <v>2013</v>
      </c>
      <c r="G166" s="38">
        <f t="shared" ref="G166:P166" si="5">G$10</f>
        <v>2014</v>
      </c>
      <c r="H166" s="38">
        <f t="shared" si="5"/>
        <v>2015</v>
      </c>
      <c r="I166" s="38">
        <f t="shared" si="5"/>
        <v>2016</v>
      </c>
      <c r="J166" s="38">
        <f t="shared" si="5"/>
        <v>2017</v>
      </c>
      <c r="K166" s="38">
        <f t="shared" si="5"/>
        <v>2018</v>
      </c>
      <c r="L166" s="38">
        <f t="shared" si="5"/>
        <v>2019</v>
      </c>
      <c r="M166" s="38">
        <f t="shared" si="5"/>
        <v>2020</v>
      </c>
      <c r="N166" s="38">
        <f t="shared" si="5"/>
        <v>2021</v>
      </c>
      <c r="O166" s="38">
        <f t="shared" si="5"/>
        <v>2022</v>
      </c>
      <c r="P166" s="38">
        <f t="shared" si="5"/>
        <v>2023</v>
      </c>
    </row>
    <row r="167" spans="4:16" ht="15" customHeight="1" x14ac:dyDescent="0.25">
      <c r="D167" s="1" t="s">
        <v>226</v>
      </c>
      <c r="E167" s="61" t="s">
        <v>231</v>
      </c>
      <c r="F167" s="71" t="e">
        <f>SUMIFS(Data!H$8:H$1657,Data!$D$8:$D$1657,'By country'!$E$6,Data!$F$8:$F$1657,$M$6,Data!$E$8:$E$1657,$D167)</f>
        <v>#N/A</v>
      </c>
      <c r="G167" s="71" t="e">
        <f>SUMIFS(Data!I$8:I$1657,Data!$D$8:$D$1657,'By country'!$E$6,Data!$F$8:$F$1657,$M$6,Data!$E$8:$E$1657,$D167)</f>
        <v>#N/A</v>
      </c>
      <c r="H167" s="71" t="e">
        <f>SUMIFS(Data!J$8:J$1657,Data!$D$8:$D$1657,'By country'!$E$6,Data!$F$8:$F$1657,$M$6,Data!$E$8:$E$1657,$D167)</f>
        <v>#N/A</v>
      </c>
      <c r="I167" s="71" t="e">
        <f>SUMIFS(Data!K$8:K$1657,Data!$D$8:$D$1657,'By country'!$E$6,Data!$F$8:$F$1657,$M$6,Data!$E$8:$E$1657,$D167)</f>
        <v>#N/A</v>
      </c>
      <c r="J167" s="71" t="e">
        <f>SUMIFS(Data!L$8:L$1657,Data!$D$8:$D$1657,'By country'!$E$6,Data!$F$8:$F$1657,$M$6,Data!$E$8:$E$1657,$D167)</f>
        <v>#N/A</v>
      </c>
      <c r="K167" s="71" t="e">
        <f>SUMIFS(Data!M$8:M$1657,Data!$D$8:$D$1657,'By country'!$E$6,Data!$F$8:$F$1657,$M$6,Data!$E$8:$E$1657,$D167)</f>
        <v>#N/A</v>
      </c>
      <c r="L167" s="71" t="e">
        <f>SUMIFS(Data!N$8:N$1657,Data!$D$8:$D$1657,'By country'!$E$6,Data!$F$8:$F$1657,$M$6,Data!$E$8:$E$1657,$D167)</f>
        <v>#N/A</v>
      </c>
      <c r="M167" s="71" t="e">
        <f>SUMIFS(Data!O$8:O$1657,Data!$D$8:$D$1657,'By country'!$E$6,Data!$F$8:$F$1657,$M$6,Data!$E$8:$E$1657,$D167)</f>
        <v>#N/A</v>
      </c>
      <c r="N167" s="71" t="e">
        <f>SUMIFS(Data!P$8:P$1657,Data!$D$8:$D$1657,'By country'!$E$6,Data!$F$8:$F$1657,$M$6,Data!$E$8:$E$1657,$D167)</f>
        <v>#N/A</v>
      </c>
      <c r="O167" s="71" t="e">
        <f>SUMIFS(Data!Q$8:Q$1657,Data!$D$8:$D$1657,'By country'!$E$6,Data!$F$8:$F$1657,$M$6,Data!$E$8:$E$1657,$D167)</f>
        <v>#N/A</v>
      </c>
      <c r="P167" s="71" t="e">
        <f>SUMIFS(Data!R$8:R$1657,Data!$D$8:$D$1657,'By country'!$E$6,Data!$F$8:$F$1657,$M$6,Data!$E$8:$E$1657,$D167)</f>
        <v>#N/A</v>
      </c>
    </row>
    <row r="168" spans="4:16" ht="15" customHeight="1" x14ac:dyDescent="0.25">
      <c r="D168" s="1" t="str">
        <f>$M$6</f>
        <v>Total</v>
      </c>
      <c r="E168" s="62" t="s">
        <v>59</v>
      </c>
      <c r="F168" s="64" t="e">
        <f>IFERROR(SUMIFS('Data (%)'!H$8:H$1657,'Data (%)'!$D$8:$D$1657,'By country'!$E$6,'Data (%)'!$F$8:$F$1657,$D168,'Data (%)'!$E$8:$E$1657,$D167),NA())</f>
        <v>#N/A</v>
      </c>
      <c r="G168" s="64" t="e">
        <f>IFERROR(SUMIFS('Data (%)'!I$8:I$1657,'Data (%)'!$D$8:$D$1657,'By country'!$E$6,'Data (%)'!$F$8:$F$1657,$D168,'Data (%)'!$E$8:$E$1657,$D167),NA())</f>
        <v>#N/A</v>
      </c>
      <c r="H168" s="64" t="e">
        <f>IFERROR(SUMIFS('Data (%)'!J$8:J$1657,'Data (%)'!$D$8:$D$1657,'By country'!$E$6,'Data (%)'!$F$8:$F$1657,$D168,'Data (%)'!$E$8:$E$1657,$D167),NA())</f>
        <v>#N/A</v>
      </c>
      <c r="I168" s="64" t="e">
        <f>IFERROR(SUMIFS('Data (%)'!K$8:K$1657,'Data (%)'!$D$8:$D$1657,'By country'!$E$6,'Data (%)'!$F$8:$F$1657,$D168,'Data (%)'!$E$8:$E$1657,$D167),NA())</f>
        <v>#N/A</v>
      </c>
      <c r="J168" s="64" t="e">
        <f>IFERROR(SUMIFS('Data (%)'!L$8:L$1657,'Data (%)'!$D$8:$D$1657,'By country'!$E$6,'Data (%)'!$F$8:$F$1657,$D168,'Data (%)'!$E$8:$E$1657,$D167),NA())</f>
        <v>#N/A</v>
      </c>
      <c r="K168" s="64" t="e">
        <f>IFERROR(SUMIFS('Data (%)'!M$8:M$1657,'Data (%)'!$D$8:$D$1657,'By country'!$E$6,'Data (%)'!$F$8:$F$1657,$D168,'Data (%)'!$E$8:$E$1657,$D167),NA())</f>
        <v>#N/A</v>
      </c>
      <c r="L168" s="64" t="e">
        <f>IFERROR(SUMIFS('Data (%)'!N$8:N$1657,'Data (%)'!$D$8:$D$1657,'By country'!$E$6,'Data (%)'!$F$8:$F$1657,$D168,'Data (%)'!$E$8:$E$1657,$D167),NA())</f>
        <v>#N/A</v>
      </c>
      <c r="M168" s="64" t="e">
        <f>IFERROR(SUMIFS('Data (%)'!O$8:O$1657,'Data (%)'!$D$8:$D$1657,'By country'!$E$6,'Data (%)'!$F$8:$F$1657,$D168,'Data (%)'!$E$8:$E$1657,$D167),NA())</f>
        <v>#N/A</v>
      </c>
      <c r="N168" s="64" t="e">
        <f>IFERROR(SUMIFS('Data (%)'!P$8:P$1657,'Data (%)'!$D$8:$D$1657,'By country'!$E$6,'Data (%)'!$F$8:$F$1657,$D168,'Data (%)'!$E$8:$E$1657,$D167),NA())</f>
        <v>#N/A</v>
      </c>
      <c r="O168" s="64" t="e">
        <f>IFERROR(SUMIFS('Data (%)'!Q$8:Q$1657,'Data (%)'!$D$8:$D$1657,'By country'!$E$6,'Data (%)'!$F$8:$F$1657,$D168,'Data (%)'!$E$8:$E$1657,$D167),NA())</f>
        <v>#N/A</v>
      </c>
      <c r="P168" s="64" t="e">
        <f>IFERROR(SUMIFS('Data (%)'!R$8:R$1657,'Data (%)'!$D$8:$D$1657,'By country'!$E$6,'Data (%)'!$F$8:$F$1657,$D168,'Data (%)'!$E$8:$E$1657,$D167),NA())</f>
        <v>#N/A</v>
      </c>
    </row>
    <row r="169" spans="4:16" ht="15" customHeight="1" x14ac:dyDescent="0.25">
      <c r="D169" s="1" t="str">
        <f>D167</f>
        <v>VHCN coverage (as defined by BEREC)</v>
      </c>
      <c r="E169" s="61" t="s">
        <v>232</v>
      </c>
      <c r="F169" s="71" t="e">
        <f>SUMIFS(Data!H$8:H$1657,Data!$D$8:$D$1657,'By country'!$E$6,Data!$F$8:$F$1657,"Rural",Data!$E$8:$E$1657,$D169)</f>
        <v>#N/A</v>
      </c>
      <c r="G169" s="71" t="e">
        <f>SUMIFS(Data!I$8:I$1657,Data!$D$8:$D$1657,'By country'!$E$6,Data!$F$8:$F$1657,"Rural",Data!$E$8:$E$1657,$D169)</f>
        <v>#N/A</v>
      </c>
      <c r="H169" s="71" t="e">
        <f>SUMIFS(Data!J$8:J$1657,Data!$D$8:$D$1657,'By country'!$E$6,Data!$F$8:$F$1657,"Rural",Data!$E$8:$E$1657,$D169)</f>
        <v>#N/A</v>
      </c>
      <c r="I169" s="71" t="e">
        <f>SUMIFS(Data!K$8:K$1657,Data!$D$8:$D$1657,'By country'!$E$6,Data!$F$8:$F$1657,"Rural",Data!$E$8:$E$1657,$D169)</f>
        <v>#N/A</v>
      </c>
      <c r="J169" s="71" t="e">
        <f>SUMIFS(Data!L$8:L$1657,Data!$D$8:$D$1657,'By country'!$E$6,Data!$F$8:$F$1657,"Rural",Data!$E$8:$E$1657,$D169)</f>
        <v>#N/A</v>
      </c>
      <c r="K169" s="71" t="e">
        <f>SUMIFS(Data!M$8:M$1657,Data!$D$8:$D$1657,'By country'!$E$6,Data!$F$8:$F$1657,"Rural",Data!$E$8:$E$1657,$D169)</f>
        <v>#N/A</v>
      </c>
      <c r="L169" s="71" t="e">
        <f>SUMIFS(Data!N$8:N$1657,Data!$D$8:$D$1657,'By country'!$E$6,Data!$F$8:$F$1657,"Rural",Data!$E$8:$E$1657,$D169)</f>
        <v>#N/A</v>
      </c>
      <c r="M169" s="71" t="e">
        <f>SUMIFS(Data!O$8:O$1657,Data!$D$8:$D$1657,'By country'!$E$6,Data!$F$8:$F$1657,"Rural",Data!$E$8:$E$1657,$D169)</f>
        <v>#N/A</v>
      </c>
      <c r="N169" s="71" t="e">
        <f>SUMIFS(Data!P$8:P$1657,Data!$D$8:$D$1657,'By country'!$E$6,Data!$F$8:$F$1657,"Rural",Data!$E$8:$E$1657,$D169)</f>
        <v>#N/A</v>
      </c>
      <c r="O169" s="71" t="e">
        <f>SUMIFS(Data!Q$8:Q$1657,Data!$D$8:$D$1657,'By country'!$E$6,Data!$F$8:$F$1657,"Rural",Data!$E$8:$E$1657,$D169)</f>
        <v>#N/A</v>
      </c>
      <c r="P169" s="71" t="e">
        <f>SUMIFS(Data!R$8:R$1657,Data!$D$8:$D$1657,'By country'!$E$6,Data!$F$8:$F$1657,"Rural",Data!$E$8:$E$1657,$D169)</f>
        <v>#N/A</v>
      </c>
    </row>
    <row r="170" spans="4:16" ht="15" customHeight="1" x14ac:dyDescent="0.25">
      <c r="D170" s="1" t="str">
        <f>$M$7</f>
        <v>Rural</v>
      </c>
      <c r="E170" s="62" t="s">
        <v>68</v>
      </c>
      <c r="F170" s="64" t="e">
        <f>IFERROR(SUMIFS('Data (%)'!H$8:H$1657,'Data (%)'!$D$8:$D$1657,'By country'!$E$6,'Data (%)'!$F$8:$F$1657,$D170,'Data (%)'!$E$8:$E$1657,$D169),NA())</f>
        <v>#N/A</v>
      </c>
      <c r="G170" s="64" t="e">
        <f>IFERROR(SUMIFS('Data (%)'!I$8:I$1657,'Data (%)'!$D$8:$D$1657,'By country'!$E$6,'Data (%)'!$F$8:$F$1657,$D170,'Data (%)'!$E$8:$E$1657,$D169),NA())</f>
        <v>#N/A</v>
      </c>
      <c r="H170" s="64" t="e">
        <f>IFERROR(SUMIFS('Data (%)'!J$8:J$1657,'Data (%)'!$D$8:$D$1657,'By country'!$E$6,'Data (%)'!$F$8:$F$1657,$D170,'Data (%)'!$E$8:$E$1657,$D169),NA())</f>
        <v>#N/A</v>
      </c>
      <c r="I170" s="64" t="e">
        <f>IFERROR(SUMIFS('Data (%)'!K$8:K$1657,'Data (%)'!$D$8:$D$1657,'By country'!$E$6,'Data (%)'!$F$8:$F$1657,$D170,'Data (%)'!$E$8:$E$1657,$D169),NA())</f>
        <v>#N/A</v>
      </c>
      <c r="J170" s="64" t="e">
        <f>IFERROR(SUMIFS('Data (%)'!L$8:L$1657,'Data (%)'!$D$8:$D$1657,'By country'!$E$6,'Data (%)'!$F$8:$F$1657,$D170,'Data (%)'!$E$8:$E$1657,$D169),NA())</f>
        <v>#N/A</v>
      </c>
      <c r="K170" s="64" t="e">
        <f>IFERROR(SUMIFS('Data (%)'!M$8:M$1657,'Data (%)'!$D$8:$D$1657,'By country'!$E$6,'Data (%)'!$F$8:$F$1657,$D170,'Data (%)'!$E$8:$E$1657,$D169),NA())</f>
        <v>#N/A</v>
      </c>
      <c r="L170" s="64" t="e">
        <f>IFERROR(SUMIFS('Data (%)'!N$8:N$1657,'Data (%)'!$D$8:$D$1657,'By country'!$E$6,'Data (%)'!$F$8:$F$1657,$D170,'Data (%)'!$E$8:$E$1657,$D169),NA())</f>
        <v>#N/A</v>
      </c>
      <c r="M170" s="64" t="e">
        <f>IFERROR(SUMIFS('Data (%)'!O$8:O$1657,'Data (%)'!$D$8:$D$1657,'By country'!$E$6,'Data (%)'!$F$8:$F$1657,$D170,'Data (%)'!$E$8:$E$1657,$D169),NA())</f>
        <v>#N/A</v>
      </c>
      <c r="N170" s="64" t="e">
        <f>IFERROR(SUMIFS('Data (%)'!P$8:P$1657,'Data (%)'!$D$8:$D$1657,'By country'!$E$6,'Data (%)'!$F$8:$F$1657,$D170,'Data (%)'!$E$8:$E$1657,$D169),NA())</f>
        <v>#N/A</v>
      </c>
      <c r="O170" s="64" t="e">
        <f>IFERROR(SUMIFS('Data (%)'!Q$8:Q$1657,'Data (%)'!$D$8:$D$1657,'By country'!$E$6,'Data (%)'!$F$8:$F$1657,$D170,'Data (%)'!$E$8:$E$1657,$D169),NA())</f>
        <v>#N/A</v>
      </c>
      <c r="P170" s="64" t="e">
        <f>IFERROR(SUMIFS('Data (%)'!R$8:R$1657,'Data (%)'!$D$8:$D$1657,'By country'!$E$6,'Data (%)'!$F$8:$F$1657,$D170,'Data (%)'!$E$8:$E$1657,$D169),NA())</f>
        <v>#N/A</v>
      </c>
    </row>
    <row r="171" spans="4:16" ht="15" customHeight="1" x14ac:dyDescent="0.25">
      <c r="D171" s="1"/>
      <c r="E171" s="123"/>
      <c r="F171" s="126"/>
      <c r="G171" s="126"/>
      <c r="H171" s="126"/>
      <c r="I171" s="126"/>
      <c r="J171" s="126"/>
      <c r="K171" s="126"/>
      <c r="L171" s="126"/>
      <c r="M171" s="126"/>
      <c r="N171" s="126"/>
      <c r="O171" s="126"/>
      <c r="P171" s="126"/>
    </row>
    <row r="172" spans="4:16" ht="15" customHeight="1" x14ac:dyDescent="0.25">
      <c r="D172" s="1"/>
      <c r="E172" s="123"/>
      <c r="F172" s="127"/>
      <c r="G172" s="127"/>
      <c r="H172" s="127"/>
      <c r="I172" s="127"/>
      <c r="J172" s="127"/>
      <c r="K172" s="127"/>
      <c r="L172" s="127"/>
      <c r="M172" s="127"/>
      <c r="N172" s="127"/>
      <c r="O172" s="127"/>
      <c r="P172" s="127"/>
    </row>
    <row r="173" spans="4:16" ht="15" customHeight="1" x14ac:dyDescent="0.25">
      <c r="D173" s="1"/>
      <c r="E173" s="46" t="s">
        <v>18</v>
      </c>
      <c r="L173" s="131"/>
      <c r="M173" s="131"/>
      <c r="N173" s="131"/>
      <c r="O173" s="131"/>
      <c r="P173" s="131"/>
    </row>
    <row r="174" spans="4:16" ht="15" customHeight="1" x14ac:dyDescent="0.25">
      <c r="D174" s="1"/>
      <c r="L174" s="132"/>
      <c r="M174" s="132"/>
      <c r="N174" s="132"/>
      <c r="O174" s="132"/>
      <c r="P174" s="132"/>
    </row>
    <row r="175" spans="4:16" ht="15" customHeight="1" x14ac:dyDescent="0.25">
      <c r="D175" s="1"/>
      <c r="L175" s="133"/>
      <c r="M175" s="133"/>
      <c r="N175" s="133"/>
      <c r="O175" s="133"/>
      <c r="P175" s="133"/>
    </row>
    <row r="176" spans="4:16" ht="15" customHeight="1" x14ac:dyDescent="0.25">
      <c r="D176" s="1"/>
    </row>
    <row r="177" spans="4:4" ht="15" customHeight="1" x14ac:dyDescent="0.25">
      <c r="D177" s="1"/>
    </row>
    <row r="178" spans="4:4" ht="15" customHeight="1" x14ac:dyDescent="0.25">
      <c r="D178" s="1"/>
    </row>
    <row r="179" spans="4:4" ht="15" customHeight="1" x14ac:dyDescent="0.25">
      <c r="D179" s="1"/>
    </row>
    <row r="180" spans="4:4" ht="15" customHeight="1" x14ac:dyDescent="0.25">
      <c r="D180" s="1"/>
    </row>
    <row r="181" spans="4:4" ht="15" customHeight="1" x14ac:dyDescent="0.25">
      <c r="D181" s="1"/>
    </row>
    <row r="182" spans="4:4" ht="15" customHeight="1" x14ac:dyDescent="0.25">
      <c r="D182" s="1"/>
    </row>
    <row r="183" spans="4:4" ht="15" customHeight="1" x14ac:dyDescent="0.25">
      <c r="D183" s="1"/>
    </row>
    <row r="184" spans="4:4" ht="15" customHeight="1" x14ac:dyDescent="0.25">
      <c r="D184" s="1"/>
    </row>
    <row r="185" spans="4:4" ht="15" customHeight="1" x14ac:dyDescent="0.25">
      <c r="D185" s="1"/>
    </row>
    <row r="186" spans="4:4" ht="15" customHeight="1" x14ac:dyDescent="0.25">
      <c r="D186" s="1"/>
    </row>
    <row r="187" spans="4:4" ht="15" customHeight="1" x14ac:dyDescent="0.25">
      <c r="D187" s="1"/>
    </row>
    <row r="188" spans="4:4" ht="15" customHeight="1" x14ac:dyDescent="0.25">
      <c r="D188" s="1"/>
    </row>
    <row r="189" spans="4:4" ht="15" customHeight="1" x14ac:dyDescent="0.25">
      <c r="D189" s="1"/>
    </row>
    <row r="190" spans="4:4" ht="15" customHeight="1" x14ac:dyDescent="0.25">
      <c r="D190" s="1"/>
    </row>
    <row r="191" spans="4:4" ht="15" customHeight="1" x14ac:dyDescent="0.25">
      <c r="D191" s="1"/>
    </row>
    <row r="192" spans="4:4" ht="15" customHeight="1" x14ac:dyDescent="0.25">
      <c r="D192" s="1"/>
    </row>
    <row r="193" spans="4:16" ht="15" customHeight="1" x14ac:dyDescent="0.25">
      <c r="D193" s="1"/>
    </row>
    <row r="194" spans="4:16" ht="15" customHeight="1" x14ac:dyDescent="0.25">
      <c r="D194" s="1"/>
    </row>
    <row r="195" spans="4:16" ht="15" customHeight="1" x14ac:dyDescent="0.25">
      <c r="D195" s="1"/>
      <c r="E195" s="36" t="s">
        <v>73</v>
      </c>
    </row>
    <row r="196" spans="4:16" ht="15" customHeight="1" x14ac:dyDescent="0.25">
      <c r="D196" s="1"/>
      <c r="E196" s="37"/>
      <c r="F196" s="38">
        <f>F$10</f>
        <v>2013</v>
      </c>
      <c r="G196" s="38">
        <f t="shared" ref="G196:P196" si="6">G$10</f>
        <v>2014</v>
      </c>
      <c r="H196" s="38">
        <f t="shared" si="6"/>
        <v>2015</v>
      </c>
      <c r="I196" s="38">
        <f t="shared" si="6"/>
        <v>2016</v>
      </c>
      <c r="J196" s="38">
        <f t="shared" si="6"/>
        <v>2017</v>
      </c>
      <c r="K196" s="38">
        <f t="shared" si="6"/>
        <v>2018</v>
      </c>
      <c r="L196" s="38">
        <f t="shared" si="6"/>
        <v>2019</v>
      </c>
      <c r="M196" s="38">
        <f t="shared" si="6"/>
        <v>2020</v>
      </c>
      <c r="N196" s="38">
        <f t="shared" si="6"/>
        <v>2021</v>
      </c>
      <c r="O196" s="38">
        <f t="shared" si="6"/>
        <v>2022</v>
      </c>
      <c r="P196" s="38">
        <f t="shared" si="6"/>
        <v>2023</v>
      </c>
    </row>
    <row r="197" spans="4:16" ht="15" customHeight="1" x14ac:dyDescent="0.25">
      <c r="D197" s="1" t="s">
        <v>74</v>
      </c>
      <c r="E197" s="61" t="s">
        <v>75</v>
      </c>
      <c r="F197" s="67">
        <f>SUMIFS(Data!H$8:H$1657,Data!$D$8:$D$1657,'By country'!$E$6,Data!$F$8:$F$1657,$M$6,Data!$E$8:$E$1657,$D197)</f>
        <v>3606852.24</v>
      </c>
      <c r="G197" s="67">
        <f>SUMIFS(Data!I$8:I$1657,Data!$D$8:$D$1657,'By country'!$E$6,Data!$F$8:$F$1657,$M$6,Data!$E$8:$E$1657,$D197)</f>
        <v>3679003.8659247356</v>
      </c>
      <c r="H197" s="67">
        <f>SUMIFS(Data!J$8:J$1657,Data!$D$8:$D$1657,'By country'!$E$6,Data!$F$8:$F$1657,$M$6,Data!$E$8:$E$1657,$D197)</f>
        <v>3752205.211077061</v>
      </c>
      <c r="I197" s="67">
        <f>SUMIFS(Data!K$8:K$1657,Data!$D$8:$D$1657,'By country'!$E$6,Data!$F$8:$F$1657,$M$6,Data!$E$8:$E$1657,$D197)</f>
        <v>3746739.3186416654</v>
      </c>
      <c r="J197" s="67">
        <f>SUMIFS(Data!L$8:L$1657,Data!$D$8:$D$1657,'By country'!$E$6,Data!$F$8:$F$1657,$M$6,Data!$E$8:$E$1657,$D197)</f>
        <v>3784204.4741968671</v>
      </c>
      <c r="K197" s="67">
        <f>SUMIFS(Data!M$8:M$1657,Data!$D$8:$D$1657,'By country'!$E$6,Data!$F$8:$F$1657,$M$6,Data!$E$8:$E$1657,$D197)</f>
        <v>3802267.2297361805</v>
      </c>
      <c r="L197" s="67">
        <f>SUMIFS(Data!N$8:N$1657,Data!$D$8:$D$1657,'By country'!$E$6,Data!$F$8:$F$1657,$M$6,Data!$E$8:$E$1657,$D197)</f>
        <v>3764300</v>
      </c>
      <c r="M197" s="67">
        <f>SUMIFS(Data!O$8:O$1657,Data!$D$8:$D$1657,'By country'!$E$6,Data!$F$8:$F$1657,$M$6,Data!$E$8:$E$1657,$D197)</f>
        <v>3736275</v>
      </c>
      <c r="N197" s="67">
        <f>SUMIFS(Data!P$8:P$1657,Data!$D$8:$D$1657,'By country'!$E$6,Data!$F$8:$F$1657,$M$6,Data!$E$8:$E$1657,$D197)</f>
        <v>3850510</v>
      </c>
      <c r="O197" s="67">
        <f>SUMIFS(Data!Q$8:Q$1657,Data!$D$8:$D$1657,'By country'!$E$6,Data!$F$8:$F$1657,$M$6,Data!$E$8:$E$1657,$D197)</f>
        <v>3873817</v>
      </c>
      <c r="P197" s="67">
        <f>SUMIFS(Data!R$8:R$1657,Data!$D$8:$D$1657,'By country'!$E$6,Data!$F$8:$F$1657,$M$6,Data!$E$8:$E$1657,$D197)</f>
        <v>3891678</v>
      </c>
    </row>
    <row r="198" spans="4:16" ht="15" customHeight="1" x14ac:dyDescent="0.25">
      <c r="D198" s="1" t="str">
        <f>$M$6</f>
        <v>Total</v>
      </c>
      <c r="E198" s="62" t="s">
        <v>59</v>
      </c>
      <c r="F198" s="64">
        <f>IFERROR(SUMIFS('Data (%)'!H$8:H$1657,'Data (%)'!$D$8:$D$1657,'By country'!$E$6,'Data (%)'!$F$8:$F$1657,$D198,'Data (%)'!$E$8:$E$1657,$D197),NA())</f>
        <v>0.98255899681710857</v>
      </c>
      <c r="G198" s="64">
        <f>IFERROR(SUMIFS('Data (%)'!I$8:I$1657,'Data (%)'!$D$8:$D$1657,'By country'!$E$6,'Data (%)'!$F$8:$F$1657,$D198,'Data (%)'!$E$8:$E$1657,$D197),NA())</f>
        <v>0.98397862853855356</v>
      </c>
      <c r="H198" s="64">
        <f>IFERROR(SUMIFS('Data (%)'!J$8:J$1657,'Data (%)'!$D$8:$D$1657,'By country'!$E$6,'Data (%)'!$F$8:$F$1657,$D198,'Data (%)'!$E$8:$E$1657,$D197),NA())</f>
        <v>0.98398850852753672</v>
      </c>
      <c r="I198" s="64">
        <f>IFERROR(SUMIFS('Data (%)'!K$8:K$1657,'Data (%)'!$D$8:$D$1657,'By country'!$E$6,'Data (%)'!$F$8:$F$1657,$D198,'Data (%)'!$E$8:$E$1657,$D197),NA())</f>
        <v>0.97187900244748493</v>
      </c>
      <c r="J198" s="64">
        <f>IFERROR(SUMIFS('Data (%)'!L$8:L$1657,'Data (%)'!$D$8:$D$1657,'By country'!$E$6,'Data (%)'!$F$8:$F$1657,$D198,'Data (%)'!$E$8:$E$1657,$D197),NA())</f>
        <v>0.96948041611949376</v>
      </c>
      <c r="K198" s="64">
        <f>IFERROR(SUMIFS('Data (%)'!M$8:M$1657,'Data (%)'!$D$8:$D$1657,'By country'!$E$6,'Data (%)'!$F$8:$F$1657,$D198,'Data (%)'!$E$8:$E$1657,$D197),NA())</f>
        <v>0.96613761219562633</v>
      </c>
      <c r="L198" s="64">
        <f>IFERROR(SUMIFS('Data (%)'!N$8:N$1657,'Data (%)'!$D$8:$D$1657,'By country'!$E$6,'Data (%)'!$F$8:$F$1657,$D198,'Data (%)'!$E$8:$E$1657,$D197),NA())</f>
        <v>0.96935296468581456</v>
      </c>
      <c r="M198" s="64">
        <f>IFERROR(SUMIFS('Data (%)'!O$8:O$1657,'Data (%)'!$D$8:$D$1657,'By country'!$E$6,'Data (%)'!$F$8:$F$1657,$D198,'Data (%)'!$E$8:$E$1657,$D197),NA())</f>
        <v>0.9533918578264623</v>
      </c>
      <c r="N198" s="64">
        <f>IFERROR(SUMIFS('Data (%)'!P$8:P$1657,'Data (%)'!$D$8:$D$1657,'By country'!$E$6,'Data (%)'!$F$8:$F$1657,$D198,'Data (%)'!$E$8:$E$1657,$D197),NA())</f>
        <v>0.97256148616000992</v>
      </c>
      <c r="O198" s="64">
        <f>IFERROR(SUMIFS('Data (%)'!Q$8:Q$1657,'Data (%)'!$D$8:$D$1657,'By country'!$E$6,'Data (%)'!$F$8:$F$1657,$D198,'Data (%)'!$E$8:$E$1657,$D197),NA())</f>
        <v>0.96965419706887268</v>
      </c>
      <c r="P198" s="64">
        <f>IFERROR(SUMIFS('Data (%)'!R$8:R$1657,'Data (%)'!$D$8:$D$1657,'By country'!$E$6,'Data (%)'!$F$8:$F$1657,$D198,'Data (%)'!$E$8:$E$1657,$D197),NA())</f>
        <v>0.96493945074236065</v>
      </c>
    </row>
    <row r="199" spans="4:16" ht="15" customHeight="1" x14ac:dyDescent="0.25">
      <c r="D199" s="1" t="s">
        <v>74</v>
      </c>
      <c r="E199" s="61" t="s">
        <v>76</v>
      </c>
      <c r="F199" s="67">
        <f>SUMIFS(Data!H$8:H$1657,Data!$D$8:$D$1657,'By country'!$E$6,Data!$F$8:$F$1657,"Rural",Data!$E$8:$E$1657,$D199)</f>
        <v>461274.94119800744</v>
      </c>
      <c r="G199" s="67">
        <f>SUMIFS(Data!I$8:I$1657,Data!$D$8:$D$1657,'By country'!$E$6,Data!$F$8:$F$1657,"Rural",Data!$E$8:$E$1657,$D199)</f>
        <v>455152.15102284658</v>
      </c>
      <c r="H199" s="67">
        <f>SUMIFS(Data!J$8:J$1657,Data!$D$8:$D$1657,'By country'!$E$6,Data!$F$8:$F$1657,"Rural",Data!$E$8:$E$1657,$D199)</f>
        <v>465407.08850293281</v>
      </c>
      <c r="I199" s="67">
        <f>SUMIFS(Data!K$8:K$1657,Data!$D$8:$D$1657,'By country'!$E$6,Data!$F$8:$F$1657,"Rural",Data!$E$8:$E$1657,$D199)</f>
        <v>469881.99406321713</v>
      </c>
      <c r="J199" s="67">
        <f>SUMIFS(Data!L$8:L$1657,Data!$D$8:$D$1657,'By country'!$E$6,Data!$F$8:$F$1657,"Rural",Data!$E$8:$E$1657,$D199)</f>
        <v>474617.83505291282</v>
      </c>
      <c r="K199" s="67">
        <f>SUMIFS(Data!M$8:M$1657,Data!$D$8:$D$1657,'By country'!$E$6,Data!$F$8:$F$1657,"Rural",Data!$E$8:$E$1657,$D199)</f>
        <v>512920.56190454657</v>
      </c>
      <c r="L199" s="67">
        <f>SUMIFS(Data!N$8:N$1657,Data!$D$8:$D$1657,'By country'!$E$6,Data!$F$8:$F$1657,"Rural",Data!$E$8:$E$1657,$D199)</f>
        <v>485569.98174178507</v>
      </c>
      <c r="M199" s="67">
        <f>SUMIFS(Data!O$8:O$1657,Data!$D$8:$D$1657,'By country'!$E$6,Data!$F$8:$F$1657,"Rural",Data!$E$8:$E$1657,$D199)</f>
        <v>514316.49606790906</v>
      </c>
      <c r="N199" s="67">
        <f>SUMIFS(Data!P$8:P$1657,Data!$D$8:$D$1657,'By country'!$E$6,Data!$F$8:$F$1657,"Rural",Data!$E$8:$E$1657,$D199)</f>
        <v>545773</v>
      </c>
      <c r="O199" s="67">
        <f>SUMIFS(Data!Q$8:Q$1657,Data!$D$8:$D$1657,'By country'!$E$6,Data!$F$8:$F$1657,"Rural",Data!$E$8:$E$1657,$D199)</f>
        <v>548203</v>
      </c>
      <c r="P199" s="67">
        <f>SUMIFS(Data!R$8:R$1657,Data!$D$8:$D$1657,'By country'!$E$6,Data!$F$8:$F$1657,"Rural",Data!$E$8:$E$1657,$D199)</f>
        <v>545712</v>
      </c>
    </row>
    <row r="200" spans="4:16" ht="15" customHeight="1" x14ac:dyDescent="0.25">
      <c r="D200" s="1" t="str">
        <f>$M$7</f>
        <v>Rural</v>
      </c>
      <c r="E200" s="62" t="s">
        <v>68</v>
      </c>
      <c r="F200" s="64">
        <f>IFERROR(SUMIFS('Data (%)'!H$8:H$1657,'Data (%)'!$D$8:$D$1657,'By country'!$E$6,'Data (%)'!$F$8:$F$1657,$D200,'Data (%)'!$E$8:$E$1657,$D199),NA())</f>
        <v>0.88257033078251768</v>
      </c>
      <c r="G200" s="64">
        <f>IFERROR(SUMIFS('Data (%)'!I$8:I$1657,'Data (%)'!$D$8:$D$1657,'By country'!$E$6,'Data (%)'!$F$8:$F$1657,$D200,'Data (%)'!$E$8:$E$1657,$D199),NA())</f>
        <v>0.88873304720062152</v>
      </c>
      <c r="H200" s="64">
        <f>IFERROR(SUMIFS('Data (%)'!J$8:J$1657,'Data (%)'!$D$8:$D$1657,'By country'!$E$6,'Data (%)'!$F$8:$F$1657,$D200,'Data (%)'!$E$8:$E$1657,$D199),NA())</f>
        <v>0.89074613814126402</v>
      </c>
      <c r="I200" s="64">
        <f>IFERROR(SUMIFS('Data (%)'!K$8:K$1657,'Data (%)'!$D$8:$D$1657,'By country'!$E$6,'Data (%)'!$F$8:$F$1657,$D200,'Data (%)'!$E$8:$E$1657,$D199),NA())</f>
        <v>0.89149999999999996</v>
      </c>
      <c r="J200" s="64">
        <f>IFERROR(SUMIFS('Data (%)'!L$8:L$1657,'Data (%)'!$D$8:$D$1657,'By country'!$E$6,'Data (%)'!$F$8:$F$1657,$D200,'Data (%)'!$E$8:$E$1657,$D199),NA())</f>
        <v>0.89200000000000002</v>
      </c>
      <c r="K200" s="64">
        <f>IFERROR(SUMIFS('Data (%)'!M$8:M$1657,'Data (%)'!$D$8:$D$1657,'By country'!$E$6,'Data (%)'!$F$8:$F$1657,$D200,'Data (%)'!$E$8:$E$1657,$D199),NA())</f>
        <v>0.96389639646040115</v>
      </c>
      <c r="L200" s="64">
        <f>IFERROR(SUMIFS('Data (%)'!N$8:N$1657,'Data (%)'!$D$8:$D$1657,'By country'!$E$6,'Data (%)'!$F$8:$F$1657,$D200,'Data (%)'!$E$8:$E$1657,$D199),NA())</f>
        <v>0.96749118614437946</v>
      </c>
      <c r="M200" s="64">
        <f>IFERROR(SUMIFS('Data (%)'!O$8:O$1657,'Data (%)'!$D$8:$D$1657,'By country'!$E$6,'Data (%)'!$F$8:$F$1657,$D200,'Data (%)'!$E$8:$E$1657,$D199),NA())</f>
        <v>0.96182493598098229</v>
      </c>
      <c r="N200" s="64">
        <f>IFERROR(SUMIFS('Data (%)'!P$8:P$1657,'Data (%)'!$D$8:$D$1657,'By country'!$E$6,'Data (%)'!$F$8:$F$1657,$D200,'Data (%)'!$E$8:$E$1657,$D199),NA())</f>
        <v>0.93695579025435372</v>
      </c>
      <c r="O200" s="64">
        <f>IFERROR(SUMIFS('Data (%)'!Q$8:Q$1657,'Data (%)'!$D$8:$D$1657,'By country'!$E$6,'Data (%)'!$F$8:$F$1657,$D200,'Data (%)'!$E$8:$E$1657,$D199),NA())</f>
        <v>0.93591525250110974</v>
      </c>
      <c r="P200" s="64">
        <f>IFERROR(SUMIFS('Data (%)'!R$8:R$1657,'Data (%)'!$D$8:$D$1657,'By country'!$E$6,'Data (%)'!$F$8:$F$1657,$D200,'Data (%)'!$E$8:$E$1657,$D199),NA())</f>
        <v>0.92651852656742362</v>
      </c>
    </row>
    <row r="201" spans="4:16" ht="15" customHeight="1" x14ac:dyDescent="0.25">
      <c r="D201" s="1"/>
      <c r="E201" s="123"/>
      <c r="F201" s="126"/>
      <c r="G201" s="126"/>
      <c r="H201" s="126"/>
      <c r="I201" s="126"/>
      <c r="J201" s="126"/>
      <c r="K201" s="126"/>
      <c r="L201" s="126"/>
      <c r="M201" s="126"/>
      <c r="N201" s="126"/>
      <c r="O201" s="126"/>
      <c r="P201" s="126"/>
    </row>
    <row r="202" spans="4:16" ht="15" customHeight="1" x14ac:dyDescent="0.25">
      <c r="D202" s="1"/>
      <c r="E202" s="123"/>
      <c r="F202" s="127"/>
      <c r="G202" s="127"/>
      <c r="H202" s="127"/>
      <c r="I202" s="127"/>
      <c r="J202" s="127"/>
      <c r="K202" s="127"/>
      <c r="L202" s="127"/>
      <c r="M202" s="127"/>
      <c r="N202" s="127"/>
      <c r="O202" s="127"/>
      <c r="P202" s="127"/>
    </row>
    <row r="203" spans="4:16" ht="15" customHeight="1" x14ac:dyDescent="0.25">
      <c r="D203" s="1"/>
      <c r="E203" s="46" t="s">
        <v>35</v>
      </c>
    </row>
    <row r="204" spans="4:16" ht="15" customHeight="1" x14ac:dyDescent="0.25">
      <c r="D204" s="1"/>
    </row>
    <row r="205" spans="4:16" ht="15" customHeight="1" x14ac:dyDescent="0.25">
      <c r="D205" s="1"/>
    </row>
    <row r="206" spans="4:16" ht="15" customHeight="1" x14ac:dyDescent="0.25">
      <c r="D206" s="1"/>
    </row>
    <row r="207" spans="4:16" ht="15" customHeight="1" x14ac:dyDescent="0.25">
      <c r="D207" s="1"/>
    </row>
    <row r="208" spans="4:16" ht="15" customHeight="1" x14ac:dyDescent="0.25">
      <c r="D208" s="1"/>
    </row>
    <row r="209" spans="4:4" ht="15" customHeight="1" x14ac:dyDescent="0.25">
      <c r="D209" s="1"/>
    </row>
    <row r="210" spans="4:4" ht="15" customHeight="1" x14ac:dyDescent="0.25">
      <c r="D210" s="1"/>
    </row>
    <row r="211" spans="4:4" ht="15" customHeight="1" x14ac:dyDescent="0.25">
      <c r="D211" s="1"/>
    </row>
    <row r="212" spans="4:4" ht="15" customHeight="1" x14ac:dyDescent="0.25">
      <c r="D212" s="1"/>
    </row>
    <row r="213" spans="4:4" ht="15" customHeight="1" x14ac:dyDescent="0.25">
      <c r="D213" s="1"/>
    </row>
    <row r="214" spans="4:4" ht="15" customHeight="1" x14ac:dyDescent="0.25">
      <c r="D214" s="1"/>
    </row>
    <row r="215" spans="4:4" ht="15" customHeight="1" x14ac:dyDescent="0.25">
      <c r="D215" s="1"/>
    </row>
    <row r="216" spans="4:4" ht="15" customHeight="1" x14ac:dyDescent="0.25">
      <c r="D216" s="1"/>
    </row>
    <row r="217" spans="4:4" ht="15" customHeight="1" x14ac:dyDescent="0.25">
      <c r="D217" s="1"/>
    </row>
    <row r="218" spans="4:4" ht="15" customHeight="1" x14ac:dyDescent="0.25">
      <c r="D218" s="1"/>
    </row>
    <row r="219" spans="4:4" ht="15" customHeight="1" x14ac:dyDescent="0.25">
      <c r="D219" s="1"/>
    </row>
    <row r="220" spans="4:4" ht="15" customHeight="1" x14ac:dyDescent="0.25">
      <c r="D220" s="1"/>
    </row>
    <row r="221" spans="4:4" ht="15" customHeight="1" x14ac:dyDescent="0.25">
      <c r="D221" s="1"/>
    </row>
    <row r="222" spans="4:4" ht="15" customHeight="1" x14ac:dyDescent="0.25">
      <c r="D222" s="1"/>
    </row>
    <row r="223" spans="4:4" ht="15" customHeight="1" x14ac:dyDescent="0.25">
      <c r="D223" s="1"/>
    </row>
    <row r="224" spans="4:4" ht="15" customHeight="1" x14ac:dyDescent="0.25">
      <c r="D224" s="1"/>
    </row>
    <row r="225" spans="4:16" ht="15" customHeight="1" x14ac:dyDescent="0.25">
      <c r="D225" s="1"/>
      <c r="E225" s="36" t="s">
        <v>77</v>
      </c>
      <c r="F225" s="116"/>
      <c r="G225" s="116"/>
      <c r="H225" s="116"/>
      <c r="I225" s="116"/>
      <c r="J225" s="116"/>
      <c r="K225" s="116"/>
      <c r="L225" s="116"/>
      <c r="M225" s="116"/>
      <c r="N225" s="116"/>
      <c r="O225" s="116"/>
      <c r="P225" s="116"/>
    </row>
    <row r="226" spans="4:16" ht="15" customHeight="1" x14ac:dyDescent="0.25">
      <c r="D226" s="1"/>
      <c r="E226" s="37"/>
      <c r="F226" s="38">
        <f>F$10</f>
        <v>2013</v>
      </c>
      <c r="G226" s="38">
        <f t="shared" ref="G226:P226" si="7">G$10</f>
        <v>2014</v>
      </c>
      <c r="H226" s="38">
        <f t="shared" si="7"/>
        <v>2015</v>
      </c>
      <c r="I226" s="38">
        <f t="shared" si="7"/>
        <v>2016</v>
      </c>
      <c r="J226" s="38">
        <f t="shared" si="7"/>
        <v>2017</v>
      </c>
      <c r="K226" s="38">
        <f t="shared" si="7"/>
        <v>2018</v>
      </c>
      <c r="L226" s="38">
        <f t="shared" si="7"/>
        <v>2019</v>
      </c>
      <c r="M226" s="38">
        <f t="shared" si="7"/>
        <v>2020</v>
      </c>
      <c r="N226" s="38">
        <f t="shared" si="7"/>
        <v>2021</v>
      </c>
      <c r="O226" s="38">
        <f t="shared" si="7"/>
        <v>2022</v>
      </c>
      <c r="P226" s="38">
        <f t="shared" si="7"/>
        <v>2023</v>
      </c>
    </row>
    <row r="227" spans="4:16" ht="15" customHeight="1" x14ac:dyDescent="0.25">
      <c r="D227" s="1" t="s">
        <v>78</v>
      </c>
      <c r="E227" s="61" t="s">
        <v>79</v>
      </c>
      <c r="F227" s="67">
        <f>SUMIFS(Data!H$8:H$1657,Data!$D$8:$D$1657,'By country'!$E$6,Data!$F$8:$F$1657,$M$6,Data!$E$8:$E$1657,$D227)</f>
        <v>1739995.2239999999</v>
      </c>
      <c r="G227" s="67">
        <f>SUMIFS(Data!I$8:I$1657,Data!$D$8:$D$1657,'By country'!$E$6,Data!$F$8:$F$1657,$M$6,Data!$E$8:$E$1657,$D227)</f>
        <v>1779719.3855532601</v>
      </c>
      <c r="H227" s="67">
        <f>SUMIFS(Data!J$8:J$1657,Data!$D$8:$D$1657,'By country'!$E$6,Data!$F$8:$F$1657,$M$6,Data!$E$8:$E$1657,$D227)</f>
        <v>1822738.8585856061</v>
      </c>
      <c r="I227" s="67">
        <f>SUMIFS(Data!K$8:K$1657,Data!$D$8:$D$1657,'By country'!$E$6,Data!$F$8:$F$1657,$M$6,Data!$E$8:$E$1657,$D227)</f>
        <v>1853734.9854170003</v>
      </c>
      <c r="J227" s="67">
        <f>SUMIFS(Data!L$8:L$1657,Data!$D$8:$D$1657,'By country'!$E$6,Data!$F$8:$F$1657,$M$6,Data!$E$8:$E$1657,$D227)</f>
        <v>1891566.3116499998</v>
      </c>
      <c r="K227" s="67">
        <f>SUMIFS(Data!M$8:M$1657,Data!$D$8:$D$1657,'By country'!$E$6,Data!$F$8:$F$1657,$M$6,Data!$E$8:$E$1657,$D227)</f>
        <v>1920371.8900000008</v>
      </c>
      <c r="L227" s="67">
        <f>SUMIFS(Data!N$8:N$1657,Data!$D$8:$D$1657,'By country'!$E$6,Data!$F$8:$F$1657,$M$6,Data!$E$8:$E$1657,$D227)</f>
        <v>1930022</v>
      </c>
      <c r="M227" s="67">
        <f>SUMIFS(Data!O$8:O$1657,Data!$D$8:$D$1657,'By country'!$E$6,Data!$F$8:$F$1657,$M$6,Data!$E$8:$E$1657,$D227)</f>
        <v>2477762</v>
      </c>
      <c r="N227" s="67">
        <f>SUMIFS(Data!P$8:P$1657,Data!$D$8:$D$1657,'By country'!$E$6,Data!$F$8:$F$1657,$M$6,Data!$E$8:$E$1657,$D227)</f>
        <v>3115093</v>
      </c>
      <c r="O227" s="67">
        <f>SUMIFS(Data!Q$8:Q$1657,Data!$D$8:$D$1657,'By country'!$E$6,Data!$F$8:$F$1657,$M$6,Data!$E$8:$E$1657,$D227)</f>
        <v>3260672</v>
      </c>
      <c r="P227" s="67">
        <f>SUMIFS(Data!R$8:R$1657,Data!$D$8:$D$1657,'By country'!$E$6,Data!$F$8:$F$1657,$M$6,Data!$E$8:$E$1657,$D227)</f>
        <v>3361654</v>
      </c>
    </row>
    <row r="228" spans="4:16" ht="15" customHeight="1" x14ac:dyDescent="0.25">
      <c r="D228" s="1" t="str">
        <f>$M$6</f>
        <v>Total</v>
      </c>
      <c r="E228" s="62" t="s">
        <v>59</v>
      </c>
      <c r="F228" s="64">
        <f>IFERROR(SUMIFS('Data (%)'!H$8:H$1657,'Data (%)'!$D$8:$D$1657,'By country'!$E$6,'Data (%)'!$F$8:$F$1657,$D228,'Data (%)'!$E$8:$E$1657,$D227),NA())</f>
        <v>0.47399999999999998</v>
      </c>
      <c r="G228" s="64">
        <f>IFERROR(SUMIFS('Data (%)'!I$8:I$1657,'Data (%)'!$D$8:$D$1657,'By country'!$E$6,'Data (%)'!$F$8:$F$1657,$D228,'Data (%)'!$E$8:$E$1657,$D227),NA())</f>
        <v>0.47599999999999998</v>
      </c>
      <c r="H228" s="64">
        <f>IFERROR(SUMIFS('Data (%)'!J$8:J$1657,'Data (%)'!$D$8:$D$1657,'By country'!$E$6,'Data (%)'!$F$8:$F$1657,$D228,'Data (%)'!$E$8:$E$1657,$D227),NA())</f>
        <v>0.47799999999999998</v>
      </c>
      <c r="I228" s="64">
        <f>IFERROR(SUMIFS('Data (%)'!K$8:K$1657,'Data (%)'!$D$8:$D$1657,'By country'!$E$6,'Data (%)'!$F$8:$F$1657,$D228,'Data (%)'!$E$8:$E$1657,$D227),NA())</f>
        <v>0.48084639875138885</v>
      </c>
      <c r="J228" s="64">
        <f>IFERROR(SUMIFS('Data (%)'!L$8:L$1657,'Data (%)'!$D$8:$D$1657,'By country'!$E$6,'Data (%)'!$F$8:$F$1657,$D228,'Data (%)'!$E$8:$E$1657,$D227),NA())</f>
        <v>0.48460290860082511</v>
      </c>
      <c r="K228" s="64">
        <f>IFERROR(SUMIFS('Data (%)'!M$8:M$1657,'Data (%)'!$D$8:$D$1657,'By country'!$E$6,'Data (%)'!$F$8:$F$1657,$D228,'Data (%)'!$E$8:$E$1657,$D227),NA())</f>
        <v>0.48795715825079855</v>
      </c>
      <c r="L228" s="64">
        <f>IFERROR(SUMIFS('Data (%)'!N$8:N$1657,'Data (%)'!$D$8:$D$1657,'By country'!$E$6,'Data (%)'!$F$8:$F$1657,$D228,'Data (%)'!$E$8:$E$1657,$D227),NA())</f>
        <v>0.49700410371353115</v>
      </c>
      <c r="M228" s="64">
        <f>IFERROR(SUMIFS('Data (%)'!O$8:O$1657,'Data (%)'!$D$8:$D$1657,'By country'!$E$6,'Data (%)'!$F$8:$F$1657,$D228,'Data (%)'!$E$8:$E$1657,$D227),NA())</f>
        <v>0.63225488392364337</v>
      </c>
      <c r="N228" s="64">
        <f>IFERROR(SUMIFS('Data (%)'!P$8:P$1657,'Data (%)'!$D$8:$D$1657,'By country'!$E$6,'Data (%)'!$F$8:$F$1657,$D228,'Data (%)'!$E$8:$E$1657,$D227),NA())</f>
        <v>0.78680992325864463</v>
      </c>
      <c r="O228" s="64">
        <f>IFERROR(SUMIFS('Data (%)'!Q$8:Q$1657,'Data (%)'!$D$8:$D$1657,'By country'!$E$6,'Data (%)'!$F$8:$F$1657,$D228,'Data (%)'!$E$8:$E$1657,$D227),NA())</f>
        <v>0.81617802030012143</v>
      </c>
      <c r="P228" s="64">
        <f>IFERROR(SUMIFS('Data (%)'!R$8:R$1657,'Data (%)'!$D$8:$D$1657,'By country'!$E$6,'Data (%)'!$F$8:$F$1657,$D228,'Data (%)'!$E$8:$E$1657,$D227),NA())</f>
        <v>0.8335202872246521</v>
      </c>
    </row>
    <row r="229" spans="4:16" ht="15" customHeight="1" x14ac:dyDescent="0.25">
      <c r="D229" s="1" t="s">
        <v>78</v>
      </c>
      <c r="E229" s="61" t="s">
        <v>80</v>
      </c>
      <c r="F229" s="67">
        <f>SUMIFS(Data!H$8:H$1657,Data!$D$8:$D$1657,'By country'!$E$6,Data!$F$8:$F$1657,"Rural",Data!$E$8:$E$1657,$D229)</f>
        <v>13354.131059571013</v>
      </c>
      <c r="G229" s="67">
        <f>SUMIFS(Data!I$8:I$1657,Data!$D$8:$D$1657,'By country'!$E$6,Data!$F$8:$F$1657,"Rural",Data!$E$8:$E$1657,$D229)</f>
        <v>27759.971188306292</v>
      </c>
      <c r="H229" s="67">
        <f>SUMIFS(Data!J$8:J$1657,Data!$D$8:$D$1657,'By country'!$E$6,Data!$F$8:$F$1657,"Rural",Data!$E$8:$E$1657,$D229)</f>
        <v>37118.092041941163</v>
      </c>
      <c r="I229" s="67">
        <f>SUMIFS(Data!K$8:K$1657,Data!$D$8:$D$1657,'By country'!$E$6,Data!$F$8:$F$1657,"Rural",Data!$E$8:$E$1657,$D229)</f>
        <v>37703.672999767368</v>
      </c>
      <c r="J229" s="67">
        <f>SUMIFS(Data!L$8:L$1657,Data!$D$8:$D$1657,'By country'!$E$6,Data!$F$8:$F$1657,"Rural",Data!$E$8:$E$1657,$D229)</f>
        <v>63687.37449247286</v>
      </c>
      <c r="K229" s="67">
        <f>SUMIFS(Data!M$8:M$1657,Data!$D$8:$D$1657,'By country'!$E$6,Data!$F$8:$F$1657,"Rural",Data!$E$8:$E$1657,$D229)</f>
        <v>69610.085471750674</v>
      </c>
      <c r="L229" s="67">
        <f>SUMIFS(Data!N$8:N$1657,Data!$D$8:$D$1657,'By country'!$E$6,Data!$F$8:$F$1657,"Rural",Data!$E$8:$E$1657,$D229)</f>
        <v>68471.882654544854</v>
      </c>
      <c r="M229" s="67">
        <f>SUMIFS(Data!O$8:O$1657,Data!$D$8:$D$1657,'By country'!$E$6,Data!$F$8:$F$1657,"Rural",Data!$E$8:$E$1657,$D229)</f>
        <v>86997.375511174454</v>
      </c>
      <c r="N229" s="67">
        <f>SUMIFS(Data!P$8:P$1657,Data!$D$8:$D$1657,'By country'!$E$6,Data!$F$8:$F$1657,"Rural",Data!$E$8:$E$1657,$D229)</f>
        <v>250382</v>
      </c>
      <c r="O229" s="67">
        <f>SUMIFS(Data!Q$8:Q$1657,Data!$D$8:$D$1657,'By country'!$E$6,Data!$F$8:$F$1657,"Rural",Data!$E$8:$E$1657,$D229)</f>
        <v>290494.5</v>
      </c>
      <c r="P229" s="67">
        <f>SUMIFS(Data!R$8:R$1657,Data!$D$8:$D$1657,'By country'!$E$6,Data!$F$8:$F$1657,"Rural",Data!$E$8:$E$1657,$D229)</f>
        <v>281529</v>
      </c>
    </row>
    <row r="230" spans="4:16" ht="15" customHeight="1" x14ac:dyDescent="0.25">
      <c r="D230" s="1" t="str">
        <f>$M$7</f>
        <v>Rural</v>
      </c>
      <c r="E230" s="62" t="s">
        <v>68</v>
      </c>
      <c r="F230" s="64">
        <f>IFERROR(SUMIFS('Data (%)'!H$8:H$1657,'Data (%)'!$D$8:$D$1657,'By country'!$E$6,'Data (%)'!$F$8:$F$1657,$D230,'Data (%)'!$E$8:$E$1657,$D229),NA())</f>
        <v>2.5550834901086523E-2</v>
      </c>
      <c r="G230" s="64">
        <f>IFERROR(SUMIFS('Data (%)'!I$8:I$1657,'Data (%)'!$D$8:$D$1657,'By country'!$E$6,'Data (%)'!$F$8:$F$1657,$D230,'Data (%)'!$E$8:$E$1657,$D229),NA())</f>
        <v>5.4204300098202825E-2</v>
      </c>
      <c r="H230" s="64">
        <f>IFERROR(SUMIFS('Data (%)'!J$8:J$1657,'Data (%)'!$D$8:$D$1657,'By country'!$E$6,'Data (%)'!$F$8:$F$1657,$D230,'Data (%)'!$E$8:$E$1657,$D229),NA())</f>
        <v>7.1040596411807183E-2</v>
      </c>
      <c r="I230" s="64">
        <f>IFERROR(SUMIFS('Data (%)'!K$8:K$1657,'Data (%)'!$D$8:$D$1657,'By country'!$E$6,'Data (%)'!$F$8:$F$1657,$D230,'Data (%)'!$E$8:$E$1657,$D229),NA())</f>
        <v>7.1534608484636664E-2</v>
      </c>
      <c r="J230" s="64">
        <f>IFERROR(SUMIFS('Data (%)'!L$8:L$1657,'Data (%)'!$D$8:$D$1657,'By country'!$E$6,'Data (%)'!$F$8:$F$1657,$D230,'Data (%)'!$E$8:$E$1657,$D229),NA())</f>
        <v>0.11969448649343829</v>
      </c>
      <c r="K230" s="64">
        <f>IFERROR(SUMIFS('Data (%)'!M$8:M$1657,'Data (%)'!$D$8:$D$1657,'By country'!$E$6,'Data (%)'!$F$8:$F$1657,$D230,'Data (%)'!$E$8:$E$1657,$D229),NA())</f>
        <v>0.13081345441559347</v>
      </c>
      <c r="L230" s="64">
        <f>IFERROR(SUMIFS('Data (%)'!N$8:N$1657,'Data (%)'!$D$8:$D$1657,'By country'!$E$6,'Data (%)'!$F$8:$F$1657,$D230,'Data (%)'!$E$8:$E$1657,$D229),NA())</f>
        <v>0.13642923874608959</v>
      </c>
      <c r="M230" s="64">
        <f>IFERROR(SUMIFS('Data (%)'!O$8:O$1657,'Data (%)'!$D$8:$D$1657,'By country'!$E$6,'Data (%)'!$F$8:$F$1657,$D230,'Data (%)'!$E$8:$E$1657,$D229),NA())</f>
        <v>0.16269407217399545</v>
      </c>
      <c r="N230" s="64">
        <f>IFERROR(SUMIFS('Data (%)'!P$8:P$1657,'Data (%)'!$D$8:$D$1657,'By country'!$E$6,'Data (%)'!$F$8:$F$1657,$D230,'Data (%)'!$E$8:$E$1657,$D229),NA())</f>
        <v>0.42984329506125363</v>
      </c>
      <c r="O230" s="64">
        <f>IFERROR(SUMIFS('Data (%)'!Q$8:Q$1657,'Data (%)'!$D$8:$D$1657,'By country'!$E$6,'Data (%)'!$F$8:$F$1657,$D230,'Data (%)'!$E$8:$E$1657,$D229),NA())</f>
        <v>0.49594444634138013</v>
      </c>
      <c r="P230" s="64">
        <f>IFERROR(SUMIFS('Data (%)'!R$8:R$1657,'Data (%)'!$D$8:$D$1657,'By country'!$E$6,'Data (%)'!$F$8:$F$1657,$D230,'Data (%)'!$E$8:$E$1657,$D229),NA())</f>
        <v>0.4779844208410301</v>
      </c>
    </row>
    <row r="231" spans="4:16" ht="15" customHeight="1" x14ac:dyDescent="0.25">
      <c r="D231" s="1"/>
      <c r="E231" s="123"/>
      <c r="F231" s="126"/>
      <c r="G231" s="126"/>
      <c r="H231" s="126"/>
      <c r="I231" s="126"/>
      <c r="J231" s="126"/>
      <c r="K231" s="126"/>
      <c r="L231" s="126"/>
      <c r="M231" s="126"/>
      <c r="N231" s="126"/>
      <c r="O231" s="126"/>
      <c r="P231" s="126"/>
    </row>
    <row r="232" spans="4:16" ht="15" customHeight="1" x14ac:dyDescent="0.25">
      <c r="D232" s="1"/>
      <c r="E232" s="123"/>
      <c r="F232" s="127"/>
      <c r="G232" s="127"/>
      <c r="H232" s="127"/>
      <c r="I232" s="127"/>
      <c r="J232" s="127"/>
      <c r="K232" s="127"/>
      <c r="L232" s="127"/>
      <c r="M232" s="127"/>
      <c r="N232" s="127"/>
      <c r="O232" s="127"/>
      <c r="P232" s="127"/>
    </row>
    <row r="233" spans="4:16" ht="15" customHeight="1" x14ac:dyDescent="0.25">
      <c r="D233" s="1"/>
      <c r="E233" s="46" t="s">
        <v>37</v>
      </c>
    </row>
    <row r="234" spans="4:16" ht="15" customHeight="1" x14ac:dyDescent="0.25">
      <c r="D234" s="1"/>
    </row>
    <row r="235" spans="4:16" ht="15" customHeight="1" x14ac:dyDescent="0.25">
      <c r="D235" s="1"/>
    </row>
    <row r="236" spans="4:16" ht="15" customHeight="1" x14ac:dyDescent="0.25">
      <c r="D236" s="1"/>
    </row>
    <row r="237" spans="4:16" ht="15" customHeight="1" x14ac:dyDescent="0.25">
      <c r="D237" s="1"/>
    </row>
    <row r="238" spans="4:16" ht="15" customHeight="1" x14ac:dyDescent="0.25">
      <c r="D238" s="1"/>
    </row>
    <row r="239" spans="4:16" ht="15" customHeight="1" x14ac:dyDescent="0.25">
      <c r="D239" s="1"/>
    </row>
    <row r="240" spans="4:16" ht="15" customHeight="1" x14ac:dyDescent="0.25">
      <c r="D240" s="1"/>
    </row>
    <row r="241" spans="4:16" ht="15" customHeight="1" x14ac:dyDescent="0.25">
      <c r="D241" s="1"/>
    </row>
    <row r="242" spans="4:16" ht="15" customHeight="1" x14ac:dyDescent="0.25">
      <c r="D242" s="1"/>
    </row>
    <row r="243" spans="4:16" ht="15" customHeight="1" x14ac:dyDescent="0.25">
      <c r="D243" s="1"/>
    </row>
    <row r="244" spans="4:16" ht="15" customHeight="1" x14ac:dyDescent="0.25">
      <c r="D244" s="1"/>
    </row>
    <row r="245" spans="4:16" ht="15" customHeight="1" x14ac:dyDescent="0.25">
      <c r="D245" s="1"/>
    </row>
    <row r="246" spans="4:16" ht="15" customHeight="1" x14ac:dyDescent="0.25">
      <c r="D246" s="1"/>
    </row>
    <row r="247" spans="4:16" ht="15" customHeight="1" x14ac:dyDescent="0.25">
      <c r="D247" s="1"/>
    </row>
    <row r="248" spans="4:16" ht="15" customHeight="1" x14ac:dyDescent="0.25">
      <c r="D248" s="1"/>
    </row>
    <row r="249" spans="4:16" ht="15" customHeight="1" x14ac:dyDescent="0.25">
      <c r="D249" s="1"/>
    </row>
    <row r="250" spans="4:16" ht="15" customHeight="1" x14ac:dyDescent="0.25">
      <c r="D250" s="1"/>
    </row>
    <row r="251" spans="4:16" ht="15" customHeight="1" x14ac:dyDescent="0.25">
      <c r="D251" s="1"/>
    </row>
    <row r="252" spans="4:16" ht="15" customHeight="1" x14ac:dyDescent="0.25">
      <c r="D252" s="1"/>
    </row>
    <row r="253" spans="4:16" ht="15" customHeight="1" x14ac:dyDescent="0.25">
      <c r="D253" s="1"/>
    </row>
    <row r="254" spans="4:16" ht="15" customHeight="1" x14ac:dyDescent="0.25">
      <c r="D254" s="1"/>
    </row>
    <row r="255" spans="4:16" ht="15" customHeight="1" x14ac:dyDescent="0.25">
      <c r="D255" s="1"/>
      <c r="E255" s="36" t="s">
        <v>81</v>
      </c>
    </row>
    <row r="256" spans="4:16" ht="15" customHeight="1" x14ac:dyDescent="0.25">
      <c r="D256" s="1"/>
      <c r="E256" s="37"/>
      <c r="F256" s="38">
        <f>F$10</f>
        <v>2013</v>
      </c>
      <c r="G256" s="38">
        <f t="shared" ref="G256:P256" si="8">G$10</f>
        <v>2014</v>
      </c>
      <c r="H256" s="38">
        <f t="shared" si="8"/>
        <v>2015</v>
      </c>
      <c r="I256" s="38">
        <f t="shared" si="8"/>
        <v>2016</v>
      </c>
      <c r="J256" s="38">
        <f t="shared" si="8"/>
        <v>2017</v>
      </c>
      <c r="K256" s="38">
        <f t="shared" si="8"/>
        <v>2018</v>
      </c>
      <c r="L256" s="38">
        <f t="shared" si="8"/>
        <v>2019</v>
      </c>
      <c r="M256" s="38">
        <f t="shared" si="8"/>
        <v>2020</v>
      </c>
      <c r="N256" s="38">
        <f t="shared" si="8"/>
        <v>2021</v>
      </c>
      <c r="O256" s="38">
        <f t="shared" si="8"/>
        <v>2022</v>
      </c>
      <c r="P256" s="38">
        <f t="shared" si="8"/>
        <v>2023</v>
      </c>
    </row>
    <row r="257" spans="4:16" ht="15" customHeight="1" x14ac:dyDescent="0.25">
      <c r="D257" s="1" t="s">
        <v>82</v>
      </c>
      <c r="E257" s="61" t="s">
        <v>83</v>
      </c>
      <c r="F257" s="67" t="e">
        <f>SUMIFS(Data!H$8:H$1657,Data!$D$8:$D$1657,'By country'!$E$6,Data!$F$8:$F$1657,$M$6,Data!$E$8:$E$1657,$D257)</f>
        <v>#N/A</v>
      </c>
      <c r="G257" s="67" t="e">
        <f>SUMIFS(Data!I$8:I$1657,Data!$D$8:$D$1657,'By country'!$E$6,Data!$F$8:$F$1657,$M$6,Data!$E$8:$E$1657,$D257)</f>
        <v>#N/A</v>
      </c>
      <c r="H257" s="67" t="e">
        <f>SUMIFS(Data!J$8:J$1657,Data!$D$8:$D$1657,'By country'!$E$6,Data!$F$8:$F$1657,$M$6,Data!$E$8:$E$1657,$D257)</f>
        <v>#N/A</v>
      </c>
      <c r="I257" s="67" t="e">
        <f>SUMIFS(Data!K$8:K$1657,Data!$D$8:$D$1657,'By country'!$E$6,Data!$F$8:$F$1657,$M$6,Data!$E$8:$E$1657,$D257)</f>
        <v>#N/A</v>
      </c>
      <c r="J257" s="67" t="e">
        <f>SUMIFS(Data!L$8:L$1657,Data!$D$8:$D$1657,'By country'!$E$6,Data!$F$8:$F$1657,$M$6,Data!$E$8:$E$1657,$D257)</f>
        <v>#N/A</v>
      </c>
      <c r="K257" s="67" t="e">
        <f>SUMIFS(Data!M$8:M$1657,Data!$D$8:$D$1657,'By country'!$E$6,Data!$F$8:$F$1657,$M$6,Data!$E$8:$E$1657,$D257)</f>
        <v>#N/A</v>
      </c>
      <c r="L257" s="67">
        <f>SUMIFS(Data!N$8:N$1657,Data!$D$8:$D$1657,'By country'!$E$6,Data!$F$8:$F$1657,$M$6,Data!$E$8:$E$1657,$D257)</f>
        <v>842310.00000000012</v>
      </c>
      <c r="M257" s="67">
        <f>SUMIFS(Data!O$8:O$1657,Data!$D$8:$D$1657,'By country'!$E$6,Data!$F$8:$F$1657,$M$6,Data!$E$8:$E$1657,$D257)</f>
        <v>1358881</v>
      </c>
      <c r="N257" s="67">
        <f>SUMIFS(Data!P$8:P$1657,Data!$D$8:$D$1657,'By country'!$E$6,Data!$F$8:$F$1657,$M$6,Data!$E$8:$E$1657,$D257)</f>
        <v>2007540.9999999998</v>
      </c>
      <c r="O257" s="67">
        <f>SUMIFS(Data!Q$8:Q$1657,Data!$D$8:$D$1657,'By country'!$E$6,Data!$F$8:$F$1657,$M$6,Data!$E$8:$E$1657,$D257)</f>
        <v>2210040</v>
      </c>
      <c r="P257" s="67">
        <f>SUMIFS(Data!R$8:R$1657,Data!$D$8:$D$1657,'By country'!$E$6,Data!$F$8:$F$1657,$M$6,Data!$E$8:$E$1657,$D257)</f>
        <v>2303854</v>
      </c>
    </row>
    <row r="258" spans="4:16" ht="15" customHeight="1" x14ac:dyDescent="0.25">
      <c r="D258" s="1" t="str">
        <f>$M$6</f>
        <v>Total</v>
      </c>
      <c r="E258" s="62" t="s">
        <v>59</v>
      </c>
      <c r="F258" s="72" t="e">
        <f>IFERROR(SUMIFS('Data (%)'!H$8:H$1657,'Data (%)'!$D$8:$D$1657,'By country'!$E$6,'Data (%)'!$F$8:$F$1657,$D258,'Data (%)'!$E$8:$E$1657,$D257),NA())</f>
        <v>#N/A</v>
      </c>
      <c r="G258" s="72" t="e">
        <f>IFERROR(SUMIFS('Data (%)'!I$8:I$1657,'Data (%)'!$D$8:$D$1657,'By country'!$E$6,'Data (%)'!$F$8:$F$1657,$D258,'Data (%)'!$E$8:$E$1657,$D257),NA())</f>
        <v>#N/A</v>
      </c>
      <c r="H258" s="72" t="e">
        <f>IFERROR(SUMIFS('Data (%)'!J$8:J$1657,'Data (%)'!$D$8:$D$1657,'By country'!$E$6,'Data (%)'!$F$8:$F$1657,$D258,'Data (%)'!$E$8:$E$1657,$D257),NA())</f>
        <v>#N/A</v>
      </c>
      <c r="I258" s="72" t="e">
        <f>IFERROR(SUMIFS('Data (%)'!K$8:K$1657,'Data (%)'!$D$8:$D$1657,'By country'!$E$6,'Data (%)'!$F$8:$F$1657,$D258,'Data (%)'!$E$8:$E$1657,$D257),NA())</f>
        <v>#N/A</v>
      </c>
      <c r="J258" s="72" t="e">
        <f>IFERROR(SUMIFS('Data (%)'!L$8:L$1657,'Data (%)'!$D$8:$D$1657,'By country'!$E$6,'Data (%)'!$F$8:$F$1657,$D258,'Data (%)'!$E$8:$E$1657,$D257),NA())</f>
        <v>#N/A</v>
      </c>
      <c r="K258" s="72" t="e">
        <f>IFERROR(SUMIFS('Data (%)'!M$8:M$1657,'Data (%)'!$D$8:$D$1657,'By country'!$E$6,'Data (%)'!$F$8:$F$1657,$D258,'Data (%)'!$E$8:$E$1657,$D257),NA())</f>
        <v>#N/A</v>
      </c>
      <c r="L258" s="75">
        <f>IFERROR(SUMIFS('Data (%)'!N$8:N$1657,'Data (%)'!$D$8:$D$1657,'By country'!$E$6,'Data (%)'!$F$8:$F$1657,$D258,'Data (%)'!$E$8:$E$1657,$D257),NA())</f>
        <v>0.21690505424235809</v>
      </c>
      <c r="M258" s="75">
        <f>IFERROR(SUMIFS('Data (%)'!O$8:O$1657,'Data (%)'!$D$8:$D$1657,'By country'!$E$6,'Data (%)'!$F$8:$F$1657,$D258,'Data (%)'!$E$8:$E$1657,$D257),NA())</f>
        <v>0.34674805284811233</v>
      </c>
      <c r="N258" s="75">
        <f>IFERROR(SUMIFS('Data (%)'!P$8:P$1657,'Data (%)'!$D$8:$D$1657,'By country'!$E$6,'Data (%)'!$F$8:$F$1657,$D258,'Data (%)'!$E$8:$E$1657,$D257),NA())</f>
        <v>0.50706453391554684</v>
      </c>
      <c r="O258" s="75">
        <f>IFERROR(SUMIFS('Data (%)'!Q$8:Q$1657,'Data (%)'!$D$8:$D$1657,'By country'!$E$6,'Data (%)'!$F$8:$F$1657,$D258,'Data (%)'!$E$8:$E$1657,$D257),NA())</f>
        <v>0.55319457829063468</v>
      </c>
      <c r="P258" s="75">
        <f>IFERROR(SUMIFS('Data (%)'!R$8:R$1657,'Data (%)'!$D$8:$D$1657,'By country'!$E$6,'Data (%)'!$F$8:$F$1657,$D258,'Data (%)'!$E$8:$E$1657,$D257),NA())</f>
        <v>0.57123935057077968</v>
      </c>
    </row>
    <row r="259" spans="4:16" ht="15" customHeight="1" x14ac:dyDescent="0.25">
      <c r="D259" s="1" t="s">
        <v>82</v>
      </c>
      <c r="E259" s="61" t="s">
        <v>84</v>
      </c>
      <c r="F259" s="67" t="e">
        <f>SUMIFS(Data!H$8:H$1657,Data!$D$8:$D$1657,'By country'!$E$6,Data!$F$8:$F$1657,"Rural",Data!$E$8:$E$1657,$D259)</f>
        <v>#N/A</v>
      </c>
      <c r="G259" s="67" t="e">
        <f>SUMIFS(Data!I$8:I$1657,Data!$D$8:$D$1657,'By country'!$E$6,Data!$F$8:$F$1657,"Rural",Data!$E$8:$E$1657,$D259)</f>
        <v>#N/A</v>
      </c>
      <c r="H259" s="67" t="e">
        <f>SUMIFS(Data!J$8:J$1657,Data!$D$8:$D$1657,'By country'!$E$6,Data!$F$8:$F$1657,"Rural",Data!$E$8:$E$1657,$D259)</f>
        <v>#N/A</v>
      </c>
      <c r="I259" s="67" t="e">
        <f>SUMIFS(Data!K$8:K$1657,Data!$D$8:$D$1657,'By country'!$E$6,Data!$F$8:$F$1657,"Rural",Data!$E$8:$E$1657,$D259)</f>
        <v>#N/A</v>
      </c>
      <c r="J259" s="67" t="e">
        <f>SUMIFS(Data!L$8:L$1657,Data!$D$8:$D$1657,'By country'!$E$6,Data!$F$8:$F$1657,"Rural",Data!$E$8:$E$1657,$D259)</f>
        <v>#N/A</v>
      </c>
      <c r="K259" s="67" t="e">
        <f>SUMIFS(Data!M$8:M$1657,Data!$D$8:$D$1657,'By country'!$E$6,Data!$F$8:$F$1657,"Rural",Data!$E$8:$E$1657,$D259)</f>
        <v>#N/A</v>
      </c>
      <c r="L259" s="67">
        <f>SUMIFS(Data!N$8:N$1657,Data!$D$8:$D$1657,'By country'!$E$6,Data!$F$8:$F$1657,"Rural",Data!$E$8:$E$1657,$D259)</f>
        <v>12336.201631344622</v>
      </c>
      <c r="M259" s="67">
        <f>SUMIFS(Data!O$8:O$1657,Data!$D$8:$D$1657,'By country'!$E$6,Data!$F$8:$F$1657,"Rural",Data!$E$8:$E$1657,$D259)</f>
        <v>21458.197447627572</v>
      </c>
      <c r="N259" s="67">
        <f>SUMIFS(Data!P$8:P$1657,Data!$D$8:$D$1657,'By country'!$E$6,Data!$F$8:$F$1657,"Rural",Data!$E$8:$E$1657,$D259)</f>
        <v>140675</v>
      </c>
      <c r="O259" s="67">
        <f>SUMIFS(Data!Q$8:Q$1657,Data!$D$8:$D$1657,'By country'!$E$6,Data!$F$8:$F$1657,"Rural",Data!$E$8:$E$1657,$D259)</f>
        <v>153106</v>
      </c>
      <c r="P259" s="67">
        <f>SUMIFS(Data!R$8:R$1657,Data!$D$8:$D$1657,'By country'!$E$6,Data!$F$8:$F$1657,"Rural",Data!$E$8:$E$1657,$D259)</f>
        <v>161099</v>
      </c>
    </row>
    <row r="260" spans="4:16" ht="15" customHeight="1" x14ac:dyDescent="0.25">
      <c r="D260" s="1" t="str">
        <f>$M$7</f>
        <v>Rural</v>
      </c>
      <c r="E260" s="62" t="s">
        <v>68</v>
      </c>
      <c r="F260" s="72" t="e">
        <f>IFERROR(SUMIFS('Data (%)'!H$8:H$1657,'Data (%)'!$D$8:$D$1657,'By country'!$E$6,'Data (%)'!$F$8:$F$1657,$D260,'Data (%)'!$E$8:$E$1657,$D259),NA())</f>
        <v>#N/A</v>
      </c>
      <c r="G260" s="72" t="e">
        <f>IFERROR(SUMIFS('Data (%)'!I$8:I$1657,'Data (%)'!$D$8:$D$1657,'By country'!$E$6,'Data (%)'!$F$8:$F$1657,$D260,'Data (%)'!$E$8:$E$1657,$D259),NA())</f>
        <v>#N/A</v>
      </c>
      <c r="H260" s="72" t="e">
        <f>IFERROR(SUMIFS('Data (%)'!J$8:J$1657,'Data (%)'!$D$8:$D$1657,'By country'!$E$6,'Data (%)'!$F$8:$F$1657,$D260,'Data (%)'!$E$8:$E$1657,$D259),NA())</f>
        <v>#N/A</v>
      </c>
      <c r="I260" s="72" t="e">
        <f>IFERROR(SUMIFS('Data (%)'!K$8:K$1657,'Data (%)'!$D$8:$D$1657,'By country'!$E$6,'Data (%)'!$F$8:$F$1657,$D260,'Data (%)'!$E$8:$E$1657,$D259),NA())</f>
        <v>#N/A</v>
      </c>
      <c r="J260" s="72" t="e">
        <f>IFERROR(SUMIFS('Data (%)'!L$8:L$1657,'Data (%)'!$D$8:$D$1657,'By country'!$E$6,'Data (%)'!$F$8:$F$1657,$D260,'Data (%)'!$E$8:$E$1657,$D259),NA())</f>
        <v>#N/A</v>
      </c>
      <c r="K260" s="72" t="e">
        <f>IFERROR(SUMIFS('Data (%)'!M$8:M$1657,'Data (%)'!$D$8:$D$1657,'By country'!$E$6,'Data (%)'!$F$8:$F$1657,$D260,'Data (%)'!$E$8:$E$1657,$D259),NA())</f>
        <v>#N/A</v>
      </c>
      <c r="L260" s="75">
        <f>IFERROR(SUMIFS('Data (%)'!N$8:N$1657,'Data (%)'!$D$8:$D$1657,'By country'!$E$6,'Data (%)'!$F$8:$F$1657,$D260,'Data (%)'!$E$8:$E$1657,$D259),NA())</f>
        <v>2.4579703848275951E-2</v>
      </c>
      <c r="M260" s="75">
        <f>IFERROR(SUMIFS('Data (%)'!O$8:O$1657,'Data (%)'!$D$8:$D$1657,'By country'!$E$6,'Data (%)'!$F$8:$F$1657,$D260,'Data (%)'!$E$8:$E$1657,$D259),NA())</f>
        <v>4.0129044166622531E-2</v>
      </c>
      <c r="N260" s="75">
        <f>IFERROR(SUMIFS('Data (%)'!P$8:P$1657,'Data (%)'!$D$8:$D$1657,'By country'!$E$6,'Data (%)'!$F$8:$F$1657,$D260,'Data (%)'!$E$8:$E$1657,$D259),NA())</f>
        <v>0.24150380431796956</v>
      </c>
      <c r="O260" s="75">
        <f>IFERROR(SUMIFS('Data (%)'!Q$8:Q$1657,'Data (%)'!$D$8:$D$1657,'By country'!$E$6,'Data (%)'!$F$8:$F$1657,$D260,'Data (%)'!$E$8:$E$1657,$D259),NA())</f>
        <v>0.26138901218970872</v>
      </c>
      <c r="P260" s="75">
        <f>IFERROR(SUMIFS('Data (%)'!R$8:R$1657,'Data (%)'!$D$8:$D$1657,'By country'!$E$6,'Data (%)'!$F$8:$F$1657,$D260,'Data (%)'!$E$8:$E$1657,$D259),NA())</f>
        <v>0.27351644844072587</v>
      </c>
    </row>
    <row r="261" spans="4:16" ht="15" customHeight="1" x14ac:dyDescent="0.25">
      <c r="D261" s="1"/>
      <c r="E261" s="123"/>
      <c r="F261" s="126"/>
      <c r="G261" s="126"/>
      <c r="H261" s="126"/>
      <c r="I261" s="126"/>
      <c r="J261" s="126"/>
      <c r="K261" s="126"/>
      <c r="L261" s="126"/>
      <c r="M261" s="126"/>
      <c r="N261" s="126"/>
      <c r="O261" s="126"/>
      <c r="P261" s="126"/>
    </row>
    <row r="262" spans="4:16" ht="15" customHeight="1" x14ac:dyDescent="0.25">
      <c r="D262" s="1"/>
      <c r="E262" s="123"/>
      <c r="F262" s="127"/>
      <c r="G262" s="127"/>
      <c r="H262" s="127"/>
      <c r="I262" s="127"/>
      <c r="J262" s="127"/>
      <c r="K262" s="127"/>
      <c r="L262" s="127"/>
      <c r="M262" s="127"/>
      <c r="N262" s="127"/>
      <c r="O262" s="127"/>
      <c r="P262" s="127"/>
    </row>
    <row r="263" spans="4:16" ht="15" customHeight="1" x14ac:dyDescent="0.25">
      <c r="D263" s="1"/>
      <c r="E263" s="46" t="s">
        <v>39</v>
      </c>
    </row>
    <row r="264" spans="4:16" ht="15" customHeight="1" x14ac:dyDescent="0.25">
      <c r="D264" s="1"/>
    </row>
    <row r="265" spans="4:16" ht="15" customHeight="1" x14ac:dyDescent="0.25">
      <c r="D265" s="1"/>
    </row>
    <row r="266" spans="4:16" ht="15" customHeight="1" x14ac:dyDescent="0.25">
      <c r="D266" s="1"/>
    </row>
    <row r="267" spans="4:16" ht="15" customHeight="1" x14ac:dyDescent="0.25">
      <c r="D267" s="1"/>
    </row>
    <row r="268" spans="4:16" ht="15" customHeight="1" x14ac:dyDescent="0.25">
      <c r="D268" s="1"/>
    </row>
    <row r="269" spans="4:16" ht="15" customHeight="1" x14ac:dyDescent="0.25">
      <c r="D269" s="1"/>
    </row>
    <row r="270" spans="4:16" ht="15" customHeight="1" x14ac:dyDescent="0.25">
      <c r="D270" s="1"/>
    </row>
    <row r="271" spans="4:16" ht="15" customHeight="1" x14ac:dyDescent="0.25">
      <c r="D271" s="1"/>
    </row>
    <row r="272" spans="4:16" ht="15" customHeight="1" x14ac:dyDescent="0.25">
      <c r="D272" s="1"/>
    </row>
    <row r="273" spans="4:18" ht="15" customHeight="1" x14ac:dyDescent="0.25">
      <c r="D273" s="1"/>
    </row>
    <row r="274" spans="4:18" ht="15" customHeight="1" x14ac:dyDescent="0.25">
      <c r="D274" s="1"/>
    </row>
    <row r="275" spans="4:18" ht="15" customHeight="1" x14ac:dyDescent="0.25">
      <c r="D275" s="1"/>
    </row>
    <row r="276" spans="4:18" ht="15" customHeight="1" x14ac:dyDescent="0.25">
      <c r="D276" s="1"/>
    </row>
    <row r="277" spans="4:18" ht="15" customHeight="1" x14ac:dyDescent="0.25">
      <c r="D277" s="1"/>
    </row>
    <row r="278" spans="4:18" ht="15" customHeight="1" x14ac:dyDescent="0.25">
      <c r="D278" s="1"/>
    </row>
    <row r="279" spans="4:18" ht="15" customHeight="1" x14ac:dyDescent="0.25">
      <c r="D279" s="1"/>
    </row>
    <row r="280" spans="4:18" ht="15" customHeight="1" x14ac:dyDescent="0.25">
      <c r="D280" s="1"/>
    </row>
    <row r="281" spans="4:18" ht="15" customHeight="1" x14ac:dyDescent="0.25">
      <c r="D281" s="1"/>
    </row>
    <row r="282" spans="4:18" ht="15" customHeight="1" x14ac:dyDescent="0.25">
      <c r="D282" s="1"/>
    </row>
    <row r="283" spans="4:18" ht="15" customHeight="1" x14ac:dyDescent="0.25">
      <c r="D283" s="1"/>
    </row>
    <row r="284" spans="4:18" ht="15" customHeight="1" x14ac:dyDescent="0.25">
      <c r="D284" s="1"/>
    </row>
    <row r="285" spans="4:18" ht="15" customHeight="1" x14ac:dyDescent="0.25">
      <c r="D285" s="1"/>
      <c r="E285" s="36" t="s">
        <v>85</v>
      </c>
    </row>
    <row r="286" spans="4:18" ht="15" customHeight="1" x14ac:dyDescent="0.25">
      <c r="D286" s="1"/>
      <c r="E286" s="37"/>
      <c r="F286" s="38">
        <f>F$10</f>
        <v>2013</v>
      </c>
      <c r="G286" s="38">
        <f t="shared" ref="G286:P286" si="9">G$10</f>
        <v>2014</v>
      </c>
      <c r="H286" s="38">
        <f t="shared" si="9"/>
        <v>2015</v>
      </c>
      <c r="I286" s="38">
        <f t="shared" si="9"/>
        <v>2016</v>
      </c>
      <c r="J286" s="38">
        <f t="shared" si="9"/>
        <v>2017</v>
      </c>
      <c r="K286" s="38">
        <f t="shared" si="9"/>
        <v>2018</v>
      </c>
      <c r="L286" s="38">
        <f t="shared" si="9"/>
        <v>2019</v>
      </c>
      <c r="M286" s="38">
        <f t="shared" si="9"/>
        <v>2020</v>
      </c>
      <c r="N286" s="38">
        <f t="shared" si="9"/>
        <v>2021</v>
      </c>
      <c r="O286" s="38">
        <f t="shared" si="9"/>
        <v>2022</v>
      </c>
      <c r="P286" s="38">
        <f t="shared" si="9"/>
        <v>2023</v>
      </c>
    </row>
    <row r="287" spans="4:18" ht="15" customHeight="1" x14ac:dyDescent="0.25">
      <c r="D287" s="1" t="s">
        <v>86</v>
      </c>
      <c r="E287" s="61" t="s">
        <v>87</v>
      </c>
      <c r="F287" s="67">
        <f>SUMIFS(Data!H$8:H$1657,Data!$D$8:$D$1657,'By country'!$E$6,Data!$F$8:$F$1657,$M$6,Data!$E$8:$E$1657,$D287)</f>
        <v>262200</v>
      </c>
      <c r="G287" s="67">
        <f>SUMIFS(Data!I$8:I$1657,Data!$D$8:$D$1657,'By country'!$E$6,Data!$F$8:$F$1657,$M$6,Data!$E$8:$E$1657,$D287)</f>
        <v>266800</v>
      </c>
      <c r="H287" s="67">
        <f>SUMIFS(Data!J$8:J$1657,Data!$D$8:$D$1657,'By country'!$E$6,Data!$F$8:$F$1657,$M$6,Data!$E$8:$E$1657,$D287)</f>
        <v>271256.65449245024</v>
      </c>
      <c r="I287" s="67">
        <f>SUMIFS(Data!K$8:K$1657,Data!$D$8:$D$1657,'By country'!$E$6,Data!$F$8:$F$1657,$M$6,Data!$E$8:$E$1657,$D287)</f>
        <v>310286.45128925866</v>
      </c>
      <c r="J287" s="67">
        <f>SUMIFS(Data!L$8:L$1657,Data!$D$8:$D$1657,'By country'!$E$6,Data!$F$8:$F$1657,$M$6,Data!$E$8:$E$1657,$D287)</f>
        <v>485706.49257760367</v>
      </c>
      <c r="K287" s="67">
        <f>SUMIFS(Data!M$8:M$1657,Data!$D$8:$D$1657,'By country'!$E$6,Data!$F$8:$F$1657,$M$6,Data!$E$8:$E$1657,$D287)</f>
        <v>512932.44180011429</v>
      </c>
      <c r="L287" s="67">
        <f>SUMIFS(Data!N$8:N$1657,Data!$D$8:$D$1657,'By country'!$E$6,Data!$F$8:$F$1657,$M$6,Data!$E$8:$E$1657,$D287)</f>
        <v>534791</v>
      </c>
      <c r="M287" s="67">
        <f>SUMIFS(Data!O$8:O$1657,Data!$D$8:$D$1657,'By country'!$E$6,Data!$F$8:$F$1657,$M$6,Data!$E$8:$E$1657,$D287)</f>
        <v>805015</v>
      </c>
      <c r="N287" s="67">
        <f>SUMIFS(Data!P$8:P$1657,Data!$D$8:$D$1657,'By country'!$E$6,Data!$F$8:$F$1657,$M$6,Data!$E$8:$E$1657,$D287)</f>
        <v>1054017</v>
      </c>
      <c r="O287" s="67">
        <f>SUMIFS(Data!Q$8:Q$1657,Data!$D$8:$D$1657,'By country'!$E$6,Data!$F$8:$F$1657,$M$6,Data!$E$8:$E$1657,$D287)</f>
        <v>1463133</v>
      </c>
      <c r="P287" s="67">
        <f>SUMIFS(Data!R$8:R$1657,Data!$D$8:$D$1657,'By country'!$E$6,Data!$F$8:$F$1657,$M$6,Data!$E$8:$E$1657,$D287)</f>
        <v>1652409.0000000014</v>
      </c>
      <c r="R287" s="142"/>
    </row>
    <row r="288" spans="4:18" ht="15" customHeight="1" x14ac:dyDescent="0.25">
      <c r="D288" s="1" t="str">
        <f>$M$6</f>
        <v>Total</v>
      </c>
      <c r="E288" s="62" t="s">
        <v>59</v>
      </c>
      <c r="F288" s="64">
        <f>IFERROR(SUMIFS('Data (%)'!H$8:H$1657,'Data (%)'!$D$8:$D$1657,'By country'!$E$6,'Data (%)'!$F$8:$F$1657,$D288,'Data (%)'!$E$8:$E$1657,$D287),NA())</f>
        <v>7.1427092606778333E-2</v>
      </c>
      <c r="G288" s="64">
        <f>IFERROR(SUMIFS('Data (%)'!I$8:I$1657,'Data (%)'!$D$8:$D$1657,'By country'!$E$6,'Data (%)'!$F$8:$F$1657,$D288,'Data (%)'!$E$8:$E$1657,$D287),NA())</f>
        <v>7.1357766303433615E-2</v>
      </c>
      <c r="H288" s="64">
        <f>IFERROR(SUMIFS('Data (%)'!J$8:J$1657,'Data (%)'!$D$8:$D$1657,'By country'!$E$6,'Data (%)'!$F$8:$F$1657,$D288,'Data (%)'!$E$8:$E$1657,$D287),NA())</f>
        <v>7.1135083468843271E-2</v>
      </c>
      <c r="I288" s="64">
        <f>IFERROR(SUMIFS('Data (%)'!K$8:K$1657,'Data (%)'!$D$8:$D$1657,'By country'!$E$6,'Data (%)'!$F$8:$F$1657,$D288,'Data (%)'!$E$8:$E$1657,$D287),NA())</f>
        <v>8.0486220445489129E-2</v>
      </c>
      <c r="J288" s="64">
        <f>IFERROR(SUMIFS('Data (%)'!L$8:L$1657,'Data (%)'!$D$8:$D$1657,'By country'!$E$6,'Data (%)'!$F$8:$F$1657,$D288,'Data (%)'!$E$8:$E$1657,$D287),NA())</f>
        <v>0.12443379731377013</v>
      </c>
      <c r="K288" s="64">
        <f>IFERROR(SUMIFS('Data (%)'!M$8:M$1657,'Data (%)'!$D$8:$D$1657,'By country'!$E$6,'Data (%)'!$F$8:$F$1657,$D288,'Data (%)'!$E$8:$E$1657,$D287),NA())</f>
        <v>0.13033363900959141</v>
      </c>
      <c r="L288" s="64">
        <f>IFERROR(SUMIFS('Data (%)'!N$8:N$1657,'Data (%)'!$D$8:$D$1657,'By country'!$E$6,'Data (%)'!$F$8:$F$1657,$D288,'Data (%)'!$E$8:$E$1657,$D287),NA())</f>
        <v>0.13771517714775428</v>
      </c>
      <c r="M288" s="64">
        <f>IFERROR(SUMIFS('Data (%)'!O$8:O$1657,'Data (%)'!$D$8:$D$1657,'By country'!$E$6,'Data (%)'!$F$8:$F$1657,$D288,'Data (%)'!$E$8:$E$1657,$D287),NA())</f>
        <v>0.20541709227189367</v>
      </c>
      <c r="N288" s="64">
        <f>IFERROR(SUMIFS('Data (%)'!P$8:P$1657,'Data (%)'!$D$8:$D$1657,'By country'!$E$6,'Data (%)'!$F$8:$F$1657,$D288,'Data (%)'!$E$8:$E$1657,$D287),NA())</f>
        <v>0.26622352362619889</v>
      </c>
      <c r="O288" s="64">
        <f>IFERROR(SUMIFS('Data (%)'!Q$8:Q$1657,'Data (%)'!$D$8:$D$1657,'By country'!$E$6,'Data (%)'!$F$8:$F$1657,$D288,'Data (%)'!$E$8:$E$1657,$D287),NA())</f>
        <v>0.3662364676286905</v>
      </c>
      <c r="P288" s="64">
        <f>IFERROR(SUMIFS('Data (%)'!R$8:R$1657,'Data (%)'!$D$8:$D$1657,'By country'!$E$6,'Data (%)'!$F$8:$F$1657,$D288,'Data (%)'!$E$8:$E$1657,$D287),NA())</f>
        <v>0.40971391591538014</v>
      </c>
      <c r="R288" s="142"/>
    </row>
    <row r="289" spans="4:18" ht="15" customHeight="1" x14ac:dyDescent="0.25">
      <c r="D289" s="1" t="s">
        <v>86</v>
      </c>
      <c r="E289" s="61" t="s">
        <v>88</v>
      </c>
      <c r="F289" s="67">
        <f>SUMIFS(Data!H$8:H$1657,Data!$D$8:$D$1657,'By country'!$E$6,Data!$F$8:$F$1657,"Rural",Data!$E$8:$E$1657,$D289)</f>
        <v>11334</v>
      </c>
      <c r="G289" s="67">
        <f>SUMIFS(Data!I$8:I$1657,Data!$D$8:$D$1657,'By country'!$E$6,Data!$F$8:$F$1657,"Rural",Data!$E$8:$E$1657,$D289)</f>
        <v>11177.401424425103</v>
      </c>
      <c r="H289" s="67">
        <f>SUMIFS(Data!J$8:J$1657,Data!$D$8:$D$1657,'By country'!$E$6,Data!$F$8:$F$1657,"Rural",Data!$E$8:$E$1657,$D289)</f>
        <v>11144.555764334435</v>
      </c>
      <c r="I289" s="67">
        <f>SUMIFS(Data!K$8:K$1657,Data!$D$8:$D$1657,'By country'!$E$6,Data!$F$8:$F$1657,"Rural",Data!$E$8:$E$1657,$D289)</f>
        <v>27699.182987262178</v>
      </c>
      <c r="J289" s="67">
        <f>SUMIFS(Data!L$8:L$1657,Data!$D$8:$D$1657,'By country'!$E$6,Data!$F$8:$F$1657,"Rural",Data!$E$8:$E$1657,$D289)</f>
        <v>28968.096512805529</v>
      </c>
      <c r="K289" s="67">
        <f>SUMIFS(Data!M$8:M$1657,Data!$D$8:$D$1657,'By country'!$E$6,Data!$F$8:$F$1657,"Rural",Data!$E$8:$E$1657,$D289)</f>
        <v>31512.60837276631</v>
      </c>
      <c r="L289" s="67">
        <f>SUMIFS(Data!N$8:N$1657,Data!$D$8:$D$1657,'By country'!$E$6,Data!$F$8:$F$1657,"Rural",Data!$E$8:$E$1657,$D289)</f>
        <v>50181.053905750457</v>
      </c>
      <c r="M289" s="67">
        <f>SUMIFS(Data!O$8:O$1657,Data!$D$8:$D$1657,'By country'!$E$6,Data!$F$8:$F$1657,"Rural",Data!$E$8:$E$1657,$D289)</f>
        <v>56826.132707425313</v>
      </c>
      <c r="N289" s="67">
        <f>SUMIFS(Data!P$8:P$1657,Data!$D$8:$D$1657,'By country'!$E$6,Data!$F$8:$F$1657,"Rural",Data!$E$8:$E$1657,$D289)</f>
        <v>86504</v>
      </c>
      <c r="O289" s="67">
        <f>SUMIFS(Data!Q$8:Q$1657,Data!$D$8:$D$1657,'By country'!$E$6,Data!$F$8:$F$1657,"Rural",Data!$E$8:$E$1657,$D289)</f>
        <v>132310</v>
      </c>
      <c r="P289" s="67">
        <f>SUMIFS(Data!R$8:R$1657,Data!$D$8:$D$1657,'By country'!$E$6,Data!$F$8:$F$1657,"Rural",Data!$E$8:$E$1657,$D289)</f>
        <v>169131.99999999997</v>
      </c>
      <c r="Q289" s="130"/>
      <c r="R289" s="142"/>
    </row>
    <row r="290" spans="4:18" ht="15" customHeight="1" x14ac:dyDescent="0.25">
      <c r="D290" s="1" t="str">
        <f>$M$7</f>
        <v>Rural</v>
      </c>
      <c r="E290" s="62" t="s">
        <v>68</v>
      </c>
      <c r="F290" s="64">
        <f>IFERROR(SUMIFS('Data (%)'!H$8:H$1657,'Data (%)'!$D$8:$D$1657,'By country'!$E$6,'Data (%)'!$F$8:$F$1657,$D290,'Data (%)'!$E$8:$E$1657,$D289),NA())</f>
        <v>2.1685661274183834E-2</v>
      </c>
      <c r="G290" s="64">
        <f>IFERROR(SUMIFS('Data (%)'!I$8:I$1657,'Data (%)'!$D$8:$D$1657,'By country'!$E$6,'Data (%)'!$F$8:$F$1657,$D290,'Data (%)'!$E$8:$E$1657,$D289),NA())</f>
        <v>2.1825066640661139E-2</v>
      </c>
      <c r="H290" s="64">
        <f>IFERROR(SUMIFS('Data (%)'!J$8:J$1657,'Data (%)'!$D$8:$D$1657,'By country'!$E$6,'Data (%)'!$F$8:$F$1657,$D290,'Data (%)'!$E$8:$E$1657,$D289),NA())</f>
        <v>2.1329649362051572E-2</v>
      </c>
      <c r="I290" s="64">
        <f>IFERROR(SUMIFS('Data (%)'!K$8:K$1657,'Data (%)'!$D$8:$D$1657,'By country'!$E$6,'Data (%)'!$F$8:$F$1657,$D290,'Data (%)'!$E$8:$E$1657,$D289),NA())</f>
        <v>5.2553240909720758E-2</v>
      </c>
      <c r="J290" s="64">
        <f>IFERROR(SUMIFS('Data (%)'!L$8:L$1657,'Data (%)'!$D$8:$D$1657,'By country'!$E$6,'Data (%)'!$F$8:$F$1657,$D290,'Data (%)'!$E$8:$E$1657,$D289),NA())</f>
        <v>5.444283838710319E-2</v>
      </c>
      <c r="K290" s="64">
        <f>IFERROR(SUMIFS('Data (%)'!M$8:M$1657,'Data (%)'!$D$8:$D$1657,'By country'!$E$6,'Data (%)'!$F$8:$F$1657,$D290,'Data (%)'!$E$8:$E$1657,$D289),NA())</f>
        <v>5.9219481357485559E-2</v>
      </c>
      <c r="L290" s="64">
        <f>IFERROR(SUMIFS('Data (%)'!N$8:N$1657,'Data (%)'!$D$8:$D$1657,'By country'!$E$6,'Data (%)'!$F$8:$F$1657,$D290,'Data (%)'!$E$8:$E$1657,$D289),NA())</f>
        <v>9.9985026238848473E-2</v>
      </c>
      <c r="M290" s="64">
        <f>IFERROR(SUMIFS('Data (%)'!O$8:O$1657,'Data (%)'!$D$8:$D$1657,'By country'!$E$6,'Data (%)'!$F$8:$F$1657,$D290,'Data (%)'!$E$8:$E$1657,$D289),NA())</f>
        <v>0.10627073382096888</v>
      </c>
      <c r="N290" s="64">
        <f>IFERROR(SUMIFS('Data (%)'!P$8:P$1657,'Data (%)'!$D$8:$D$1657,'By country'!$E$6,'Data (%)'!$F$8:$F$1657,$D290,'Data (%)'!$E$8:$E$1657,$D289),NA())</f>
        <v>0.14850574081195408</v>
      </c>
      <c r="O290" s="64">
        <f>IFERROR(SUMIFS('Data (%)'!Q$8:Q$1657,'Data (%)'!$D$8:$D$1657,'By country'!$E$6,'Data (%)'!$F$8:$F$1657,$D290,'Data (%)'!$E$8:$E$1657,$D289),NA())</f>
        <v>0.22588520503977874</v>
      </c>
      <c r="P290" s="64">
        <f>IFERROR(SUMIFS('Data (%)'!R$8:R$1657,'Data (%)'!$D$8:$D$1657,'By country'!$E$6,'Data (%)'!$F$8:$F$1657,$D290,'Data (%)'!$E$8:$E$1657,$D289),NA())</f>
        <v>0.28715500380310766</v>
      </c>
      <c r="Q290" s="130"/>
      <c r="R290" s="142"/>
    </row>
    <row r="291" spans="4:18" ht="15" customHeight="1" x14ac:dyDescent="0.25">
      <c r="D291" s="1"/>
      <c r="E291" s="123"/>
      <c r="F291" s="126"/>
      <c r="G291" s="126"/>
      <c r="H291" s="126"/>
      <c r="I291" s="126"/>
      <c r="J291" s="126"/>
      <c r="K291" s="126"/>
      <c r="L291" s="126"/>
      <c r="M291" s="126"/>
      <c r="N291" s="126"/>
      <c r="O291" s="126"/>
      <c r="P291" s="126"/>
      <c r="R291" s="142"/>
    </row>
    <row r="292" spans="4:18" ht="15" customHeight="1" x14ac:dyDescent="0.25">
      <c r="D292" s="1"/>
      <c r="E292" s="123"/>
      <c r="F292" s="127"/>
      <c r="G292" s="127"/>
      <c r="H292" s="127"/>
      <c r="I292" s="127"/>
      <c r="J292" s="127"/>
      <c r="K292" s="127"/>
      <c r="L292" s="127"/>
      <c r="M292" s="127"/>
      <c r="N292" s="127"/>
      <c r="O292" s="127"/>
      <c r="P292" s="127"/>
      <c r="R292" s="142"/>
    </row>
    <row r="293" spans="4:18" ht="15" customHeight="1" x14ac:dyDescent="0.25">
      <c r="D293" s="1"/>
      <c r="E293" s="46" t="s">
        <v>41</v>
      </c>
    </row>
    <row r="294" spans="4:18" ht="15" customHeight="1" x14ac:dyDescent="0.25">
      <c r="D294" s="1"/>
    </row>
    <row r="295" spans="4:18" ht="15" customHeight="1" x14ac:dyDescent="0.25">
      <c r="D295" s="1"/>
    </row>
    <row r="296" spans="4:18" ht="15" customHeight="1" x14ac:dyDescent="0.25">
      <c r="D296" s="1"/>
    </row>
    <row r="297" spans="4:18" ht="15" customHeight="1" x14ac:dyDescent="0.25">
      <c r="D297" s="1"/>
    </row>
    <row r="298" spans="4:18" ht="15" customHeight="1" x14ac:dyDescent="0.25">
      <c r="D298" s="1"/>
    </row>
    <row r="299" spans="4:18" ht="15" customHeight="1" x14ac:dyDescent="0.25">
      <c r="D299" s="1"/>
    </row>
    <row r="300" spans="4:18" ht="15" customHeight="1" x14ac:dyDescent="0.25">
      <c r="D300" s="1"/>
    </row>
    <row r="301" spans="4:18" ht="15" customHeight="1" x14ac:dyDescent="0.25">
      <c r="D301" s="1"/>
    </row>
    <row r="302" spans="4:18" ht="15" customHeight="1" x14ac:dyDescent="0.25">
      <c r="D302" s="1"/>
    </row>
    <row r="303" spans="4:18" ht="15" customHeight="1" x14ac:dyDescent="0.25">
      <c r="D303" s="1"/>
    </row>
    <row r="304" spans="4:18" ht="15" customHeight="1" x14ac:dyDescent="0.25">
      <c r="D304" s="1"/>
    </row>
    <row r="305" spans="4:16" ht="15" customHeight="1" x14ac:dyDescent="0.25">
      <c r="D305" s="1"/>
    </row>
    <row r="306" spans="4:16" ht="15" customHeight="1" x14ac:dyDescent="0.25">
      <c r="D306" s="1"/>
    </row>
    <row r="307" spans="4:16" ht="15" customHeight="1" x14ac:dyDescent="0.25">
      <c r="D307" s="1"/>
    </row>
    <row r="308" spans="4:16" ht="15" customHeight="1" x14ac:dyDescent="0.25">
      <c r="D308" s="1"/>
    </row>
    <row r="309" spans="4:16" ht="15" customHeight="1" x14ac:dyDescent="0.25">
      <c r="D309" s="1"/>
    </row>
    <row r="310" spans="4:16" ht="15" customHeight="1" x14ac:dyDescent="0.25">
      <c r="D310" s="1"/>
    </row>
    <row r="311" spans="4:16" ht="15" customHeight="1" x14ac:dyDescent="0.25">
      <c r="D311" s="1"/>
    </row>
    <row r="312" spans="4:16" ht="15" customHeight="1" x14ac:dyDescent="0.25">
      <c r="D312" s="1"/>
    </row>
    <row r="313" spans="4:16" ht="15" customHeight="1" x14ac:dyDescent="0.25">
      <c r="D313" s="1"/>
    </row>
    <row r="314" spans="4:16" ht="15" customHeight="1" x14ac:dyDescent="0.25">
      <c r="D314" s="1"/>
    </row>
    <row r="315" spans="4:16" ht="15" customHeight="1" x14ac:dyDescent="0.25">
      <c r="D315" s="1"/>
      <c r="E315" s="36" t="s">
        <v>89</v>
      </c>
    </row>
    <row r="316" spans="4:16" ht="15" customHeight="1" x14ac:dyDescent="0.25">
      <c r="D316" s="1"/>
      <c r="E316" s="37"/>
      <c r="F316" s="38">
        <f>F$10</f>
        <v>2013</v>
      </c>
      <c r="G316" s="38">
        <f t="shared" ref="G316:P316" si="10">G$10</f>
        <v>2014</v>
      </c>
      <c r="H316" s="38">
        <f t="shared" si="10"/>
        <v>2015</v>
      </c>
      <c r="I316" s="38">
        <f t="shared" si="10"/>
        <v>2016</v>
      </c>
      <c r="J316" s="38">
        <f t="shared" si="10"/>
        <v>2017</v>
      </c>
      <c r="K316" s="38">
        <f t="shared" si="10"/>
        <v>2018</v>
      </c>
      <c r="L316" s="38">
        <f t="shared" si="10"/>
        <v>2019</v>
      </c>
      <c r="M316" s="38">
        <f t="shared" si="10"/>
        <v>2020</v>
      </c>
      <c r="N316" s="38">
        <f t="shared" si="10"/>
        <v>2021</v>
      </c>
      <c r="O316" s="38">
        <f t="shared" si="10"/>
        <v>2022</v>
      </c>
      <c r="P316" s="38">
        <f t="shared" si="10"/>
        <v>2023</v>
      </c>
    </row>
    <row r="317" spans="4:16" ht="15" customHeight="1" x14ac:dyDescent="0.25">
      <c r="D317" s="1" t="s">
        <v>90</v>
      </c>
      <c r="E317" s="61" t="s">
        <v>91</v>
      </c>
      <c r="F317" s="67">
        <f>SUMIFS(Data!H$8:H$1657,Data!$D$8:$D$1657,'By country'!$E$6,Data!$F$8:$F$1657,$M$6,Data!$E$8:$E$1657,$D317)</f>
        <v>1436138</v>
      </c>
      <c r="G317" s="67">
        <f>SUMIFS(Data!I$8:I$1657,Data!$D$8:$D$1657,'By country'!$E$6,Data!$F$8:$F$1657,$M$6,Data!$E$8:$E$1657,$D317)</f>
        <v>1463566.4906687469</v>
      </c>
      <c r="H317" s="67">
        <f>SUMIFS(Data!J$8:J$1657,Data!$D$8:$D$1657,'By country'!$E$6,Data!$F$8:$F$1657,$M$6,Data!$E$8:$E$1657,$D317)</f>
        <v>1549647.2537952038</v>
      </c>
      <c r="I317" s="67">
        <f>SUMIFS(Data!K$8:K$1657,Data!$D$8:$D$1657,'By country'!$E$6,Data!$F$8:$F$1657,$M$6,Data!$E$8:$E$1657,$D317)</f>
        <v>1759091.3503499904</v>
      </c>
      <c r="J317" s="67">
        <f>SUMIFS(Data!L$8:L$1657,Data!$D$8:$D$1657,'By country'!$E$6,Data!$F$8:$F$1657,$M$6,Data!$E$8:$E$1657,$D317)</f>
        <v>2023690.5563770165</v>
      </c>
      <c r="K317" s="67">
        <f>SUMIFS(Data!M$8:M$1657,Data!$D$8:$D$1657,'By country'!$E$6,Data!$F$8:$F$1657,$M$6,Data!$E$8:$E$1657,$D317)</f>
        <v>2084243.7140509824</v>
      </c>
      <c r="L317" s="67">
        <f>SUMIFS(Data!N$8:N$1657,Data!$D$8:$D$1657,'By country'!$E$6,Data!$F$8:$F$1657,$M$6,Data!$E$8:$E$1657,$D317)</f>
        <v>2066220</v>
      </c>
      <c r="M317" s="67">
        <f>SUMIFS(Data!O$8:O$1657,Data!$D$8:$D$1657,'By country'!$E$6,Data!$F$8:$F$1657,$M$6,Data!$E$8:$E$1657,$D317)</f>
        <v>2286249</v>
      </c>
      <c r="N317" s="67">
        <f>SUMIFS(Data!P$8:P$1657,Data!$D$8:$D$1657,'By country'!$E$6,Data!$F$8:$F$1657,$M$6,Data!$E$8:$E$1657,$D317)</f>
        <v>2348015</v>
      </c>
      <c r="O317" s="67">
        <f>SUMIFS(Data!Q$8:Q$1657,Data!$D$8:$D$1657,'By country'!$E$6,Data!$F$8:$F$1657,$M$6,Data!$E$8:$E$1657,$D317)</f>
        <v>2367719</v>
      </c>
      <c r="P317" s="67">
        <f>SUMIFS(Data!R$8:R$1657,Data!$D$8:$D$1657,'By country'!$E$6,Data!$F$8:$F$1657,$M$6,Data!$E$8:$E$1657,$D317)</f>
        <v>2397337</v>
      </c>
    </row>
    <row r="318" spans="4:16" ht="15" customHeight="1" x14ac:dyDescent="0.25">
      <c r="D318" s="1" t="str">
        <f>$M$6</f>
        <v>Total</v>
      </c>
      <c r="E318" s="62" t="s">
        <v>59</v>
      </c>
      <c r="F318" s="64">
        <f>IFERROR(SUMIFS('Data (%)'!H$8:H$1657,'Data (%)'!$D$8:$D$1657,'By country'!$E$6,'Data (%)'!$F$8:$F$1657,$D318,'Data (%)'!$E$8:$E$1657,$D317),NA())</f>
        <v>0.39122487384482613</v>
      </c>
      <c r="G318" s="64">
        <f>IFERROR(SUMIFS('Data (%)'!I$8:I$1657,'Data (%)'!$D$8:$D$1657,'By country'!$E$6,'Data (%)'!$F$8:$F$1657,$D318,'Data (%)'!$E$8:$E$1657,$D317),NA())</f>
        <v>0.39144241233387139</v>
      </c>
      <c r="H318" s="64">
        <f>IFERROR(SUMIFS('Data (%)'!J$8:J$1657,'Data (%)'!$D$8:$D$1657,'By country'!$E$6,'Data (%)'!$F$8:$F$1657,$D318,'Data (%)'!$E$8:$E$1657,$D317),NA())</f>
        <v>0.4063837141700562</v>
      </c>
      <c r="I318" s="64">
        <f>IFERROR(SUMIFS('Data (%)'!K$8:K$1657,'Data (%)'!$D$8:$D$1657,'By country'!$E$6,'Data (%)'!$F$8:$F$1657,$D318,'Data (%)'!$E$8:$E$1657,$D317),NA())</f>
        <v>0.45629647578789956</v>
      </c>
      <c r="J318" s="64">
        <f>IFERROR(SUMIFS('Data (%)'!L$8:L$1657,'Data (%)'!$D$8:$D$1657,'By country'!$E$6,'Data (%)'!$F$8:$F$1657,$D318,'Data (%)'!$E$8:$E$1657,$D317),NA())</f>
        <v>0.51845199594027369</v>
      </c>
      <c r="K318" s="64">
        <f>IFERROR(SUMIFS('Data (%)'!M$8:M$1657,'Data (%)'!$D$8:$D$1657,'By country'!$E$6,'Data (%)'!$F$8:$F$1657,$D318,'Data (%)'!$E$8:$E$1657,$D317),NA())</f>
        <v>0.52959619181387141</v>
      </c>
      <c r="L318" s="64">
        <f>IFERROR(SUMIFS('Data (%)'!N$8:N$1657,'Data (%)'!$D$8:$D$1657,'By country'!$E$6,'Data (%)'!$F$8:$F$1657,$D318,'Data (%)'!$E$8:$E$1657,$D317),NA())</f>
        <v>0.53207674273918759</v>
      </c>
      <c r="M318" s="64">
        <f>IFERROR(SUMIFS('Data (%)'!O$8:O$1657,'Data (%)'!$D$8:$D$1657,'By country'!$E$6,'Data (%)'!$F$8:$F$1657,$D318,'Data (%)'!$E$8:$E$1657,$D317),NA())</f>
        <v>0.58338617515142532</v>
      </c>
      <c r="N318" s="64">
        <f>IFERROR(SUMIFS('Data (%)'!P$8:P$1657,'Data (%)'!$D$8:$D$1657,'By country'!$E$6,'Data (%)'!$F$8:$F$1657,$D318,'Data (%)'!$E$8:$E$1657,$D317),NA())</f>
        <v>0.59306142768775971</v>
      </c>
      <c r="O318" s="64">
        <f>IFERROR(SUMIFS('Data (%)'!Q$8:Q$1657,'Data (%)'!$D$8:$D$1657,'By country'!$E$6,'Data (%)'!$F$8:$F$1657,$D318,'Data (%)'!$E$8:$E$1657,$D317),NA())</f>
        <v>0.59266317067370866</v>
      </c>
      <c r="P318" s="64">
        <f>IFERROR(SUMIFS('Data (%)'!R$8:R$1657,'Data (%)'!$D$8:$D$1657,'By country'!$E$6,'Data (%)'!$F$8:$F$1657,$D318,'Data (%)'!$E$8:$E$1657,$D317),NA())</f>
        <v>0.59441840975135629</v>
      </c>
    </row>
    <row r="319" spans="4:16" ht="15" customHeight="1" x14ac:dyDescent="0.25">
      <c r="D319" s="1" t="s">
        <v>90</v>
      </c>
      <c r="E319" s="61" t="s">
        <v>92</v>
      </c>
      <c r="F319" s="67">
        <f>SUMIFS(Data!H$8:H$1657,Data!$D$8:$D$1657,'By country'!$E$6,Data!$F$8:$F$1657,"Rural",Data!$E$8:$E$1657,$D319)</f>
        <v>89716.112956688739</v>
      </c>
      <c r="G319" s="67">
        <f>SUMIFS(Data!I$8:I$1657,Data!$D$8:$D$1657,'By country'!$E$6,Data!$F$8:$F$1657,"Rural",Data!$E$8:$E$1657,$D319)</f>
        <v>88628.287848131353</v>
      </c>
      <c r="H319" s="67">
        <f>SUMIFS(Data!J$8:J$1657,Data!$D$8:$D$1657,'By country'!$E$6,Data!$F$8:$F$1657,"Rural",Data!$E$8:$E$1657,$D319)</f>
        <v>90652.830874351843</v>
      </c>
      <c r="I319" s="67">
        <f>SUMIFS(Data!K$8:K$1657,Data!$D$8:$D$1657,'By country'!$E$6,Data!$F$8:$F$1657,"Rural",Data!$E$8:$E$1657,$D319)</f>
        <v>94133.527336242842</v>
      </c>
      <c r="J319" s="67">
        <f>SUMIFS(Data!L$8:L$1657,Data!$D$8:$D$1657,'By country'!$E$6,Data!$F$8:$F$1657,"Rural",Data!$E$8:$E$1657,$D319)</f>
        <v>105994.8357755062</v>
      </c>
      <c r="K319" s="67">
        <f>SUMIFS(Data!M$8:M$1657,Data!$D$8:$D$1657,'By country'!$E$6,Data!$F$8:$F$1657,"Rural",Data!$E$8:$E$1657,$D319)</f>
        <v>106035.74345475154</v>
      </c>
      <c r="L319" s="67">
        <f>SUMIFS(Data!N$8:N$1657,Data!$D$8:$D$1657,'By country'!$E$6,Data!$F$8:$F$1657,"Rural",Data!$E$8:$E$1657,$D319)</f>
        <v>102329.58483663172</v>
      </c>
      <c r="M319" s="67">
        <f>SUMIFS(Data!O$8:O$1657,Data!$D$8:$D$1657,'By country'!$E$6,Data!$F$8:$F$1657,"Rural",Data!$E$8:$E$1657,$D319)</f>
        <v>113457.79005843238</v>
      </c>
      <c r="N319" s="67">
        <f>SUMIFS(Data!P$8:P$1657,Data!$D$8:$D$1657,'By country'!$E$6,Data!$F$8:$F$1657,"Rural",Data!$E$8:$E$1657,$D319)</f>
        <v>73301</v>
      </c>
      <c r="O319" s="67">
        <f>SUMIFS(Data!Q$8:Q$1657,Data!$D$8:$D$1657,'By country'!$E$6,Data!$F$8:$F$1657,"Rural",Data!$E$8:$E$1657,$D319)</f>
        <v>74844</v>
      </c>
      <c r="P319" s="67">
        <f>SUMIFS(Data!R$8:R$1657,Data!$D$8:$D$1657,'By country'!$E$6,Data!$F$8:$F$1657,"Rural",Data!$E$8:$E$1657,$D319)</f>
        <v>76877</v>
      </c>
    </row>
    <row r="320" spans="4:16" ht="15" customHeight="1" x14ac:dyDescent="0.25">
      <c r="D320" s="1" t="str">
        <f>$M$7</f>
        <v>Rural</v>
      </c>
      <c r="E320" s="62" t="s">
        <v>68</v>
      </c>
      <c r="F320" s="64">
        <f>IFERROR(SUMIFS('Data (%)'!H$8:H$1657,'Data (%)'!$D$8:$D$1657,'By country'!$E$6,'Data (%)'!$F$8:$F$1657,$D320,'Data (%)'!$E$8:$E$1657,$D319),NA())</f>
        <v>0.17165636460342046</v>
      </c>
      <c r="G320" s="64">
        <f>IFERROR(SUMIFS('Data (%)'!I$8:I$1657,'Data (%)'!$D$8:$D$1657,'By country'!$E$6,'Data (%)'!$F$8:$F$1657,$D320,'Data (%)'!$E$8:$E$1657,$D319),NA())</f>
        <v>0.17305617066827803</v>
      </c>
      <c r="H320" s="64">
        <f>IFERROR(SUMIFS('Data (%)'!J$8:J$1657,'Data (%)'!$D$8:$D$1657,'By country'!$E$6,'Data (%)'!$F$8:$F$1657,$D320,'Data (%)'!$E$8:$E$1657,$D319),NA())</f>
        <v>0.17350113697804842</v>
      </c>
      <c r="I320" s="64">
        <f>IFERROR(SUMIFS('Data (%)'!K$8:K$1657,'Data (%)'!$D$8:$D$1657,'By country'!$E$6,'Data (%)'!$F$8:$F$1657,$D320,'Data (%)'!$E$8:$E$1657,$D319),NA())</f>
        <v>0.17859811757113217</v>
      </c>
      <c r="J320" s="64">
        <f>IFERROR(SUMIFS('Data (%)'!L$8:L$1657,'Data (%)'!$D$8:$D$1657,'By country'!$E$6,'Data (%)'!$F$8:$F$1657,$D320,'Data (%)'!$E$8:$E$1657,$D319),NA())</f>
        <v>0.19920741811400938</v>
      </c>
      <c r="K320" s="64">
        <f>IFERROR(SUMIFS('Data (%)'!M$8:M$1657,'Data (%)'!$D$8:$D$1657,'By country'!$E$6,'Data (%)'!$F$8:$F$1657,$D320,'Data (%)'!$E$8:$E$1657,$D319),NA())</f>
        <v>0.19926569259092244</v>
      </c>
      <c r="L320" s="64">
        <f>IFERROR(SUMIFS('Data (%)'!N$8:N$1657,'Data (%)'!$D$8:$D$1657,'By country'!$E$6,'Data (%)'!$F$8:$F$1657,$D320,'Data (%)'!$E$8:$E$1657,$D319),NA())</f>
        <v>0.2038902220769945</v>
      </c>
      <c r="M320" s="64">
        <f>IFERROR(SUMIFS('Data (%)'!O$8:O$1657,'Data (%)'!$D$8:$D$1657,'By country'!$E$6,'Data (%)'!$F$8:$F$1657,$D320,'Data (%)'!$E$8:$E$1657,$D319),NA())</f>
        <v>0.21217777865146806</v>
      </c>
      <c r="N320" s="64">
        <f>IFERROR(SUMIFS('Data (%)'!P$8:P$1657,'Data (%)'!$D$8:$D$1657,'By country'!$E$6,'Data (%)'!$F$8:$F$1657,$D320,'Data (%)'!$E$8:$E$1657,$D319),NA())</f>
        <v>0.12583949074328407</v>
      </c>
      <c r="O320" s="64">
        <f>IFERROR(SUMIFS('Data (%)'!Q$8:Q$1657,'Data (%)'!$D$8:$D$1657,'By country'!$E$6,'Data (%)'!$F$8:$F$1657,$D320,'Data (%)'!$E$8:$E$1657,$D319),NA())</f>
        <v>0.12777682930993273</v>
      </c>
      <c r="P320" s="64">
        <f>IFERROR(SUMIFS('Data (%)'!R$8:R$1657,'Data (%)'!$D$8:$D$1657,'By country'!$E$6,'Data (%)'!$F$8:$F$1657,$D320,'Data (%)'!$E$8:$E$1657,$D319),NA())</f>
        <v>0.13052299521895033</v>
      </c>
    </row>
    <row r="321" spans="4:16" ht="15" customHeight="1" x14ac:dyDescent="0.25">
      <c r="D321" s="1"/>
      <c r="E321" s="123"/>
      <c r="F321" s="126"/>
      <c r="G321" s="126"/>
      <c r="H321" s="126"/>
      <c r="I321" s="126"/>
      <c r="J321" s="126"/>
      <c r="K321" s="126"/>
      <c r="L321" s="126"/>
      <c r="M321" s="126"/>
      <c r="N321" s="126"/>
      <c r="O321" s="126"/>
      <c r="P321" s="126"/>
    </row>
    <row r="322" spans="4:16" ht="15" customHeight="1" x14ac:dyDescent="0.25">
      <c r="D322" s="1"/>
      <c r="E322" s="123"/>
      <c r="F322" s="127"/>
      <c r="G322" s="127"/>
      <c r="H322" s="127"/>
      <c r="I322" s="127"/>
      <c r="J322" s="127"/>
      <c r="K322" s="127"/>
      <c r="L322" s="127"/>
      <c r="M322" s="127"/>
      <c r="N322" s="127"/>
      <c r="O322" s="127"/>
      <c r="P322" s="127"/>
    </row>
    <row r="323" spans="4:16" ht="15" customHeight="1" x14ac:dyDescent="0.25">
      <c r="D323" s="1"/>
      <c r="E323" s="46" t="s">
        <v>43</v>
      </c>
    </row>
    <row r="324" spans="4:16" ht="15" customHeight="1" x14ac:dyDescent="0.25">
      <c r="D324" s="1"/>
    </row>
    <row r="325" spans="4:16" ht="15" customHeight="1" x14ac:dyDescent="0.25">
      <c r="D325" s="1"/>
    </row>
    <row r="326" spans="4:16" ht="15" customHeight="1" x14ac:dyDescent="0.25">
      <c r="D326" s="1"/>
    </row>
    <row r="327" spans="4:16" ht="15" customHeight="1" x14ac:dyDescent="0.25">
      <c r="D327" s="1"/>
    </row>
    <row r="328" spans="4:16" ht="15" customHeight="1" x14ac:dyDescent="0.25">
      <c r="D328" s="1"/>
    </row>
    <row r="329" spans="4:16" ht="15" customHeight="1" x14ac:dyDescent="0.25">
      <c r="D329" s="1"/>
    </row>
    <row r="330" spans="4:16" ht="15" customHeight="1" x14ac:dyDescent="0.25">
      <c r="D330" s="1"/>
    </row>
    <row r="331" spans="4:16" ht="15" customHeight="1" x14ac:dyDescent="0.25">
      <c r="D331" s="1"/>
    </row>
    <row r="332" spans="4:16" ht="15" customHeight="1" x14ac:dyDescent="0.25">
      <c r="D332" s="1"/>
    </row>
    <row r="333" spans="4:16" ht="15" customHeight="1" x14ac:dyDescent="0.25">
      <c r="D333" s="1"/>
    </row>
    <row r="334" spans="4:16" ht="15" customHeight="1" x14ac:dyDescent="0.25">
      <c r="D334" s="1"/>
    </row>
    <row r="335" spans="4:16" ht="15" customHeight="1" x14ac:dyDescent="0.25">
      <c r="D335" s="1"/>
    </row>
    <row r="336" spans="4:16" ht="15" customHeight="1" x14ac:dyDescent="0.25">
      <c r="D336" s="1"/>
    </row>
    <row r="337" spans="4:16" ht="15" customHeight="1" x14ac:dyDescent="0.25">
      <c r="D337" s="1"/>
    </row>
    <row r="338" spans="4:16" ht="15" customHeight="1" x14ac:dyDescent="0.25">
      <c r="D338" s="1"/>
    </row>
    <row r="339" spans="4:16" ht="15" customHeight="1" x14ac:dyDescent="0.25">
      <c r="D339" s="1"/>
    </row>
    <row r="340" spans="4:16" ht="15" customHeight="1" x14ac:dyDescent="0.25">
      <c r="D340" s="1"/>
    </row>
    <row r="341" spans="4:16" ht="15" customHeight="1" x14ac:dyDescent="0.25">
      <c r="D341" s="1"/>
    </row>
    <row r="342" spans="4:16" ht="15" customHeight="1" x14ac:dyDescent="0.25">
      <c r="D342" s="1"/>
    </row>
    <row r="343" spans="4:16" ht="15" customHeight="1" x14ac:dyDescent="0.25">
      <c r="D343" s="1"/>
    </row>
    <row r="344" spans="4:16" ht="15" customHeight="1" x14ac:dyDescent="0.25">
      <c r="D344" s="1"/>
    </row>
    <row r="345" spans="4:16" ht="15" customHeight="1" x14ac:dyDescent="0.25">
      <c r="D345" s="1"/>
      <c r="E345" s="36" t="s">
        <v>93</v>
      </c>
    </row>
    <row r="346" spans="4:16" ht="15" customHeight="1" x14ac:dyDescent="0.25">
      <c r="D346" s="1"/>
      <c r="E346" s="37"/>
      <c r="F346" s="38">
        <f>F$10</f>
        <v>2013</v>
      </c>
      <c r="G346" s="38">
        <f t="shared" ref="G346:P346" si="11">G$10</f>
        <v>2014</v>
      </c>
      <c r="H346" s="38">
        <f t="shared" si="11"/>
        <v>2015</v>
      </c>
      <c r="I346" s="38">
        <f t="shared" si="11"/>
        <v>2016</v>
      </c>
      <c r="J346" s="38">
        <f t="shared" si="11"/>
        <v>2017</v>
      </c>
      <c r="K346" s="38">
        <f t="shared" si="11"/>
        <v>2018</v>
      </c>
      <c r="L346" s="38">
        <f t="shared" si="11"/>
        <v>2019</v>
      </c>
      <c r="M346" s="38">
        <f t="shared" si="11"/>
        <v>2020</v>
      </c>
      <c r="N346" s="38">
        <f t="shared" si="11"/>
        <v>2021</v>
      </c>
      <c r="O346" s="38">
        <f t="shared" si="11"/>
        <v>2022</v>
      </c>
      <c r="P346" s="38">
        <f t="shared" si="11"/>
        <v>2023</v>
      </c>
    </row>
    <row r="347" spans="4:16" ht="15" customHeight="1" x14ac:dyDescent="0.25">
      <c r="D347" s="1" t="s">
        <v>94</v>
      </c>
      <c r="E347" s="61" t="s">
        <v>95</v>
      </c>
      <c r="F347" s="74" t="e">
        <f>SUMIFS(Data!H$8:H$1657,Data!$D$8:$D$1657,'By country'!$E$6,Data!$F$8:$F$1657,$M$6,Data!$E$8:$E$1657,$D347)</f>
        <v>#N/A</v>
      </c>
      <c r="G347" s="74" t="e">
        <f>SUMIFS(Data!I$8:I$1657,Data!$D$8:$D$1657,'By country'!$E$6,Data!$F$8:$F$1657,$M$6,Data!$E$8:$E$1657,$D347)</f>
        <v>#N/A</v>
      </c>
      <c r="H347" s="74" t="e">
        <f>SUMIFS(Data!J$8:J$1657,Data!$D$8:$D$1657,'By country'!$E$6,Data!$F$8:$F$1657,$M$6,Data!$E$8:$E$1657,$D347)</f>
        <v>#N/A</v>
      </c>
      <c r="I347" s="74" t="e">
        <f>SUMIFS(Data!K$8:K$1657,Data!$D$8:$D$1657,'By country'!$E$6,Data!$F$8:$F$1657,$M$6,Data!$E$8:$E$1657,$D347)</f>
        <v>#N/A</v>
      </c>
      <c r="J347" s="74" t="e">
        <f>SUMIFS(Data!L$8:L$1657,Data!$D$8:$D$1657,'By country'!$E$6,Data!$F$8:$F$1657,$M$6,Data!$E$8:$E$1657,$D347)</f>
        <v>#N/A</v>
      </c>
      <c r="K347" s="74" t="e">
        <f>SUMIFS(Data!M$8:M$1657,Data!$D$8:$D$1657,'By country'!$E$6,Data!$F$8:$F$1657,$M$6,Data!$E$8:$E$1657,$D347)</f>
        <v>#N/A</v>
      </c>
      <c r="L347" s="71">
        <f>SUMIFS(Data!N$8:N$1657,Data!$D$8:$D$1657,'By country'!$E$6,Data!$F$8:$F$1657,$M$6,Data!$E$8:$E$1657,$D347)</f>
        <v>1058</v>
      </c>
      <c r="M347" s="71">
        <f>SUMIFS(Data!O$8:O$1657,Data!$D$8:$D$1657,'By country'!$E$6,Data!$F$8:$F$1657,$M$6,Data!$E$8:$E$1657,$D347)</f>
        <v>1045536</v>
      </c>
      <c r="N347" s="71">
        <f>SUMIFS(Data!P$8:P$1657,Data!$D$8:$D$1657,'By country'!$E$6,Data!$F$8:$F$1657,$M$6,Data!$E$8:$E$1657,$D347)</f>
        <v>1267968</v>
      </c>
      <c r="O347" s="71">
        <f>SUMIFS(Data!Q$8:Q$1657,Data!$D$8:$D$1657,'By country'!$E$6,Data!$F$8:$F$1657,$M$6,Data!$E$8:$E$1657,$D347)</f>
        <v>1578426</v>
      </c>
      <c r="P347" s="71">
        <f>SUMIFS(Data!R$8:R$1657,Data!$D$8:$D$1657,'By country'!$E$6,Data!$F$8:$F$1657,$M$6,Data!$E$8:$E$1657,$D347)</f>
        <v>2119441</v>
      </c>
    </row>
    <row r="348" spans="4:16" ht="15" customHeight="1" x14ac:dyDescent="0.25">
      <c r="D348" s="1" t="str">
        <f>$M$6</f>
        <v>Total</v>
      </c>
      <c r="E348" s="62" t="s">
        <v>59</v>
      </c>
      <c r="F348" s="67" t="e">
        <f>IFERROR(SUMIFS('Data (%)'!H$8:H$1657,'Data (%)'!$D$8:$D$1657,'By country'!$E$6,'Data (%)'!$F$8:$F$1657,$D348,'Data (%)'!$E$8:$E$1657,$D347),NA())</f>
        <v>#N/A</v>
      </c>
      <c r="G348" s="67" t="e">
        <f>IFERROR(SUMIFS('Data (%)'!I$8:I$1657,'Data (%)'!$D$8:$D$1657,'By country'!$E$6,'Data (%)'!$F$8:$F$1657,$D348,'Data (%)'!$E$8:$E$1657,$D347),NA())</f>
        <v>#N/A</v>
      </c>
      <c r="H348" s="67" t="e">
        <f>IFERROR(SUMIFS('Data (%)'!J$8:J$1657,'Data (%)'!$D$8:$D$1657,'By country'!$E$6,'Data (%)'!$F$8:$F$1657,$D348,'Data (%)'!$E$8:$E$1657,$D347),NA())</f>
        <v>#N/A</v>
      </c>
      <c r="I348" s="67" t="e">
        <f>IFERROR(SUMIFS('Data (%)'!K$8:K$1657,'Data (%)'!$D$8:$D$1657,'By country'!$E$6,'Data (%)'!$F$8:$F$1657,$D348,'Data (%)'!$E$8:$E$1657,$D347),NA())</f>
        <v>#N/A</v>
      </c>
      <c r="J348" s="67" t="e">
        <f>IFERROR(SUMIFS('Data (%)'!L$8:L$1657,'Data (%)'!$D$8:$D$1657,'By country'!$E$6,'Data (%)'!$F$8:$F$1657,$D348,'Data (%)'!$E$8:$E$1657,$D347),NA())</f>
        <v>#N/A</v>
      </c>
      <c r="K348" s="67" t="e">
        <f>IFERROR(SUMIFS('Data (%)'!M$8:M$1657,'Data (%)'!$D$8:$D$1657,'By country'!$E$6,'Data (%)'!$F$8:$F$1657,$D348,'Data (%)'!$E$8:$E$1657,$D347),NA())</f>
        <v>#N/A</v>
      </c>
      <c r="L348" s="64">
        <f>IFERROR(SUMIFS('Data (%)'!N$8:N$1657,'Data (%)'!$D$8:$D$1657,'By country'!$E$6,'Data (%)'!$F$8:$F$1657,$D348,'Data (%)'!$E$8:$E$1657,$D347),NA())</f>
        <v>2.7244784864054189E-4</v>
      </c>
      <c r="M348" s="64">
        <f>IFERROR(SUMIFS('Data (%)'!O$8:O$1657,'Data (%)'!$D$8:$D$1657,'By country'!$E$6,'Data (%)'!$F$8:$F$1657,$D348,'Data (%)'!$E$8:$E$1657,$D347),NA())</f>
        <v>0.26679125853007291</v>
      </c>
      <c r="N348" s="64">
        <f>IFERROR(SUMIFS('Data (%)'!P$8:P$1657,'Data (%)'!$D$8:$D$1657,'By country'!$E$6,'Data (%)'!$F$8:$F$1657,$D348,'Data (%)'!$E$8:$E$1657,$D347),NA())</f>
        <v>0.32026324888997443</v>
      </c>
      <c r="O348" s="64">
        <f>IFERROR(SUMIFS('Data (%)'!Q$8:Q$1657,'Data (%)'!$D$8:$D$1657,'By country'!$E$6,'Data (%)'!$F$8:$F$1657,$D348,'Data (%)'!$E$8:$E$1657,$D347),NA())</f>
        <v>0.39509543059536179</v>
      </c>
      <c r="P348" s="64">
        <f>IFERROR(SUMIFS('Data (%)'!R$8:R$1657,'Data (%)'!$D$8:$D$1657,'By country'!$E$6,'Data (%)'!$F$8:$F$1657,$D348,'Data (%)'!$E$8:$E$1657,$D347),NA())</f>
        <v>0.52551424717585571</v>
      </c>
    </row>
    <row r="349" spans="4:16" ht="15" customHeight="1" x14ac:dyDescent="0.25">
      <c r="D349" s="1" t="s">
        <v>94</v>
      </c>
      <c r="E349" s="61" t="s">
        <v>96</v>
      </c>
      <c r="F349" s="74" t="e">
        <f>SUMIFS(Data!H$8:H$1657,Data!$D$8:$D$1657,'By country'!$E$6,Data!$F$8:$F$1657,"Rural",Data!$E$8:$E$1657,$D349)</f>
        <v>#N/A</v>
      </c>
      <c r="G349" s="74" t="e">
        <f>SUMIFS(Data!I$8:I$1657,Data!$D$8:$D$1657,'By country'!$E$6,Data!$F$8:$F$1657,"Rural",Data!$E$8:$E$1657,$D349)</f>
        <v>#N/A</v>
      </c>
      <c r="H349" s="74" t="e">
        <f>SUMIFS(Data!J$8:J$1657,Data!$D$8:$D$1657,'By country'!$E$6,Data!$F$8:$F$1657,"Rural",Data!$E$8:$E$1657,$D349)</f>
        <v>#N/A</v>
      </c>
      <c r="I349" s="74" t="e">
        <f>SUMIFS(Data!K$8:K$1657,Data!$D$8:$D$1657,'By country'!$E$6,Data!$F$8:$F$1657,"Rural",Data!$E$8:$E$1657,$D349)</f>
        <v>#N/A</v>
      </c>
      <c r="J349" s="74" t="e">
        <f>SUMIFS(Data!L$8:L$1657,Data!$D$8:$D$1657,'By country'!$E$6,Data!$F$8:$F$1657,"Rural",Data!$E$8:$E$1657,$D349)</f>
        <v>#N/A</v>
      </c>
      <c r="K349" s="74" t="e">
        <f>SUMIFS(Data!M$8:M$1657,Data!$D$8:$D$1657,'By country'!$E$6,Data!$F$8:$F$1657,"Rural",Data!$E$8:$E$1657,$D349)</f>
        <v>#N/A</v>
      </c>
      <c r="L349" s="71">
        <f>SUMIFS(Data!N$8:N$1657,Data!$D$8:$D$1657,'By country'!$E$6,Data!$F$8:$F$1657,"Rural",Data!$E$8:$E$1657,$D349)</f>
        <v>363.0086083592962</v>
      </c>
      <c r="M349" s="71">
        <f>SUMIFS(Data!O$8:O$1657,Data!$D$8:$D$1657,'By country'!$E$6,Data!$F$8:$F$1657,"Rural",Data!$E$8:$E$1657,$D349)</f>
        <v>3186.5915129390078</v>
      </c>
      <c r="N349" s="71">
        <f>SUMIFS(Data!P$8:P$1657,Data!$D$8:$D$1657,'By country'!$E$6,Data!$F$8:$F$1657,"Rural",Data!$E$8:$E$1657,$D349)</f>
        <v>5357</v>
      </c>
      <c r="O349" s="71">
        <f>SUMIFS(Data!Q$8:Q$1657,Data!$D$8:$D$1657,'By country'!$E$6,Data!$F$8:$F$1657,"Rural",Data!$E$8:$E$1657,$D349)</f>
        <v>36692</v>
      </c>
      <c r="P349" s="71">
        <f>SUMIFS(Data!R$8:R$1657,Data!$D$8:$D$1657,'By country'!$E$6,Data!$F$8:$F$1657,"Rural",Data!$E$8:$E$1657,$D349)</f>
        <v>53791</v>
      </c>
    </row>
    <row r="350" spans="4:16" ht="15" customHeight="1" x14ac:dyDescent="0.25">
      <c r="D350" s="1" t="str">
        <f>$M$7</f>
        <v>Rural</v>
      </c>
      <c r="E350" s="62" t="s">
        <v>68</v>
      </c>
      <c r="F350" s="75" t="e">
        <f>IFERROR(SUMIFS('Data (%)'!H$8:H$1657,'Data (%)'!$D$8:$D$1657,'By country'!$E$6,'Data (%)'!$F$8:$F$1657,$D350,'Data (%)'!$E$8:$E$1657,$D349),NA())</f>
        <v>#N/A</v>
      </c>
      <c r="G350" s="75" t="e">
        <f>IFERROR(SUMIFS('Data (%)'!I$8:I$1657,'Data (%)'!$D$8:$D$1657,'By country'!$E$6,'Data (%)'!$F$8:$F$1657,$D350,'Data (%)'!$E$8:$E$1657,$D349),NA())</f>
        <v>#N/A</v>
      </c>
      <c r="H350" s="75" t="e">
        <f>IFERROR(SUMIFS('Data (%)'!J$8:J$1657,'Data (%)'!$D$8:$D$1657,'By country'!$E$6,'Data (%)'!$F$8:$F$1657,$D350,'Data (%)'!$E$8:$E$1657,$D349),NA())</f>
        <v>#N/A</v>
      </c>
      <c r="I350" s="75" t="e">
        <f>IFERROR(SUMIFS('Data (%)'!K$8:K$1657,'Data (%)'!$D$8:$D$1657,'By country'!$E$6,'Data (%)'!$F$8:$F$1657,$D350,'Data (%)'!$E$8:$E$1657,$D349),NA())</f>
        <v>#N/A</v>
      </c>
      <c r="J350" s="75" t="e">
        <f>IFERROR(SUMIFS('Data (%)'!L$8:L$1657,'Data (%)'!$D$8:$D$1657,'By country'!$E$6,'Data (%)'!$F$8:$F$1657,$D350,'Data (%)'!$E$8:$E$1657,$D349),NA())</f>
        <v>#N/A</v>
      </c>
      <c r="K350" s="75" t="e">
        <f>IFERROR(SUMIFS('Data (%)'!M$8:M$1657,'Data (%)'!$D$8:$D$1657,'By country'!$E$6,'Data (%)'!$F$8:$F$1657,$D350,'Data (%)'!$E$8:$E$1657,$D349),NA())</f>
        <v>#N/A</v>
      </c>
      <c r="L350" s="64">
        <f>IFERROR(SUMIFS('Data (%)'!N$8:N$1657,'Data (%)'!$D$8:$D$1657,'By country'!$E$6,'Data (%)'!$F$8:$F$1657,$D350,'Data (%)'!$E$8:$E$1657,$D349),NA())</f>
        <v>7.2328941715536299E-4</v>
      </c>
      <c r="M350" s="64">
        <f>IFERROR(SUMIFS('Data (%)'!O$8:O$1657,'Data (%)'!$D$8:$D$1657,'By country'!$E$6,'Data (%)'!$F$8:$F$1657,$D350,'Data (%)'!$E$8:$E$1657,$D349),NA())</f>
        <v>5.9592550527981028E-3</v>
      </c>
      <c r="N350" s="64">
        <f>IFERROR(SUMIFS('Data (%)'!P$8:P$1657,'Data (%)'!$D$8:$D$1657,'By country'!$E$6,'Data (%)'!$F$8:$F$1657,$D350,'Data (%)'!$E$8:$E$1657,$D349),NA())</f>
        <v>9.1966296764269626E-3</v>
      </c>
      <c r="O350" s="64">
        <f>IFERROR(SUMIFS('Data (%)'!Q$8:Q$1657,'Data (%)'!$D$8:$D$1657,'By country'!$E$6,'Data (%)'!$F$8:$F$1657,$D350,'Data (%)'!$E$8:$E$1657,$D349),NA())</f>
        <v>6.2642127906579706E-2</v>
      </c>
      <c r="P350" s="64">
        <f>IFERROR(SUMIFS('Data (%)'!R$8:R$1657,'Data (%)'!$D$8:$D$1657,'By country'!$E$6,'Data (%)'!$F$8:$F$1657,$D350,'Data (%)'!$E$8:$E$1657,$D349),NA())</f>
        <v>9.1327216668477665E-2</v>
      </c>
    </row>
    <row r="351" spans="4:16" ht="15" customHeight="1" x14ac:dyDescent="0.25">
      <c r="D351" s="1"/>
      <c r="E351" s="123"/>
      <c r="F351" s="126"/>
      <c r="G351" s="126"/>
      <c r="H351" s="126"/>
      <c r="I351" s="126"/>
      <c r="J351" s="126"/>
      <c r="K351" s="126"/>
      <c r="L351" s="126"/>
      <c r="M351" s="126"/>
      <c r="N351" s="126"/>
      <c r="O351" s="126"/>
      <c r="P351" s="126"/>
    </row>
    <row r="352" spans="4:16" ht="15" customHeight="1" x14ac:dyDescent="0.25">
      <c r="D352" s="1"/>
      <c r="E352" s="123"/>
      <c r="F352" s="127"/>
      <c r="G352" s="127"/>
      <c r="H352" s="127"/>
      <c r="I352" s="127"/>
      <c r="J352" s="127"/>
      <c r="K352" s="127"/>
      <c r="L352" s="127"/>
      <c r="M352" s="127"/>
      <c r="N352" s="127"/>
      <c r="O352" s="127"/>
      <c r="P352" s="127"/>
    </row>
    <row r="353" spans="4:5" ht="15" customHeight="1" x14ac:dyDescent="0.25">
      <c r="D353" s="1"/>
      <c r="E353" s="46" t="s">
        <v>45</v>
      </c>
    </row>
    <row r="354" spans="4:5" ht="15" customHeight="1" x14ac:dyDescent="0.25">
      <c r="D354" s="1"/>
    </row>
    <row r="355" spans="4:5" ht="15" customHeight="1" x14ac:dyDescent="0.25">
      <c r="D355" s="1"/>
    </row>
    <row r="356" spans="4:5" ht="15" customHeight="1" x14ac:dyDescent="0.25">
      <c r="D356" s="1"/>
    </row>
    <row r="357" spans="4:5" ht="15" customHeight="1" x14ac:dyDescent="0.25">
      <c r="D357" s="1"/>
    </row>
    <row r="358" spans="4:5" ht="15" customHeight="1" x14ac:dyDescent="0.25">
      <c r="D358" s="1"/>
    </row>
    <row r="359" spans="4:5" ht="15" customHeight="1" x14ac:dyDescent="0.25">
      <c r="D359" s="1"/>
    </row>
    <row r="360" spans="4:5" ht="15" customHeight="1" x14ac:dyDescent="0.25">
      <c r="D360" s="1"/>
    </row>
    <row r="361" spans="4:5" ht="15" customHeight="1" x14ac:dyDescent="0.25">
      <c r="D361" s="1"/>
    </row>
    <row r="362" spans="4:5" ht="15" customHeight="1" x14ac:dyDescent="0.25">
      <c r="D362" s="1"/>
    </row>
    <row r="363" spans="4:5" ht="15" customHeight="1" x14ac:dyDescent="0.25">
      <c r="D363" s="1"/>
    </row>
    <row r="364" spans="4:5" ht="15" customHeight="1" x14ac:dyDescent="0.25">
      <c r="D364" s="1"/>
    </row>
    <row r="365" spans="4:5" ht="15" customHeight="1" x14ac:dyDescent="0.25">
      <c r="D365" s="1"/>
    </row>
    <row r="366" spans="4:5" ht="15" customHeight="1" x14ac:dyDescent="0.25">
      <c r="D366" s="1"/>
    </row>
    <row r="367" spans="4:5" ht="15" customHeight="1" x14ac:dyDescent="0.25">
      <c r="D367" s="1"/>
    </row>
    <row r="368" spans="4:5" ht="15" customHeight="1" x14ac:dyDescent="0.25">
      <c r="D368" s="1"/>
    </row>
    <row r="369" spans="4:16" ht="15" customHeight="1" x14ac:dyDescent="0.25">
      <c r="D369" s="1"/>
    </row>
    <row r="370" spans="4:16" ht="15" customHeight="1" x14ac:dyDescent="0.25">
      <c r="D370" s="1"/>
    </row>
    <row r="371" spans="4:16" ht="15" customHeight="1" x14ac:dyDescent="0.25">
      <c r="D371" s="1"/>
    </row>
    <row r="372" spans="4:16" ht="15" customHeight="1" x14ac:dyDescent="0.25">
      <c r="D372" s="1"/>
    </row>
    <row r="373" spans="4:16" ht="15" customHeight="1" x14ac:dyDescent="0.25">
      <c r="D373" s="1"/>
    </row>
    <row r="374" spans="4:16" ht="15" customHeight="1" x14ac:dyDescent="0.25">
      <c r="D374" s="1"/>
    </row>
    <row r="375" spans="4:16" ht="15" customHeight="1" x14ac:dyDescent="0.25">
      <c r="D375" s="1"/>
      <c r="E375" s="36" t="s">
        <v>97</v>
      </c>
    </row>
    <row r="376" spans="4:16" ht="15" customHeight="1" x14ac:dyDescent="0.25">
      <c r="D376" s="1"/>
      <c r="E376" s="37"/>
      <c r="F376" s="38">
        <f>F$10</f>
        <v>2013</v>
      </c>
      <c r="G376" s="38">
        <f t="shared" ref="G376:P376" si="12">G$10</f>
        <v>2014</v>
      </c>
      <c r="H376" s="38">
        <f t="shared" si="12"/>
        <v>2015</v>
      </c>
      <c r="I376" s="38">
        <f t="shared" si="12"/>
        <v>2016</v>
      </c>
      <c r="J376" s="38">
        <f t="shared" si="12"/>
        <v>2017</v>
      </c>
      <c r="K376" s="38">
        <f t="shared" si="12"/>
        <v>2018</v>
      </c>
      <c r="L376" s="38">
        <f t="shared" si="12"/>
        <v>2019</v>
      </c>
      <c r="M376" s="38">
        <f t="shared" si="12"/>
        <v>2020</v>
      </c>
      <c r="N376" s="38">
        <f t="shared" si="12"/>
        <v>2021</v>
      </c>
      <c r="O376" s="38">
        <f t="shared" si="12"/>
        <v>2022</v>
      </c>
      <c r="P376" s="38">
        <f t="shared" si="12"/>
        <v>2023</v>
      </c>
    </row>
    <row r="377" spans="4:16" ht="15" customHeight="1" x14ac:dyDescent="0.25">
      <c r="D377" s="1" t="s">
        <v>98</v>
      </c>
      <c r="E377" s="61" t="s">
        <v>99</v>
      </c>
      <c r="F377" s="74" t="e">
        <f>SUMIFS(Data!H$8:H$1657,Data!$D$8:$D$1657,'By country'!$E$6,Data!$F$8:$F$1657,$M$6,Data!$E$8:$E$1657,$D377)</f>
        <v>#N/A</v>
      </c>
      <c r="G377" s="74" t="e">
        <f>SUMIFS(Data!I$8:I$1657,Data!$D$8:$D$1657,'By country'!$E$6,Data!$F$8:$F$1657,$M$6,Data!$E$8:$E$1657,$D377)</f>
        <v>#N/A</v>
      </c>
      <c r="H377" s="74" t="e">
        <f>SUMIFS(Data!J$8:J$1657,Data!$D$8:$D$1657,'By country'!$E$6,Data!$F$8:$F$1657,$M$6,Data!$E$8:$E$1657,$D377)</f>
        <v>#N/A</v>
      </c>
      <c r="I377" s="74" t="e">
        <f>SUMIFS(Data!K$8:K$1657,Data!$D$8:$D$1657,'By country'!$E$6,Data!$F$8:$F$1657,$M$6,Data!$E$8:$E$1657,$D377)</f>
        <v>#N/A</v>
      </c>
      <c r="J377" s="74" t="e">
        <f>SUMIFS(Data!L$8:L$1657,Data!$D$8:$D$1657,'By country'!$E$6,Data!$F$8:$F$1657,$M$6,Data!$E$8:$E$1657,$D377)</f>
        <v>#N/A</v>
      </c>
      <c r="K377" s="74" t="e">
        <f>SUMIFS(Data!M$8:M$1657,Data!$D$8:$D$1657,'By country'!$E$6,Data!$F$8:$F$1657,$M$6,Data!$E$8:$E$1657,$D377)</f>
        <v>#N/A</v>
      </c>
      <c r="L377" s="71">
        <f>SUMIFS(Data!N$8:N$1657,Data!$D$8:$D$1657,'By country'!$E$6,Data!$F$8:$F$1657,$M$6,Data!$E$8:$E$1657,$D377)</f>
        <v>1611034</v>
      </c>
      <c r="M377" s="71">
        <f>SUMIFS(Data!O$8:O$1657,Data!$D$8:$D$1657,'By country'!$E$6,Data!$F$8:$F$1657,$M$6,Data!$E$8:$E$1657,$D377)</f>
        <v>634331</v>
      </c>
      <c r="N377" s="71">
        <f>SUMIFS(Data!P$8:P$1657,Data!$D$8:$D$1657,'By country'!$E$6,Data!$F$8:$F$1657,$M$6,Data!$E$8:$E$1657,$D377)</f>
        <v>788925</v>
      </c>
      <c r="O377" s="71">
        <f>SUMIFS(Data!Q$8:Q$1657,Data!$D$8:$D$1657,'By country'!$E$6,Data!$F$8:$F$1657,$M$6,Data!$E$8:$E$1657,$D377)</f>
        <v>828114</v>
      </c>
      <c r="P377" s="71">
        <f>SUMIFS(Data!R$8:R$1657,Data!$D$8:$D$1657,'By country'!$E$6,Data!$F$8:$F$1657,$M$6,Data!$E$8:$E$1657,$D377)</f>
        <v>754703</v>
      </c>
    </row>
    <row r="378" spans="4:16" ht="15" customHeight="1" x14ac:dyDescent="0.25">
      <c r="D378" s="1" t="str">
        <f>$M$6</f>
        <v>Total</v>
      </c>
      <c r="E378" s="62" t="s">
        <v>59</v>
      </c>
      <c r="F378" s="67" t="e">
        <f>IFERROR(SUMIFS('Data (%)'!H$8:H$1657,'Data (%)'!$D$8:$D$1657,'By country'!$E$6,'Data (%)'!$F$8:$F$1657,$D378,'Data (%)'!$E$8:$E$1657,$D377),NA())</f>
        <v>#N/A</v>
      </c>
      <c r="G378" s="67" t="e">
        <f>IFERROR(SUMIFS('Data (%)'!I$8:I$1657,'Data (%)'!$D$8:$D$1657,'By country'!$E$6,'Data (%)'!$F$8:$F$1657,$D378,'Data (%)'!$E$8:$E$1657,$D377),NA())</f>
        <v>#N/A</v>
      </c>
      <c r="H378" s="67" t="e">
        <f>IFERROR(SUMIFS('Data (%)'!J$8:J$1657,'Data (%)'!$D$8:$D$1657,'By country'!$E$6,'Data (%)'!$F$8:$F$1657,$D378,'Data (%)'!$E$8:$E$1657,$D377),NA())</f>
        <v>#N/A</v>
      </c>
      <c r="I378" s="67" t="e">
        <f>IFERROR(SUMIFS('Data (%)'!K$8:K$1657,'Data (%)'!$D$8:$D$1657,'By country'!$E$6,'Data (%)'!$F$8:$F$1657,$D378,'Data (%)'!$E$8:$E$1657,$D377),NA())</f>
        <v>#N/A</v>
      </c>
      <c r="J378" s="67" t="e">
        <f>IFERROR(SUMIFS('Data (%)'!L$8:L$1657,'Data (%)'!$D$8:$D$1657,'By country'!$E$6,'Data (%)'!$F$8:$F$1657,$D378,'Data (%)'!$E$8:$E$1657,$D377),NA())</f>
        <v>#N/A</v>
      </c>
      <c r="K378" s="67" t="e">
        <f>IFERROR(SUMIFS('Data (%)'!M$8:M$1657,'Data (%)'!$D$8:$D$1657,'By country'!$E$6,'Data (%)'!$F$8:$F$1657,$D378,'Data (%)'!$E$8:$E$1657,$D377),NA())</f>
        <v>#N/A</v>
      </c>
      <c r="L378" s="64">
        <f>IFERROR(SUMIFS('Data (%)'!N$8:N$1657,'Data (%)'!$D$8:$D$1657,'By country'!$E$6,'Data (%)'!$F$8:$F$1657,$D378,'Data (%)'!$E$8:$E$1657,$D377),NA())</f>
        <v>0.41486081983626349</v>
      </c>
      <c r="M378" s="64">
        <f>IFERROR(SUMIFS('Data (%)'!O$8:O$1657,'Data (%)'!$D$8:$D$1657,'By country'!$E$6,'Data (%)'!$F$8:$F$1657,$D378,'Data (%)'!$E$8:$E$1657,$D377),NA())</f>
        <v>0.16186335603426344</v>
      </c>
      <c r="N378" s="64">
        <f>IFERROR(SUMIFS('Data (%)'!P$8:P$1657,'Data (%)'!$D$8:$D$1657,'By country'!$E$6,'Data (%)'!$F$8:$F$1657,$D378,'Data (%)'!$E$8:$E$1657,$D377),NA())</f>
        <v>0.19926660896057555</v>
      </c>
      <c r="O378" s="64">
        <f>IFERROR(SUMIFS('Data (%)'!Q$8:Q$1657,'Data (%)'!$D$8:$D$1657,'By country'!$E$6,'Data (%)'!$F$8:$F$1657,$D378,'Data (%)'!$E$8:$E$1657,$D377),NA())</f>
        <v>0.20728501520631781</v>
      </c>
      <c r="P378" s="64">
        <f>IFERROR(SUMIFS('Data (%)'!R$8:R$1657,'Data (%)'!$D$8:$D$1657,'By country'!$E$6,'Data (%)'!$F$8:$F$1657,$D378,'Data (%)'!$E$8:$E$1657,$D377),NA())</f>
        <v>0.18712819978775527</v>
      </c>
    </row>
    <row r="379" spans="4:16" ht="15" customHeight="1" x14ac:dyDescent="0.25">
      <c r="D379" s="1" t="s">
        <v>98</v>
      </c>
      <c r="E379" s="61" t="s">
        <v>100</v>
      </c>
      <c r="F379" s="74" t="e">
        <f>SUMIFS(Data!H$8:H$1657,Data!$D$8:$D$1657,'By country'!$E$6,Data!$F$8:$F$1657,"Rural",Data!$E$8:$E$1657,$D379)</f>
        <v>#N/A</v>
      </c>
      <c r="G379" s="74" t="e">
        <f>SUMIFS(Data!I$8:I$1657,Data!$D$8:$D$1657,'By country'!$E$6,Data!$F$8:$F$1657,"Rural",Data!$E$8:$E$1657,$D379)</f>
        <v>#N/A</v>
      </c>
      <c r="H379" s="74" t="e">
        <f>SUMIFS(Data!J$8:J$1657,Data!$D$8:$D$1657,'By country'!$E$6,Data!$F$8:$F$1657,"Rural",Data!$E$8:$E$1657,$D379)</f>
        <v>#N/A</v>
      </c>
      <c r="I379" s="74" t="e">
        <f>SUMIFS(Data!K$8:K$1657,Data!$D$8:$D$1657,'By country'!$E$6,Data!$F$8:$F$1657,"Rural",Data!$E$8:$E$1657,$D379)</f>
        <v>#N/A</v>
      </c>
      <c r="J379" s="74" t="e">
        <f>SUMIFS(Data!L$8:L$1657,Data!$D$8:$D$1657,'By country'!$E$6,Data!$F$8:$F$1657,"Rural",Data!$E$8:$E$1657,$D379)</f>
        <v>#N/A</v>
      </c>
      <c r="K379" s="74" t="e">
        <f>SUMIFS(Data!M$8:M$1657,Data!$D$8:$D$1657,'By country'!$E$6,Data!$F$8:$F$1657,"Rural",Data!$E$8:$E$1657,$D379)</f>
        <v>#N/A</v>
      </c>
      <c r="L379" s="71">
        <f>SUMIFS(Data!N$8:N$1657,Data!$D$8:$D$1657,'By country'!$E$6,Data!$F$8:$F$1657,"Rural",Data!$E$8:$E$1657,$D379)</f>
        <v>145003.05331509601</v>
      </c>
      <c r="M379" s="71">
        <f>SUMIFS(Data!O$8:O$1657,Data!$D$8:$D$1657,'By country'!$E$6,Data!$F$8:$F$1657,"Rural",Data!$E$8:$E$1657,$D379)</f>
        <v>134170.61433006512</v>
      </c>
      <c r="N379" s="71">
        <f>SUMIFS(Data!P$8:P$1657,Data!$D$8:$D$1657,'By country'!$E$6,Data!$F$8:$F$1657,"Rural",Data!$E$8:$E$1657,$D379)</f>
        <v>152737</v>
      </c>
      <c r="O379" s="71">
        <f>SUMIFS(Data!Q$8:Q$1657,Data!$D$8:$D$1657,'By country'!$E$6,Data!$F$8:$F$1657,"Rural",Data!$E$8:$E$1657,$D379)</f>
        <v>161463</v>
      </c>
      <c r="P379" s="71">
        <f>SUMIFS(Data!R$8:R$1657,Data!$D$8:$D$1657,'By country'!$E$6,Data!$F$8:$F$1657,"Rural",Data!$E$8:$E$1657,$D379)</f>
        <v>138419</v>
      </c>
    </row>
    <row r="380" spans="4:16" ht="15" customHeight="1" x14ac:dyDescent="0.25">
      <c r="D380" s="1" t="str">
        <f>$M$7</f>
        <v>Rural</v>
      </c>
      <c r="E380" s="62" t="s">
        <v>68</v>
      </c>
      <c r="F380" s="67" t="e">
        <f>IFERROR(SUMIFS('Data (%)'!H$8:H$1657,'Data (%)'!$D$8:$D$1657,'By country'!$E$6,'Data (%)'!$F$8:$F$1657,$D380,'Data (%)'!$E$8:$E$1657,$D379),NA())</f>
        <v>#N/A</v>
      </c>
      <c r="G380" s="67" t="e">
        <f>IFERROR(SUMIFS('Data (%)'!I$8:I$1657,'Data (%)'!$D$8:$D$1657,'By country'!$E$6,'Data (%)'!$F$8:$F$1657,$D380,'Data (%)'!$E$8:$E$1657,$D379),NA())</f>
        <v>#N/A</v>
      </c>
      <c r="H380" s="67" t="e">
        <f>IFERROR(SUMIFS('Data (%)'!J$8:J$1657,'Data (%)'!$D$8:$D$1657,'By country'!$E$6,'Data (%)'!$F$8:$F$1657,$D380,'Data (%)'!$E$8:$E$1657,$D379),NA())</f>
        <v>#N/A</v>
      </c>
      <c r="I380" s="67" t="e">
        <f>IFERROR(SUMIFS('Data (%)'!K$8:K$1657,'Data (%)'!$D$8:$D$1657,'By country'!$E$6,'Data (%)'!$F$8:$F$1657,$D380,'Data (%)'!$E$8:$E$1657,$D379),NA())</f>
        <v>#N/A</v>
      </c>
      <c r="J380" s="67" t="e">
        <f>IFERROR(SUMIFS('Data (%)'!L$8:L$1657,'Data (%)'!$D$8:$D$1657,'By country'!$E$6,'Data (%)'!$F$8:$F$1657,$D380,'Data (%)'!$E$8:$E$1657,$D379),NA())</f>
        <v>#N/A</v>
      </c>
      <c r="K380" s="67" t="e">
        <f>IFERROR(SUMIFS('Data (%)'!M$8:M$1657,'Data (%)'!$D$8:$D$1657,'By country'!$E$6,'Data (%)'!$F$8:$F$1657,$D380,'Data (%)'!$E$8:$E$1657,$D379),NA())</f>
        <v>#N/A</v>
      </c>
      <c r="L380" s="64">
        <f>IFERROR(SUMIFS('Data (%)'!N$8:N$1657,'Data (%)'!$D$8:$D$1657,'By country'!$E$6,'Data (%)'!$F$8:$F$1657,$D380,'Data (%)'!$E$8:$E$1657,$D379),NA())</f>
        <v>0.28891649261996899</v>
      </c>
      <c r="M380" s="64">
        <f>IFERROR(SUMIFS('Data (%)'!O$8:O$1657,'Data (%)'!$D$8:$D$1657,'By country'!$E$6,'Data (%)'!$F$8:$F$1657,$D380,'Data (%)'!$E$8:$E$1657,$D379),NA())</f>
        <v>0.25091289804071282</v>
      </c>
      <c r="N380" s="64">
        <f>IFERROR(SUMIFS('Data (%)'!P$8:P$1657,'Data (%)'!$D$8:$D$1657,'By country'!$E$6,'Data (%)'!$F$8:$F$1657,$D380,'Data (%)'!$E$8:$E$1657,$D379),NA())</f>
        <v>0.26221124265231005</v>
      </c>
      <c r="O380" s="64">
        <f>IFERROR(SUMIFS('Data (%)'!Q$8:Q$1657,'Data (%)'!$D$8:$D$1657,'By country'!$E$6,'Data (%)'!$F$8:$F$1657,$D380,'Data (%)'!$E$8:$E$1657,$D379),NA())</f>
        <v>0.27565643459555433</v>
      </c>
      <c r="P380" s="64">
        <f>IFERROR(SUMIFS('Data (%)'!R$8:R$1657,'Data (%)'!$D$8:$D$1657,'By country'!$E$6,'Data (%)'!$F$8:$F$1657,$D380,'Data (%)'!$E$8:$E$1657,$D379),NA())</f>
        <v>0.23500998315766597</v>
      </c>
    </row>
    <row r="381" spans="4:16" ht="15" customHeight="1" x14ac:dyDescent="0.25">
      <c r="D381" s="1"/>
      <c r="E381" s="123"/>
      <c r="F381" s="126"/>
      <c r="G381" s="126"/>
      <c r="H381" s="126"/>
      <c r="I381" s="126"/>
      <c r="J381" s="126"/>
      <c r="K381" s="126"/>
      <c r="L381" s="126"/>
      <c r="M381" s="126"/>
      <c r="N381" s="126"/>
      <c r="O381" s="126"/>
      <c r="P381" s="126"/>
    </row>
    <row r="382" spans="4:16" ht="15" customHeight="1" x14ac:dyDescent="0.25">
      <c r="D382" s="1"/>
      <c r="E382" s="123"/>
      <c r="F382" s="127"/>
      <c r="G382" s="127"/>
      <c r="H382" s="127"/>
      <c r="I382" s="127"/>
      <c r="J382" s="127"/>
      <c r="K382" s="127"/>
      <c r="L382" s="127"/>
      <c r="M382" s="127"/>
      <c r="N382" s="127"/>
      <c r="O382" s="127"/>
      <c r="P382" s="127"/>
    </row>
    <row r="383" spans="4:16" ht="15" customHeight="1" x14ac:dyDescent="0.25">
      <c r="D383" s="1"/>
      <c r="E383" s="46" t="s">
        <v>50</v>
      </c>
    </row>
    <row r="384" spans="4:16" ht="15" customHeight="1" x14ac:dyDescent="0.25">
      <c r="D384" s="1"/>
    </row>
    <row r="385" spans="4:4" ht="15" customHeight="1" x14ac:dyDescent="0.25">
      <c r="D385" s="1"/>
    </row>
    <row r="386" spans="4:4" ht="15" customHeight="1" x14ac:dyDescent="0.25">
      <c r="D386" s="1"/>
    </row>
    <row r="387" spans="4:4" ht="15" customHeight="1" x14ac:dyDescent="0.25">
      <c r="D387" s="1"/>
    </row>
    <row r="388" spans="4:4" ht="15" customHeight="1" x14ac:dyDescent="0.25">
      <c r="D388" s="1"/>
    </row>
    <row r="389" spans="4:4" ht="15" customHeight="1" x14ac:dyDescent="0.25">
      <c r="D389" s="1"/>
    </row>
    <row r="390" spans="4:4" ht="15" customHeight="1" x14ac:dyDescent="0.25">
      <c r="D390" s="1"/>
    </row>
    <row r="391" spans="4:4" ht="15" customHeight="1" x14ac:dyDescent="0.25">
      <c r="D391" s="1"/>
    </row>
    <row r="392" spans="4:4" ht="15" customHeight="1" x14ac:dyDescent="0.25">
      <c r="D392" s="1"/>
    </row>
    <row r="393" spans="4:4" ht="15" customHeight="1" x14ac:dyDescent="0.25">
      <c r="D393" s="1"/>
    </row>
    <row r="394" spans="4:4" ht="15" customHeight="1" x14ac:dyDescent="0.25">
      <c r="D394" s="1"/>
    </row>
    <row r="395" spans="4:4" ht="15" customHeight="1" x14ac:dyDescent="0.25">
      <c r="D395" s="1"/>
    </row>
    <row r="396" spans="4:4" ht="15" customHeight="1" x14ac:dyDescent="0.25">
      <c r="D396" s="1"/>
    </row>
    <row r="397" spans="4:4" ht="15" customHeight="1" x14ac:dyDescent="0.25">
      <c r="D397" s="1"/>
    </row>
    <row r="398" spans="4:4" ht="15" customHeight="1" x14ac:dyDescent="0.25">
      <c r="D398" s="1"/>
    </row>
    <row r="399" spans="4:4" ht="15" customHeight="1" x14ac:dyDescent="0.25">
      <c r="D399" s="1"/>
    </row>
    <row r="400" spans="4:4" ht="15" customHeight="1" x14ac:dyDescent="0.25">
      <c r="D400" s="1"/>
    </row>
    <row r="401" spans="4:16" ht="15" customHeight="1" x14ac:dyDescent="0.25">
      <c r="D401" s="1"/>
    </row>
    <row r="402" spans="4:16" ht="15" customHeight="1" x14ac:dyDescent="0.25">
      <c r="D402" s="1"/>
    </row>
    <row r="403" spans="4:16" ht="15" customHeight="1" x14ac:dyDescent="0.25">
      <c r="D403" s="1"/>
    </row>
    <row r="404" spans="4:16" ht="15" customHeight="1" x14ac:dyDescent="0.25">
      <c r="D404" s="1"/>
    </row>
    <row r="405" spans="4:16" ht="15" customHeight="1" x14ac:dyDescent="0.25">
      <c r="D405" s="1"/>
      <c r="E405" s="36" t="s">
        <v>107</v>
      </c>
    </row>
    <row r="406" spans="4:16" ht="15" customHeight="1" x14ac:dyDescent="0.25">
      <c r="D406" s="1"/>
      <c r="E406" s="37"/>
      <c r="F406" s="38">
        <f>F$10</f>
        <v>2013</v>
      </c>
      <c r="G406" s="38">
        <f t="shared" ref="G406:P406" si="13">G$10</f>
        <v>2014</v>
      </c>
      <c r="H406" s="38">
        <f t="shared" si="13"/>
        <v>2015</v>
      </c>
      <c r="I406" s="38">
        <f t="shared" si="13"/>
        <v>2016</v>
      </c>
      <c r="J406" s="38">
        <f t="shared" si="13"/>
        <v>2017</v>
      </c>
      <c r="K406" s="38">
        <f t="shared" si="13"/>
        <v>2018</v>
      </c>
      <c r="L406" s="38">
        <f t="shared" si="13"/>
        <v>2019</v>
      </c>
      <c r="M406" s="38">
        <f t="shared" si="13"/>
        <v>2020</v>
      </c>
      <c r="N406" s="38">
        <f t="shared" si="13"/>
        <v>2021</v>
      </c>
      <c r="O406" s="38">
        <f t="shared" si="13"/>
        <v>2022</v>
      </c>
      <c r="P406" s="38">
        <f t="shared" si="13"/>
        <v>2023</v>
      </c>
    </row>
    <row r="407" spans="4:16" ht="15" customHeight="1" x14ac:dyDescent="0.25">
      <c r="D407" s="1" t="s">
        <v>108</v>
      </c>
      <c r="E407" s="61" t="s">
        <v>109</v>
      </c>
      <c r="F407" s="74" t="e">
        <f>SUMIFS(Data!H$8:H$1657,Data!$D$8:$D$1657,'By country'!$E$6,Data!$F$8:$F$1657,$M$6,Data!$E$8:$E$1657,$D407)</f>
        <v>#N/A</v>
      </c>
      <c r="G407" s="74" t="e">
        <f>SUMIFS(Data!I$8:I$1657,Data!$D$8:$D$1657,'By country'!$E$6,Data!$F$8:$F$1657,$M$6,Data!$E$8:$E$1657,$D407)</f>
        <v>#N/A</v>
      </c>
      <c r="H407" s="74" t="e">
        <f>SUMIFS(Data!J$8:J$1657,Data!$D$8:$D$1657,'By country'!$E$6,Data!$F$8:$F$1657,$M$6,Data!$E$8:$E$1657,$D407)</f>
        <v>#N/A</v>
      </c>
      <c r="I407" s="74" t="e">
        <f>SUMIFS(Data!K$8:K$1657,Data!$D$8:$D$1657,'By country'!$E$6,Data!$F$8:$F$1657,$M$6,Data!$E$8:$E$1657,$D407)</f>
        <v>#N/A</v>
      </c>
      <c r="J407" s="74" t="e">
        <f>SUMIFS(Data!L$8:L$1657,Data!$D$8:$D$1657,'By country'!$E$6,Data!$F$8:$F$1657,$M$6,Data!$E$8:$E$1657,$D407)</f>
        <v>#N/A</v>
      </c>
      <c r="K407" s="74" t="e">
        <f>SUMIFS(Data!M$8:M$1657,Data!$D$8:$D$1657,'By country'!$E$6,Data!$F$8:$F$1657,$M$6,Data!$E$8:$E$1657,$D407)</f>
        <v>#N/A</v>
      </c>
      <c r="L407" s="71" t="e">
        <f>SUMIFS(Data!N$8:N$1657,Data!$D$8:$D$1657,'By country'!$E$6,Data!$F$8:$F$1657,$M$6,Data!$E$8:$E$1657,$D407)</f>
        <v>#N/A</v>
      </c>
      <c r="M407" s="71">
        <f>SUMIFS(Data!O$8:O$1657,Data!$D$8:$D$1657,'By country'!$E$6,Data!$F$8:$F$1657,$M$6,Data!$E$8:$E$1657,$D407)</f>
        <v>1960056</v>
      </c>
      <c r="N407" s="71">
        <f>SUMIFS(Data!P$8:P$1657,Data!$D$8:$D$1657,'By country'!$E$6,Data!$F$8:$F$1657,$M$6,Data!$E$8:$E$1657,$D407)</f>
        <v>3040685</v>
      </c>
      <c r="O407" s="71">
        <f>SUMIFS(Data!Q$8:Q$1657,Data!$D$8:$D$1657,'By country'!$E$6,Data!$F$8:$F$1657,$M$6,Data!$E$8:$E$1657,$D407)</f>
        <v>3663661</v>
      </c>
      <c r="P407" s="71">
        <f>SUMIFS(Data!R$8:R$1657,Data!$D$8:$D$1657,'By country'!$E$6,Data!$F$8:$F$1657,$M$6,Data!$E$8:$E$1657,$D407)</f>
        <v>3873165</v>
      </c>
    </row>
    <row r="408" spans="4:16" ht="15" customHeight="1" x14ac:dyDescent="0.25">
      <c r="D408" s="1" t="str">
        <f>$M$6</f>
        <v>Total</v>
      </c>
      <c r="E408" s="62" t="s">
        <v>59</v>
      </c>
      <c r="F408" s="64" t="e">
        <f>IFERROR(SUMIFS('Data (%)'!H$8:H$1657,'Data (%)'!$D$8:$D$1657,'By country'!$E$6,'Data (%)'!$F$8:$F$1657,$D408,'Data (%)'!$E$8:$E$1657,$D407),NA())</f>
        <v>#N/A</v>
      </c>
      <c r="G408" s="64" t="e">
        <f>IFERROR(SUMIFS('Data (%)'!I$8:I$1657,'Data (%)'!$D$8:$D$1657,'By country'!$E$6,'Data (%)'!$F$8:$F$1657,$D408,'Data (%)'!$E$8:$E$1657,$D407),NA())</f>
        <v>#N/A</v>
      </c>
      <c r="H408" s="64" t="e">
        <f>IFERROR(SUMIFS('Data (%)'!J$8:J$1657,'Data (%)'!$D$8:$D$1657,'By country'!$E$6,'Data (%)'!$F$8:$F$1657,$D408,'Data (%)'!$E$8:$E$1657,$D407),NA())</f>
        <v>#N/A</v>
      </c>
      <c r="I408" s="64" t="e">
        <f>IFERROR(SUMIFS('Data (%)'!K$8:K$1657,'Data (%)'!$D$8:$D$1657,'By country'!$E$6,'Data (%)'!$F$8:$F$1657,$D408,'Data (%)'!$E$8:$E$1657,$D407),NA())</f>
        <v>#N/A</v>
      </c>
      <c r="J408" s="64" t="e">
        <f>IFERROR(SUMIFS('Data (%)'!L$8:L$1657,'Data (%)'!$D$8:$D$1657,'By country'!$E$6,'Data (%)'!$F$8:$F$1657,$D408,'Data (%)'!$E$8:$E$1657,$D407),NA())</f>
        <v>#N/A</v>
      </c>
      <c r="K408" s="64" t="e">
        <f>IFERROR(SUMIFS('Data (%)'!M$8:M$1657,'Data (%)'!$D$8:$D$1657,'By country'!$E$6,'Data (%)'!$F$8:$F$1657,$D408,'Data (%)'!$E$8:$E$1657,$D407),NA())</f>
        <v>#N/A</v>
      </c>
      <c r="L408" s="64" t="e">
        <f>IFERROR(SUMIFS('Data (%)'!N$8:N$1657,'Data (%)'!$D$8:$D$1657,'By country'!$E$6,'Data (%)'!$F$8:$F$1657,$D408,'Data (%)'!$E$8:$E$1657,$D407),NA())</f>
        <v>#N/A</v>
      </c>
      <c r="M408" s="64">
        <f>IFERROR(SUMIFS('Data (%)'!O$8:O$1657,'Data (%)'!$D$8:$D$1657,'By country'!$E$6,'Data (%)'!$F$8:$F$1657,$D408,'Data (%)'!$E$8:$E$1657,$D407),NA())</f>
        <v>0.50015093409449363</v>
      </c>
      <c r="N408" s="64">
        <f>IFERROR(SUMIFS('Data (%)'!P$8:P$1657,'Data (%)'!$D$8:$D$1657,'By country'!$E$6,'Data (%)'!$F$8:$F$1657,$D408,'Data (%)'!$E$8:$E$1657,$D407),NA())</f>
        <v>0.76801595698867153</v>
      </c>
      <c r="O408" s="64">
        <f>IFERROR(SUMIFS('Data (%)'!Q$8:Q$1657,'Data (%)'!$D$8:$D$1657,'By country'!$E$6,'Data (%)'!$F$8:$F$1657,$D408,'Data (%)'!$E$8:$E$1657,$D407),NA())</f>
        <v>0.91705009949812899</v>
      </c>
      <c r="P408" s="64">
        <f>IFERROR(SUMIFS('Data (%)'!R$8:R$1657,'Data (%)'!$D$8:$D$1657,'By country'!$E$6,'Data (%)'!$F$8:$F$1657,$D408,'Data (%)'!$E$8:$E$1657,$D407),NA())</f>
        <v>0.96034916242673096</v>
      </c>
    </row>
    <row r="409" spans="4:16" ht="15" customHeight="1" x14ac:dyDescent="0.25">
      <c r="D409" s="1" t="s">
        <v>108</v>
      </c>
      <c r="E409" s="61" t="s">
        <v>110</v>
      </c>
      <c r="F409" s="74" t="e">
        <f>SUMIFS(Data!H$8:H$1657,Data!$D$8:$D$1657,'By country'!$E$6,Data!$F$8:$F$1657,"Rural",Data!$E$8:$E$1657,$D409)</f>
        <v>#N/A</v>
      </c>
      <c r="G409" s="74" t="e">
        <f>SUMIFS(Data!I$8:I$1657,Data!$D$8:$D$1657,'By country'!$E$6,Data!$F$8:$F$1657,"Rural",Data!$E$8:$E$1657,$D409)</f>
        <v>#N/A</v>
      </c>
      <c r="H409" s="74" t="e">
        <f>SUMIFS(Data!J$8:J$1657,Data!$D$8:$D$1657,'By country'!$E$6,Data!$F$8:$F$1657,"Rural",Data!$E$8:$E$1657,$D409)</f>
        <v>#N/A</v>
      </c>
      <c r="I409" s="74" t="e">
        <f>SUMIFS(Data!K$8:K$1657,Data!$D$8:$D$1657,'By country'!$E$6,Data!$F$8:$F$1657,"Rural",Data!$E$8:$E$1657,$D409)</f>
        <v>#N/A</v>
      </c>
      <c r="J409" s="74" t="e">
        <f>SUMIFS(Data!L$8:L$1657,Data!$D$8:$D$1657,'By country'!$E$6,Data!$F$8:$F$1657,"Rural",Data!$E$8:$E$1657,$D409)</f>
        <v>#N/A</v>
      </c>
      <c r="K409" s="74" t="e">
        <f>SUMIFS(Data!M$8:M$1657,Data!$D$8:$D$1657,'By country'!$E$6,Data!$F$8:$F$1657,"Rural",Data!$E$8:$E$1657,$D409)</f>
        <v>#N/A</v>
      </c>
      <c r="L409" s="71" t="e">
        <f>SUMIFS(Data!N$8:N$1657,Data!$D$8:$D$1657,'By country'!$E$6,Data!$F$8:$F$1657,"Rural",Data!$E$8:$E$1657,$D409)</f>
        <v>#N/A</v>
      </c>
      <c r="M409" s="71">
        <f>SUMIFS(Data!O$8:O$1657,Data!$D$8:$D$1657,'By country'!$E$6,Data!$F$8:$F$1657,"Rural",Data!$E$8:$E$1657,$D409)</f>
        <v>39991.983157016824</v>
      </c>
      <c r="N409" s="71">
        <f>SUMIFS(Data!P$8:P$1657,Data!$D$8:$D$1657,'By country'!$E$6,Data!$F$8:$F$1657,"Rural",Data!$E$8:$E$1657,$D409)</f>
        <v>211368</v>
      </c>
      <c r="O409" s="71">
        <f>SUMIFS(Data!Q$8:Q$1657,Data!$D$8:$D$1657,'By country'!$E$6,Data!$F$8:$F$1657,"Rural",Data!$E$8:$E$1657,$D409)</f>
        <v>403439</v>
      </c>
      <c r="P409" s="71">
        <f>SUMIFS(Data!R$8:R$1657,Data!$D$8:$D$1657,'By country'!$E$6,Data!$F$8:$F$1657,"Rural",Data!$E$8:$E$1657,$D409)</f>
        <v>483135</v>
      </c>
    </row>
    <row r="410" spans="4:16" ht="15" customHeight="1" x14ac:dyDescent="0.25">
      <c r="D410" s="1" t="str">
        <f>$M$7</f>
        <v>Rural</v>
      </c>
      <c r="E410" s="62" t="s">
        <v>68</v>
      </c>
      <c r="F410" s="64" t="e">
        <f>IFERROR(SUMIFS('Data (%)'!H$8:H$1657,'Data (%)'!$D$8:$D$1657,'By country'!$E$6,'Data (%)'!$F$8:$F$1657,$D410,'Data (%)'!$E$8:$E$1657,$D409),NA())</f>
        <v>#N/A</v>
      </c>
      <c r="G410" s="64" t="e">
        <f>IFERROR(SUMIFS('Data (%)'!I$8:I$1657,'Data (%)'!$D$8:$D$1657,'By country'!$E$6,'Data (%)'!$F$8:$F$1657,$D410,'Data (%)'!$E$8:$E$1657,$D409),NA())</f>
        <v>#N/A</v>
      </c>
      <c r="H410" s="64" t="e">
        <f>IFERROR(SUMIFS('Data (%)'!J$8:J$1657,'Data (%)'!$D$8:$D$1657,'By country'!$E$6,'Data (%)'!$F$8:$F$1657,$D410,'Data (%)'!$E$8:$E$1657,$D409),NA())</f>
        <v>#N/A</v>
      </c>
      <c r="I410" s="64" t="e">
        <f>IFERROR(SUMIFS('Data (%)'!K$8:K$1657,'Data (%)'!$D$8:$D$1657,'By country'!$E$6,'Data (%)'!$F$8:$F$1657,$D410,'Data (%)'!$E$8:$E$1657,$D409),NA())</f>
        <v>#N/A</v>
      </c>
      <c r="J410" s="64" t="e">
        <f>IFERROR(SUMIFS('Data (%)'!L$8:L$1657,'Data (%)'!$D$8:$D$1657,'By country'!$E$6,'Data (%)'!$F$8:$F$1657,$D410,'Data (%)'!$E$8:$E$1657,$D409),NA())</f>
        <v>#N/A</v>
      </c>
      <c r="K410" s="64" t="e">
        <f>IFERROR(SUMIFS('Data (%)'!M$8:M$1657,'Data (%)'!$D$8:$D$1657,'By country'!$E$6,'Data (%)'!$F$8:$F$1657,$D410,'Data (%)'!$E$8:$E$1657,$D409),NA())</f>
        <v>#N/A</v>
      </c>
      <c r="L410" s="64" t="e">
        <f>IFERROR(SUMIFS('Data (%)'!N$8:N$1657,'Data (%)'!$D$8:$D$1657,'By country'!$E$6,'Data (%)'!$F$8:$F$1657,$D410,'Data (%)'!$E$8:$E$1657,$D409),NA())</f>
        <v>#N/A</v>
      </c>
      <c r="M410" s="64">
        <f>IFERROR(SUMIFS('Data (%)'!O$8:O$1657,'Data (%)'!$D$8:$D$1657,'By country'!$E$6,'Data (%)'!$F$8:$F$1657,$D410,'Data (%)'!$E$8:$E$1657,$D409),NA())</f>
        <v>7.4789136521631938E-2</v>
      </c>
      <c r="N410" s="64">
        <f>IFERROR(SUMIFS('Data (%)'!P$8:P$1657,'Data (%)'!$D$8:$D$1657,'By country'!$E$6,'Data (%)'!$F$8:$F$1657,$D410,'Data (%)'!$E$8:$E$1657,$D409),NA())</f>
        <v>0.36286601109707189</v>
      </c>
      <c r="O410" s="64">
        <f>IFERROR(SUMIFS('Data (%)'!Q$8:Q$1657,'Data (%)'!$D$8:$D$1657,'By country'!$E$6,'Data (%)'!$F$8:$F$1657,$D410,'Data (%)'!$E$8:$E$1657,$D409),NA())</f>
        <v>0.6887680540854304</v>
      </c>
      <c r="P410" s="64">
        <f>IFERROR(SUMIFS('Data (%)'!R$8:R$1657,'Data (%)'!$D$8:$D$1657,'By country'!$E$6,'Data (%)'!$F$8:$F$1657,$D410,'Data (%)'!$E$8:$E$1657,$D409),NA())</f>
        <v>0.82027429914158423</v>
      </c>
    </row>
    <row r="411" spans="4:16" ht="15" customHeight="1" x14ac:dyDescent="0.25">
      <c r="D411" s="1"/>
      <c r="E411" s="123"/>
      <c r="F411" s="126"/>
      <c r="G411" s="126"/>
      <c r="H411" s="126"/>
      <c r="I411" s="126"/>
      <c r="J411" s="126"/>
      <c r="K411" s="126"/>
      <c r="L411" s="126"/>
      <c r="M411" s="126"/>
      <c r="N411" s="126"/>
      <c r="O411" s="126"/>
      <c r="P411" s="126"/>
    </row>
    <row r="412" spans="4:16" ht="15" customHeight="1" x14ac:dyDescent="0.25">
      <c r="D412" s="1"/>
      <c r="E412" s="123"/>
      <c r="F412" s="127"/>
      <c r="G412" s="127"/>
      <c r="H412" s="127"/>
      <c r="I412" s="127"/>
      <c r="J412" s="127"/>
      <c r="K412" s="127"/>
      <c r="L412" s="127"/>
      <c r="M412" s="127"/>
      <c r="N412" s="127"/>
      <c r="O412" s="127"/>
      <c r="P412" s="127"/>
    </row>
    <row r="413" spans="4:16" ht="15" customHeight="1" x14ac:dyDescent="0.25">
      <c r="D413" s="1"/>
      <c r="E413" s="46" t="s">
        <v>207</v>
      </c>
    </row>
    <row r="414" spans="4:16" ht="15" customHeight="1" x14ac:dyDescent="0.25">
      <c r="D414" s="1"/>
    </row>
    <row r="415" spans="4:16" ht="15" customHeight="1" x14ac:dyDescent="0.25">
      <c r="D415" s="1"/>
    </row>
    <row r="416" spans="4:16" ht="15" customHeight="1" x14ac:dyDescent="0.25">
      <c r="D416" s="1"/>
    </row>
    <row r="417" spans="4:4" ht="15" customHeight="1" x14ac:dyDescent="0.25">
      <c r="D417" s="1"/>
    </row>
    <row r="418" spans="4:4" ht="15" customHeight="1" x14ac:dyDescent="0.25">
      <c r="D418" s="1"/>
    </row>
    <row r="419" spans="4:4" ht="15" customHeight="1" x14ac:dyDescent="0.25">
      <c r="D419" s="1"/>
    </row>
    <row r="420" spans="4:4" ht="15" customHeight="1" x14ac:dyDescent="0.25">
      <c r="D420" s="1"/>
    </row>
    <row r="421" spans="4:4" ht="15" customHeight="1" x14ac:dyDescent="0.25">
      <c r="D421" s="1"/>
    </row>
    <row r="422" spans="4:4" ht="15" customHeight="1" x14ac:dyDescent="0.25">
      <c r="D422" s="1"/>
    </row>
    <row r="423" spans="4:4" ht="15" customHeight="1" x14ac:dyDescent="0.25">
      <c r="D423" s="1"/>
    </row>
    <row r="424" spans="4:4" ht="15" customHeight="1" x14ac:dyDescent="0.25">
      <c r="D424" s="1"/>
    </row>
    <row r="425" spans="4:4" ht="15" customHeight="1" x14ac:dyDescent="0.25">
      <c r="D425" s="1"/>
    </row>
    <row r="426" spans="4:4" ht="15" customHeight="1" x14ac:dyDescent="0.25">
      <c r="D426" s="1"/>
    </row>
    <row r="427" spans="4:4" ht="15" customHeight="1" x14ac:dyDescent="0.25">
      <c r="D427" s="1"/>
    </row>
    <row r="428" spans="4:4" ht="15" customHeight="1" x14ac:dyDescent="0.25">
      <c r="D428" s="1"/>
    </row>
    <row r="429" spans="4:4" ht="15" customHeight="1" x14ac:dyDescent="0.25">
      <c r="D429" s="1"/>
    </row>
    <row r="430" spans="4:4" ht="15" customHeight="1" x14ac:dyDescent="0.25">
      <c r="D430" s="1"/>
    </row>
    <row r="431" spans="4:4" ht="15" customHeight="1" x14ac:dyDescent="0.25">
      <c r="D431" s="1"/>
    </row>
    <row r="432" spans="4:4" ht="15" customHeight="1" x14ac:dyDescent="0.25">
      <c r="D432" s="1"/>
    </row>
    <row r="433" spans="4:16" ht="15" customHeight="1" x14ac:dyDescent="0.25">
      <c r="D433" s="1"/>
    </row>
    <row r="434" spans="4:16" ht="15" customHeight="1" x14ac:dyDescent="0.25">
      <c r="D434" s="1"/>
    </row>
    <row r="435" spans="4:16" ht="15" customHeight="1" x14ac:dyDescent="0.25">
      <c r="D435" s="1"/>
      <c r="E435" s="36" t="s">
        <v>210</v>
      </c>
    </row>
    <row r="436" spans="4:16" ht="15" customHeight="1" x14ac:dyDescent="0.25">
      <c r="D436" s="1"/>
      <c r="E436" s="37"/>
      <c r="F436" s="38">
        <f>F$10</f>
        <v>2013</v>
      </c>
      <c r="G436" s="38">
        <f t="shared" ref="G436:P436" si="14">G$10</f>
        <v>2014</v>
      </c>
      <c r="H436" s="38">
        <f t="shared" si="14"/>
        <v>2015</v>
      </c>
      <c r="I436" s="38">
        <f t="shared" si="14"/>
        <v>2016</v>
      </c>
      <c r="J436" s="38">
        <f t="shared" si="14"/>
        <v>2017</v>
      </c>
      <c r="K436" s="38">
        <f t="shared" si="14"/>
        <v>2018</v>
      </c>
      <c r="L436" s="38">
        <f t="shared" si="14"/>
        <v>2019</v>
      </c>
      <c r="M436" s="38">
        <f t="shared" si="14"/>
        <v>2020</v>
      </c>
      <c r="N436" s="38">
        <f t="shared" si="14"/>
        <v>2021</v>
      </c>
      <c r="O436" s="38">
        <f t="shared" si="14"/>
        <v>2022</v>
      </c>
      <c r="P436" s="38">
        <f t="shared" si="14"/>
        <v>2023</v>
      </c>
    </row>
    <row r="437" spans="4:16" ht="15" customHeight="1" x14ac:dyDescent="0.25">
      <c r="D437" s="1" t="s">
        <v>207</v>
      </c>
      <c r="E437" s="61" t="s">
        <v>205</v>
      </c>
      <c r="F437" s="74" t="e">
        <f>SUMIFS(Data!H$8:H$1657,Data!$D$8:$D$1657,'By country'!$E$6,Data!$F$8:$F$1657,$M$6,Data!$E$8:$E$1657,$D437)</f>
        <v>#N/A</v>
      </c>
      <c r="G437" s="74" t="e">
        <f>SUMIFS(Data!I$8:I$1657,Data!$D$8:$D$1657,'By country'!$E$6,Data!$F$8:$F$1657,$M$6,Data!$E$8:$E$1657,$D437)</f>
        <v>#N/A</v>
      </c>
      <c r="H437" s="74" t="e">
        <f>SUMIFS(Data!J$8:J$1657,Data!$D$8:$D$1657,'By country'!$E$6,Data!$F$8:$F$1657,$M$6,Data!$E$8:$E$1657,$D437)</f>
        <v>#N/A</v>
      </c>
      <c r="I437" s="74" t="e">
        <f>SUMIFS(Data!K$8:K$1657,Data!$D$8:$D$1657,'By country'!$E$6,Data!$F$8:$F$1657,$M$6,Data!$E$8:$E$1657,$D437)</f>
        <v>#N/A</v>
      </c>
      <c r="J437" s="74" t="e">
        <f>SUMIFS(Data!L$8:L$1657,Data!$D$8:$D$1657,'By country'!$E$6,Data!$F$8:$F$1657,$M$6,Data!$E$8:$E$1657,$D437)</f>
        <v>#N/A</v>
      </c>
      <c r="K437" s="74" t="e">
        <f>SUMIFS(Data!M$8:M$1657,Data!$D$8:$D$1657,'By country'!$E$6,Data!$F$8:$F$1657,$M$6,Data!$E$8:$E$1657,$D437)</f>
        <v>#N/A</v>
      </c>
      <c r="L437" s="71" t="e">
        <f>SUMIFS(Data!N$8:N$1657,Data!$D$8:$D$1657,'By country'!$E$6,Data!$F$8:$F$1657,$M$6,Data!$E$8:$E$1657,$D437)</f>
        <v>#N/A</v>
      </c>
      <c r="M437" s="71" t="e">
        <f>SUMIFS(Data!O$8:O$1657,Data!$D$8:$D$1657,'By country'!$E$6,Data!$F$8:$F$1657,$M$6,Data!$E$8:$E$1657,$D437)</f>
        <v>#N/A</v>
      </c>
      <c r="N437" s="71" t="e">
        <f>SUMIFS(Data!P$8:P$1657,Data!$D$8:$D$1657,'By country'!$E$6,Data!$F$8:$F$1657,$M$6,Data!$E$8:$E$1657,$D437)</f>
        <v>#N/A</v>
      </c>
      <c r="O437" s="71">
        <f>SUMIFS(Data!Q$8:Q$1657,Data!$D$8:$D$1657,'By country'!$E$6,Data!$F$8:$F$1657,$M$6,Data!$E$8:$E$1657,$D437)</f>
        <v>2938867</v>
      </c>
      <c r="P437" s="71">
        <f>SUMIFS(Data!R$8:R$1657,Data!$D$8:$D$1657,'By country'!$E$6,Data!$F$8:$F$1657,$M$6,Data!$E$8:$E$1657,$D437)</f>
        <v>3190111</v>
      </c>
    </row>
    <row r="438" spans="4:16" ht="15" customHeight="1" x14ac:dyDescent="0.25">
      <c r="D438" s="1" t="str">
        <f>$M$6</f>
        <v>Total</v>
      </c>
      <c r="E438" s="62" t="s">
        <v>59</v>
      </c>
      <c r="F438" s="64" t="e">
        <f>IFERROR(SUMIFS('Data (%)'!H$8:H$1657,'Data (%)'!$D$8:$D$1657,'By country'!$E$6,'Data (%)'!$F$8:$F$1657,$D438,'Data (%)'!$E$8:$E$1657,$D437),NA())</f>
        <v>#N/A</v>
      </c>
      <c r="G438" s="64" t="e">
        <f>IFERROR(SUMIFS('Data (%)'!I$8:I$1657,'Data (%)'!$D$8:$D$1657,'By country'!$E$6,'Data (%)'!$F$8:$F$1657,$D438,'Data (%)'!$E$8:$E$1657,$D437),NA())</f>
        <v>#N/A</v>
      </c>
      <c r="H438" s="64" t="e">
        <f>IFERROR(SUMIFS('Data (%)'!J$8:J$1657,'Data (%)'!$D$8:$D$1657,'By country'!$E$6,'Data (%)'!$F$8:$F$1657,$D438,'Data (%)'!$E$8:$E$1657,$D437),NA())</f>
        <v>#N/A</v>
      </c>
      <c r="I438" s="64" t="e">
        <f>IFERROR(SUMIFS('Data (%)'!K$8:K$1657,'Data (%)'!$D$8:$D$1657,'By country'!$E$6,'Data (%)'!$F$8:$F$1657,$D438,'Data (%)'!$E$8:$E$1657,$D437),NA())</f>
        <v>#N/A</v>
      </c>
      <c r="J438" s="64" t="e">
        <f>IFERROR(SUMIFS('Data (%)'!L$8:L$1657,'Data (%)'!$D$8:$D$1657,'By country'!$E$6,'Data (%)'!$F$8:$F$1657,$D438,'Data (%)'!$E$8:$E$1657,$D437),NA())</f>
        <v>#N/A</v>
      </c>
      <c r="K438" s="64" t="e">
        <f>IFERROR(SUMIFS('Data (%)'!M$8:M$1657,'Data (%)'!$D$8:$D$1657,'By country'!$E$6,'Data (%)'!$F$8:$F$1657,$D438,'Data (%)'!$E$8:$E$1657,$D437),NA())</f>
        <v>#N/A</v>
      </c>
      <c r="L438" s="64" t="e">
        <f>IFERROR(SUMIFS('Data (%)'!N$8:N$1657,'Data (%)'!$D$8:$D$1657,'By country'!$E$6,'Data (%)'!$F$8:$F$1657,$D438,'Data (%)'!$E$8:$E$1657,$D437),NA())</f>
        <v>#N/A</v>
      </c>
      <c r="M438" s="64" t="e">
        <f>IFERROR(SUMIFS('Data (%)'!O$8:O$1657,'Data (%)'!$D$8:$D$1657,'By country'!$E$6,'Data (%)'!$F$8:$F$1657,$D438,'Data (%)'!$E$8:$E$1657,$D437),NA())</f>
        <v>#N/A</v>
      </c>
      <c r="N438" s="64" t="e">
        <f>IFERROR(SUMIFS('Data (%)'!P$8:P$1657,'Data (%)'!$D$8:$D$1657,'By country'!$E$6,'Data (%)'!$F$8:$F$1657,$D438,'Data (%)'!$E$8:$E$1657,$D437),NA())</f>
        <v>#N/A</v>
      </c>
      <c r="O438" s="64">
        <f>IFERROR(SUMIFS('Data (%)'!Q$8:Q$1657,'Data (%)'!$D$8:$D$1657,'By country'!$E$6,'Data (%)'!$F$8:$F$1657,$D438,'Data (%)'!$E$8:$E$1657,$D437),NA())</f>
        <v>0.73562708852204606</v>
      </c>
      <c r="P438" s="64">
        <f>IFERROR(SUMIFS('Data (%)'!R$8:R$1657,'Data (%)'!$D$8:$D$1657,'By country'!$E$6,'Data (%)'!$F$8:$F$1657,$D438,'Data (%)'!$E$8:$E$1657,$D437),NA())</f>
        <v>0.79098629335396275</v>
      </c>
    </row>
    <row r="439" spans="4:16" ht="15" customHeight="1" x14ac:dyDescent="0.25">
      <c r="D439" s="1" t="s">
        <v>207</v>
      </c>
      <c r="E439" s="61" t="s">
        <v>206</v>
      </c>
      <c r="F439" s="74" t="e">
        <f>SUMIFS(Data!H$8:H$1657,Data!$D$8:$D$1657,'By country'!$E$6,Data!$F$8:$F$1657,"Rural",Data!$E$8:$E$1657,$D439)</f>
        <v>#N/A</v>
      </c>
      <c r="G439" s="74" t="e">
        <f>SUMIFS(Data!I$8:I$1657,Data!$D$8:$D$1657,'By country'!$E$6,Data!$F$8:$F$1657,"Rural",Data!$E$8:$E$1657,$D439)</f>
        <v>#N/A</v>
      </c>
      <c r="H439" s="74" t="e">
        <f>SUMIFS(Data!J$8:J$1657,Data!$D$8:$D$1657,'By country'!$E$6,Data!$F$8:$F$1657,"Rural",Data!$E$8:$E$1657,$D439)</f>
        <v>#N/A</v>
      </c>
      <c r="I439" s="74" t="e">
        <f>SUMIFS(Data!K$8:K$1657,Data!$D$8:$D$1657,'By country'!$E$6,Data!$F$8:$F$1657,"Rural",Data!$E$8:$E$1657,$D439)</f>
        <v>#N/A</v>
      </c>
      <c r="J439" s="74" t="e">
        <f>SUMIFS(Data!L$8:L$1657,Data!$D$8:$D$1657,'By country'!$E$6,Data!$F$8:$F$1657,"Rural",Data!$E$8:$E$1657,$D439)</f>
        <v>#N/A</v>
      </c>
      <c r="K439" s="74" t="e">
        <f>SUMIFS(Data!M$8:M$1657,Data!$D$8:$D$1657,'By country'!$E$6,Data!$F$8:$F$1657,"Rural",Data!$E$8:$E$1657,$D439)</f>
        <v>#N/A</v>
      </c>
      <c r="L439" s="71" t="e">
        <f>SUMIFS(Data!N$8:N$1657,Data!$D$8:$D$1657,'By country'!$E$6,Data!$F$8:$F$1657,"Rural",Data!$E$8:$E$1657,$D439)</f>
        <v>#N/A</v>
      </c>
      <c r="M439" s="71" t="e">
        <f>SUMIFS(Data!O$8:O$1657,Data!$D$8:$D$1657,'By country'!$E$6,Data!$F$8:$F$1657,"Rural",Data!$E$8:$E$1657,$D439)</f>
        <v>#N/A</v>
      </c>
      <c r="N439" s="71" t="e">
        <f>SUMIFS(Data!P$8:P$1657,Data!$D$8:$D$1657,'By country'!$E$6,Data!$F$8:$F$1657,"Rural",Data!$E$8:$E$1657,$D439)</f>
        <v>#N/A</v>
      </c>
      <c r="O439" s="71">
        <f>SUMIFS(Data!Q$8:Q$1657,Data!$D$8:$D$1657,'By country'!$E$6,Data!$F$8:$F$1657,"Rural",Data!$E$8:$E$1657,$D439)</f>
        <v>183322</v>
      </c>
      <c r="P439" s="71">
        <f>SUMIFS(Data!R$8:R$1657,Data!$D$8:$D$1657,'By country'!$E$6,Data!$F$8:$F$1657,"Rural",Data!$E$8:$E$1657,$D439)</f>
        <v>244556</v>
      </c>
    </row>
    <row r="440" spans="4:16" ht="15" customHeight="1" x14ac:dyDescent="0.25">
      <c r="D440" s="1" t="str">
        <f>$M$7</f>
        <v>Rural</v>
      </c>
      <c r="E440" s="62" t="s">
        <v>68</v>
      </c>
      <c r="F440" s="64" t="e">
        <f>IFERROR(SUMIFS('Data (%)'!H$8:H$1657,'Data (%)'!$D$8:$D$1657,'By country'!$E$6,'Data (%)'!$F$8:$F$1657,$D440,'Data (%)'!$E$8:$E$1657,$D439),NA())</f>
        <v>#N/A</v>
      </c>
      <c r="G440" s="64" t="e">
        <f>IFERROR(SUMIFS('Data (%)'!I$8:I$1657,'Data (%)'!$D$8:$D$1657,'By country'!$E$6,'Data (%)'!$F$8:$F$1657,$D440,'Data (%)'!$E$8:$E$1657,$D439),NA())</f>
        <v>#N/A</v>
      </c>
      <c r="H440" s="64" t="e">
        <f>IFERROR(SUMIFS('Data (%)'!J$8:J$1657,'Data (%)'!$D$8:$D$1657,'By country'!$E$6,'Data (%)'!$F$8:$F$1657,$D440,'Data (%)'!$E$8:$E$1657,$D439),NA())</f>
        <v>#N/A</v>
      </c>
      <c r="I440" s="64" t="e">
        <f>IFERROR(SUMIFS('Data (%)'!K$8:K$1657,'Data (%)'!$D$8:$D$1657,'By country'!$E$6,'Data (%)'!$F$8:$F$1657,$D440,'Data (%)'!$E$8:$E$1657,$D439),NA())</f>
        <v>#N/A</v>
      </c>
      <c r="J440" s="64" t="e">
        <f>IFERROR(SUMIFS('Data (%)'!L$8:L$1657,'Data (%)'!$D$8:$D$1657,'By country'!$E$6,'Data (%)'!$F$8:$F$1657,$D440,'Data (%)'!$E$8:$E$1657,$D439),NA())</f>
        <v>#N/A</v>
      </c>
      <c r="K440" s="64" t="e">
        <f>IFERROR(SUMIFS('Data (%)'!M$8:M$1657,'Data (%)'!$D$8:$D$1657,'By country'!$E$6,'Data (%)'!$F$8:$F$1657,$D440,'Data (%)'!$E$8:$E$1657,$D439),NA())</f>
        <v>#N/A</v>
      </c>
      <c r="L440" s="64" t="e">
        <f>IFERROR(SUMIFS('Data (%)'!N$8:N$1657,'Data (%)'!$D$8:$D$1657,'By country'!$E$6,'Data (%)'!$F$8:$F$1657,$D440,'Data (%)'!$E$8:$E$1657,$D439),NA())</f>
        <v>#N/A</v>
      </c>
      <c r="M440" s="64" t="e">
        <f>IFERROR(SUMIFS('Data (%)'!O$8:O$1657,'Data (%)'!$D$8:$D$1657,'By country'!$E$6,'Data (%)'!$F$8:$F$1657,$D440,'Data (%)'!$E$8:$E$1657,$D439),NA())</f>
        <v>#N/A</v>
      </c>
      <c r="N440" s="64" t="e">
        <f>IFERROR(SUMIFS('Data (%)'!P$8:P$1657,'Data (%)'!$D$8:$D$1657,'By country'!$E$6,'Data (%)'!$F$8:$F$1657,$D440,'Data (%)'!$E$8:$E$1657,$D439),NA())</f>
        <v>#N/A</v>
      </c>
      <c r="O440" s="64">
        <f>IFERROR(SUMIFS('Data (%)'!Q$8:Q$1657,'Data (%)'!$D$8:$D$1657,'By country'!$E$6,'Data (%)'!$F$8:$F$1657,$D440,'Data (%)'!$E$8:$E$1657,$D439),NA())</f>
        <v>0.31297504012018984</v>
      </c>
      <c r="P440" s="64">
        <f>IFERROR(SUMIFS('Data (%)'!R$8:R$1657,'Data (%)'!$D$8:$D$1657,'By country'!$E$6,'Data (%)'!$F$8:$F$1657,$D440,'Data (%)'!$E$8:$E$1657,$D439),NA())</f>
        <v>0.41521107247636641</v>
      </c>
    </row>
    <row r="441" spans="4:16" ht="15" customHeight="1" x14ac:dyDescent="0.25">
      <c r="D441" s="1"/>
      <c r="E441" s="123"/>
      <c r="F441" s="126"/>
      <c r="G441" s="126"/>
      <c r="H441" s="126"/>
      <c r="I441" s="126"/>
      <c r="J441" s="126"/>
      <c r="K441" s="126"/>
      <c r="L441" s="126"/>
      <c r="M441" s="126"/>
      <c r="N441" s="126"/>
      <c r="O441" s="126"/>
      <c r="P441" s="126"/>
    </row>
    <row r="442" spans="4:16" ht="15" customHeight="1" x14ac:dyDescent="0.25">
      <c r="D442" s="1"/>
      <c r="E442" s="123"/>
      <c r="F442" s="127"/>
      <c r="G442" s="127"/>
      <c r="H442" s="127"/>
      <c r="I442" s="127"/>
      <c r="J442" s="127"/>
      <c r="K442" s="127"/>
      <c r="L442" s="127"/>
      <c r="M442" s="127"/>
      <c r="N442" s="127"/>
      <c r="O442" s="127"/>
      <c r="P442" s="127"/>
    </row>
    <row r="443" spans="4:16" ht="15" customHeight="1" x14ac:dyDescent="0.25">
      <c r="D443" s="1"/>
      <c r="E443" s="46" t="s">
        <v>51</v>
      </c>
    </row>
    <row r="444" spans="4:16" ht="15" customHeight="1" x14ac:dyDescent="0.25">
      <c r="D444" s="1"/>
    </row>
    <row r="445" spans="4:16" ht="15" customHeight="1" x14ac:dyDescent="0.25">
      <c r="D445" s="1"/>
    </row>
    <row r="446" spans="4:16" ht="15" customHeight="1" x14ac:dyDescent="0.25">
      <c r="D446" s="1"/>
    </row>
    <row r="447" spans="4:16" ht="15" customHeight="1" x14ac:dyDescent="0.25">
      <c r="D447" s="1"/>
    </row>
    <row r="448" spans="4:16" ht="15" customHeight="1" x14ac:dyDescent="0.25">
      <c r="D448" s="1"/>
    </row>
    <row r="449" spans="4:4" ht="15" customHeight="1" x14ac:dyDescent="0.25">
      <c r="D449" s="1"/>
    </row>
    <row r="450" spans="4:4" ht="15" customHeight="1" x14ac:dyDescent="0.25">
      <c r="D450" s="1"/>
    </row>
    <row r="451" spans="4:4" ht="15" customHeight="1" x14ac:dyDescent="0.25">
      <c r="D451" s="1"/>
    </row>
    <row r="452" spans="4:4" ht="15" customHeight="1" x14ac:dyDescent="0.25">
      <c r="D452" s="1"/>
    </row>
    <row r="453" spans="4:4" ht="15" customHeight="1" x14ac:dyDescent="0.25">
      <c r="D453" s="1"/>
    </row>
    <row r="454" spans="4:4" ht="15" customHeight="1" x14ac:dyDescent="0.25">
      <c r="D454" s="1"/>
    </row>
    <row r="455" spans="4:4" ht="15" customHeight="1" x14ac:dyDescent="0.25">
      <c r="D455" s="1"/>
    </row>
    <row r="456" spans="4:4" ht="15" customHeight="1" x14ac:dyDescent="0.25">
      <c r="D456" s="1"/>
    </row>
    <row r="457" spans="4:4" ht="15" customHeight="1" x14ac:dyDescent="0.25">
      <c r="D457" s="1"/>
    </row>
    <row r="458" spans="4:4" ht="15" customHeight="1" x14ac:dyDescent="0.25">
      <c r="D458" s="1"/>
    </row>
    <row r="459" spans="4:4" ht="15" customHeight="1" x14ac:dyDescent="0.25">
      <c r="D459" s="1"/>
    </row>
    <row r="460" spans="4:4" ht="15" customHeight="1" x14ac:dyDescent="0.25">
      <c r="D460" s="1"/>
    </row>
    <row r="461" spans="4:4" ht="15" customHeight="1" x14ac:dyDescent="0.25">
      <c r="D461" s="1"/>
    </row>
    <row r="462" spans="4:4" ht="15" customHeight="1" x14ac:dyDescent="0.25">
      <c r="D462" s="1"/>
    </row>
    <row r="463" spans="4:4" ht="15" customHeight="1" x14ac:dyDescent="0.25">
      <c r="D463" s="1"/>
    </row>
    <row r="464" spans="4:4" ht="15" customHeight="1" x14ac:dyDescent="0.25">
      <c r="D464" s="1"/>
    </row>
    <row r="465" spans="1:16" ht="15" customHeight="1" x14ac:dyDescent="0.25">
      <c r="D465" s="1"/>
      <c r="E465" s="36" t="s">
        <v>111</v>
      </c>
    </row>
    <row r="466" spans="1:16" ht="15" customHeight="1" x14ac:dyDescent="0.25">
      <c r="D466" s="1"/>
      <c r="E466" s="37"/>
      <c r="F466" s="38">
        <f>F$10</f>
        <v>2013</v>
      </c>
      <c r="G466" s="38">
        <f t="shared" ref="G466:P466" si="15">G$10</f>
        <v>2014</v>
      </c>
      <c r="H466" s="38">
        <f t="shared" si="15"/>
        <v>2015</v>
      </c>
      <c r="I466" s="38">
        <f t="shared" si="15"/>
        <v>2016</v>
      </c>
      <c r="J466" s="38">
        <f t="shared" si="15"/>
        <v>2017</v>
      </c>
      <c r="K466" s="38">
        <f t="shared" si="15"/>
        <v>2018</v>
      </c>
      <c r="L466" s="38">
        <f t="shared" si="15"/>
        <v>2019</v>
      </c>
      <c r="M466" s="38">
        <f t="shared" si="15"/>
        <v>2020</v>
      </c>
      <c r="N466" s="38">
        <f t="shared" si="15"/>
        <v>2021</v>
      </c>
      <c r="O466" s="38">
        <f t="shared" si="15"/>
        <v>2022</v>
      </c>
      <c r="P466" s="38">
        <f t="shared" si="15"/>
        <v>2023</v>
      </c>
    </row>
    <row r="467" spans="1:16" ht="15" customHeight="1" x14ac:dyDescent="0.25">
      <c r="D467" s="1" t="s">
        <v>112</v>
      </c>
      <c r="E467" s="61" t="s">
        <v>113</v>
      </c>
      <c r="F467" s="74">
        <f>SUMIFS(Data!H$8:H$1657,Data!$D$8:$D$1657,'By country'!$E$6,Data!$F$8:$F$1657,$M$6,Data!$E$8:$E$1657,$D467)</f>
        <v>3669040.5619999999</v>
      </c>
      <c r="G467" s="74">
        <f>SUMIFS(Data!I$8:I$1657,Data!$D$8:$D$1657,'By country'!$E$6,Data!$F$8:$F$1657,$M$6,Data!$E$8:$E$1657,$D467)</f>
        <v>3737036.819034629</v>
      </c>
      <c r="H467" s="74">
        <f>SUMIFS(Data!J$8:J$1657,Data!$D$8:$D$1657,'By country'!$E$6,Data!$F$8:$F$1657,$M$6,Data!$E$8:$E$1657,$D467)</f>
        <v>3813261.2104301383</v>
      </c>
      <c r="I467" s="74">
        <f>SUMIFS(Data!K$8:K$1657,Data!$D$8:$D$1657,'By country'!$E$6,Data!$F$8:$F$1657,$M$6,Data!$E$8:$E$1657,$D467)</f>
        <v>3855149.9818457277</v>
      </c>
      <c r="J467" s="74">
        <f>SUMIFS(Data!L$8:L$1657,Data!$D$8:$D$1657,'By country'!$E$6,Data!$F$8:$F$1657,$M$6,Data!$E$8:$E$1657,$D467)</f>
        <v>3903332.5596650764</v>
      </c>
      <c r="K467" s="74">
        <f>SUMIFS(Data!M$8:M$1657,Data!$D$8:$D$1657,'By country'!$E$6,Data!$F$8:$F$1657,$M$6,Data!$E$8:$E$1657,$D467)</f>
        <v>3935533.8015411892</v>
      </c>
      <c r="L467" s="71">
        <f>SUMIFS(Data!N$8:N$1657,Data!$D$8:$D$1657,'By country'!$E$6,Data!$F$8:$F$1657,$M$6,Data!$E$8:$E$1657,$D467)</f>
        <v>3883312</v>
      </c>
      <c r="M467" s="71">
        <f>SUMIFS(Data!O$8:O$1657,Data!$D$8:$D$1657,'By country'!$E$6,Data!$F$8:$F$1657,$M$6,Data!$E$8:$E$1657,$D467)</f>
        <v>3918929</v>
      </c>
      <c r="N467" s="71">
        <f>SUMIFS(Data!P$8:P$1657,Data!$D$8:$D$1657,'By country'!$E$6,Data!$F$8:$F$1657,$M$6,Data!$E$8:$E$1657,$D467)</f>
        <v>3959143</v>
      </c>
      <c r="O467" s="71">
        <f>SUMIFS(Data!Q$8:Q$1657,Data!$D$8:$D$1657,'By country'!$E$6,Data!$F$8:$F$1657,$M$6,Data!$E$8:$E$1657,$D467)</f>
        <v>3995050</v>
      </c>
      <c r="P467" s="71">
        <f>SUMIFS(Data!R$8:R$1657,Data!$D$8:$D$1657,'By country'!$E$6,Data!$F$8:$F$1657,$M$6,Data!$E$8:$E$1657,$D467)</f>
        <v>4033080</v>
      </c>
    </row>
    <row r="468" spans="1:16" ht="15" customHeight="1" x14ac:dyDescent="0.25">
      <c r="D468" s="1" t="str">
        <f>$M$6</f>
        <v>Total</v>
      </c>
      <c r="E468" s="62" t="s">
        <v>59</v>
      </c>
      <c r="F468" s="64">
        <f>IFERROR(SUMIFS('Data (%)'!H$8:H$1657,'Data (%)'!$D$8:$D$1657,'By country'!$E$6,'Data (%)'!$F$8:$F$1657,$D468,'Data (%)'!$E$8:$E$1657,$D467),NA())</f>
        <v>0.99949999999999994</v>
      </c>
      <c r="G468" s="64">
        <f>IFERROR(SUMIFS('Data (%)'!I$8:I$1657,'Data (%)'!$D$8:$D$1657,'By country'!$E$6,'Data (%)'!$F$8:$F$1657,$D468,'Data (%)'!$E$8:$E$1657,$D467),NA())</f>
        <v>0.99949999999999994</v>
      </c>
      <c r="H468" s="64">
        <f>IFERROR(SUMIFS('Data (%)'!J$8:J$1657,'Data (%)'!$D$8:$D$1657,'By country'!$E$6,'Data (%)'!$F$8:$F$1657,$D468,'Data (%)'!$E$8:$E$1657,$D467),NA())</f>
        <v>1</v>
      </c>
      <c r="I468" s="64">
        <f>IFERROR(SUMIFS('Data (%)'!K$8:K$1657,'Data (%)'!$D$8:$D$1657,'By country'!$E$6,'Data (%)'!$F$8:$F$1657,$D468,'Data (%)'!$E$8:$E$1657,$D467),NA())</f>
        <v>1</v>
      </c>
      <c r="J468" s="64">
        <f>IFERROR(SUMIFS('Data (%)'!L$8:L$1657,'Data (%)'!$D$8:$D$1657,'By country'!$E$6,'Data (%)'!$F$8:$F$1657,$D468,'Data (%)'!$E$8:$E$1657,$D467),NA())</f>
        <v>1</v>
      </c>
      <c r="K468" s="64">
        <f>IFERROR(SUMIFS('Data (%)'!M$8:M$1657,'Data (%)'!$D$8:$D$1657,'By country'!$E$6,'Data (%)'!$F$8:$F$1657,$D468,'Data (%)'!$E$8:$E$1657,$D467),NA())</f>
        <v>1</v>
      </c>
      <c r="L468" s="64">
        <f>IFERROR(SUMIFS('Data (%)'!N$8:N$1657,'Data (%)'!$D$8:$D$1657,'By country'!$E$6,'Data (%)'!$F$8:$F$1657,$D468,'Data (%)'!$E$8:$E$1657,$D467),NA())</f>
        <v>1</v>
      </c>
      <c r="M468" s="64">
        <f>IFERROR(SUMIFS('Data (%)'!O$8:O$1657,'Data (%)'!$D$8:$D$1657,'By country'!$E$6,'Data (%)'!$F$8:$F$1657,$D468,'Data (%)'!$E$8:$E$1657,$D467),NA())</f>
        <v>1</v>
      </c>
      <c r="N468" s="64">
        <f>IFERROR(SUMIFS('Data (%)'!P$8:P$1657,'Data (%)'!$D$8:$D$1657,'By country'!$E$6,'Data (%)'!$F$8:$F$1657,$D468,'Data (%)'!$E$8:$E$1657,$D467),NA())</f>
        <v>1</v>
      </c>
      <c r="O468" s="64">
        <f>IFERROR(SUMIFS('Data (%)'!Q$8:Q$1657,'Data (%)'!$D$8:$D$1657,'By country'!$E$6,'Data (%)'!$F$8:$F$1657,$D468,'Data (%)'!$E$8:$E$1657,$D467),NA())</f>
        <v>1</v>
      </c>
      <c r="P468" s="64">
        <f>IFERROR(SUMIFS('Data (%)'!R$8:R$1657,'Data (%)'!$D$8:$D$1657,'By country'!$E$6,'Data (%)'!$F$8:$F$1657,$D468,'Data (%)'!$E$8:$E$1657,$D467),NA())</f>
        <v>1</v>
      </c>
    </row>
    <row r="469" spans="1:16" ht="15" customHeight="1" x14ac:dyDescent="0.25">
      <c r="D469" s="1" t="s">
        <v>112</v>
      </c>
      <c r="E469" s="61" t="s">
        <v>114</v>
      </c>
      <c r="F469" s="74">
        <f>SUMIFS(Data!H$8:H$1657,Data!$D$8:$D$1657,'By country'!$E$6,Data!$F$8:$F$1657,"Rural",Data!$E$8:$E$1657,$D469)</f>
        <v>522649.49897989997</v>
      </c>
      <c r="G469" s="74">
        <f>SUMIFS(Data!I$8:I$1657,Data!$D$8:$D$1657,'By country'!$E$6,Data!$F$8:$F$1657,"Rural",Data!$E$8:$E$1657,$D469)</f>
        <v>512135.95854965557</v>
      </c>
      <c r="H469" s="74">
        <f>SUMIFS(Data!J$8:J$1657,Data!$D$8:$D$1657,'By country'!$E$6,Data!$F$8:$F$1657,"Rural",Data!$E$8:$E$1657,$D469)</f>
        <v>522491.27846246533</v>
      </c>
      <c r="I469" s="74">
        <f>SUMIFS(Data!K$8:K$1657,Data!$D$8:$D$1657,'By country'!$E$6,Data!$F$8:$F$1657,"Rural",Data!$E$8:$E$1657,$D469)</f>
        <v>527068.97819766367</v>
      </c>
      <c r="J469" s="74">
        <f>SUMIFS(Data!L$8:L$1657,Data!$D$8:$D$1657,'By country'!$E$6,Data!$F$8:$F$1657,"Rural",Data!$E$8:$E$1657,$D469)</f>
        <v>532082.7747229964</v>
      </c>
      <c r="K469" s="74">
        <f>SUMIFS(Data!M$8:M$1657,Data!$D$8:$D$1657,'By country'!$E$6,Data!$F$8:$F$1657,"Rural",Data!$E$8:$E$1657,$D469)</f>
        <v>532132.46131854213</v>
      </c>
      <c r="L469" s="74">
        <f>SUMIFS(Data!N$8:N$1657,Data!$D$8:$D$1657,'By country'!$E$6,Data!$F$8:$F$1657,"Rural",Data!$E$8:$E$1657,$D469)</f>
        <v>501885.69022201211</v>
      </c>
      <c r="M469" s="74">
        <f>SUMIFS(Data!O$8:O$1657,Data!$D$8:$D$1657,'By country'!$E$6,Data!$F$8:$F$1657,"Rural",Data!$E$8:$E$1657,$D469)</f>
        <v>534729.84201989789</v>
      </c>
      <c r="N469" s="74">
        <f>SUMIFS(Data!P$8:P$1657,Data!$D$8:$D$1657,'By country'!$E$6,Data!$F$8:$F$1657,"Rural",Data!$E$8:$E$1657,$D469)</f>
        <v>582496</v>
      </c>
      <c r="O469" s="74">
        <f>SUMIFS(Data!Q$8:Q$1657,Data!$D$8:$D$1657,'By country'!$E$6,Data!$F$8:$F$1657,"Rural",Data!$E$8:$E$1657,$D469)</f>
        <v>585740</v>
      </c>
      <c r="P469" s="74">
        <f>SUMIFS(Data!R$8:R$1657,Data!$D$8:$D$1657,'By country'!$E$6,Data!$F$8:$F$1657,"Rural",Data!$E$8:$E$1657,$D469)</f>
        <v>588992</v>
      </c>
    </row>
    <row r="470" spans="1:16" ht="15" customHeight="1" x14ac:dyDescent="0.25">
      <c r="D470" s="1" t="str">
        <f>$M$7</f>
        <v>Rural</v>
      </c>
      <c r="E470" s="62" t="s">
        <v>68</v>
      </c>
      <c r="F470" s="64">
        <f>IFERROR(SUMIFS('Data (%)'!H$8:H$1657,'Data (%)'!$D$8:$D$1657,'By country'!$E$6,'Data (%)'!$F$8:$F$1657,$D470,'Data (%)'!$E$8:$E$1657,$D469),NA())</f>
        <v>1</v>
      </c>
      <c r="G470" s="64">
        <f>IFERROR(SUMIFS('Data (%)'!I$8:I$1657,'Data (%)'!$D$8:$D$1657,'By country'!$E$6,'Data (%)'!$F$8:$F$1657,$D470,'Data (%)'!$E$8:$E$1657,$D469),NA())</f>
        <v>1</v>
      </c>
      <c r="H470" s="64">
        <f>IFERROR(SUMIFS('Data (%)'!J$8:J$1657,'Data (%)'!$D$8:$D$1657,'By country'!$E$6,'Data (%)'!$F$8:$F$1657,$D470,'Data (%)'!$E$8:$E$1657,$D469),NA())</f>
        <v>1</v>
      </c>
      <c r="I470" s="64">
        <f>IFERROR(SUMIFS('Data (%)'!K$8:K$1657,'Data (%)'!$D$8:$D$1657,'By country'!$E$6,'Data (%)'!$F$8:$F$1657,$D470,'Data (%)'!$E$8:$E$1657,$D469),NA())</f>
        <v>1</v>
      </c>
      <c r="J470" s="64">
        <f>IFERROR(SUMIFS('Data (%)'!L$8:L$1657,'Data (%)'!$D$8:$D$1657,'By country'!$E$6,'Data (%)'!$F$8:$F$1657,$D470,'Data (%)'!$E$8:$E$1657,$D469),NA())</f>
        <v>1</v>
      </c>
      <c r="K470" s="64">
        <f>IFERROR(SUMIFS('Data (%)'!M$8:M$1657,'Data (%)'!$D$8:$D$1657,'By country'!$E$6,'Data (%)'!$F$8:$F$1657,$D470,'Data (%)'!$E$8:$E$1657,$D469),NA())</f>
        <v>1</v>
      </c>
      <c r="L470" s="64">
        <f>IFERROR(SUMIFS('Data (%)'!N$8:N$1657,'Data (%)'!$D$8:$D$1657,'By country'!$E$6,'Data (%)'!$F$8:$F$1657,$D470,'Data (%)'!$E$8:$E$1657,$D469),NA())</f>
        <v>1</v>
      </c>
      <c r="M470" s="64">
        <f>IFERROR(SUMIFS('Data (%)'!O$8:O$1657,'Data (%)'!$D$8:$D$1657,'By country'!$E$6,'Data (%)'!$F$8:$F$1657,$D470,'Data (%)'!$E$8:$E$1657,$D469),NA())</f>
        <v>1</v>
      </c>
      <c r="N470" s="64">
        <f>IFERROR(SUMIFS('Data (%)'!P$8:P$1657,'Data (%)'!$D$8:$D$1657,'By country'!$E$6,'Data (%)'!$F$8:$F$1657,$D470,'Data (%)'!$E$8:$E$1657,$D469),NA())</f>
        <v>1</v>
      </c>
      <c r="O470" s="64">
        <f>IFERROR(SUMIFS('Data (%)'!Q$8:Q$1657,'Data (%)'!$D$8:$D$1657,'By country'!$E$6,'Data (%)'!$F$8:$F$1657,$D470,'Data (%)'!$E$8:$E$1657,$D469),NA())</f>
        <v>1</v>
      </c>
      <c r="P470" s="64">
        <f>IFERROR(SUMIFS('Data (%)'!R$8:R$1657,'Data (%)'!$D$8:$D$1657,'By country'!$E$6,'Data (%)'!$F$8:$F$1657,$D470,'Data (%)'!$E$8:$E$1657,$D469),NA())</f>
        <v>1</v>
      </c>
    </row>
    <row r="471" spans="1:16" ht="15" customHeight="1" x14ac:dyDescent="0.25">
      <c r="D471" s="1"/>
      <c r="E471" s="69"/>
      <c r="F471" s="86"/>
      <c r="G471" s="86"/>
      <c r="H471" s="86"/>
      <c r="I471" s="86"/>
      <c r="J471" s="86"/>
      <c r="K471" s="86"/>
      <c r="L471" s="87"/>
      <c r="M471" s="87"/>
      <c r="N471" s="87"/>
      <c r="O471" s="87"/>
      <c r="P471" s="87"/>
    </row>
    <row r="472" spans="1:16" ht="15" customHeight="1" x14ac:dyDescent="0.25">
      <c r="A472" s="8"/>
      <c r="B472" s="8"/>
      <c r="C472" s="8"/>
      <c r="D472" s="1"/>
    </row>
    <row r="473" spans="1:16" ht="15" customHeight="1" x14ac:dyDescent="0.25">
      <c r="D473" s="1"/>
      <c r="E473" s="46" t="s">
        <v>115</v>
      </c>
    </row>
    <row r="474" spans="1:16" customFormat="1" ht="15" customHeight="1" x14ac:dyDescent="0.25"/>
    <row r="475" spans="1:16" ht="15" customHeight="1" x14ac:dyDescent="0.25">
      <c r="D475" s="1"/>
    </row>
    <row r="476" spans="1:16" ht="15" customHeight="1" x14ac:dyDescent="0.25">
      <c r="D476" s="1"/>
    </row>
    <row r="477" spans="1:16" ht="15" customHeight="1" x14ac:dyDescent="0.25">
      <c r="D477" s="1"/>
    </row>
    <row r="478" spans="1:16" ht="15" customHeight="1" x14ac:dyDescent="0.25">
      <c r="D478" s="1"/>
    </row>
    <row r="479" spans="1:16" ht="15" customHeight="1" x14ac:dyDescent="0.25">
      <c r="D479" s="1"/>
    </row>
    <row r="480" spans="1:16" ht="15" customHeight="1" x14ac:dyDescent="0.25">
      <c r="D480" s="1"/>
    </row>
    <row r="481" spans="4:16" ht="15" customHeight="1" x14ac:dyDescent="0.25">
      <c r="D481" s="1"/>
    </row>
    <row r="482" spans="4:16" ht="15" customHeight="1" x14ac:dyDescent="0.25">
      <c r="D482" s="1"/>
    </row>
    <row r="483" spans="4:16" ht="15" customHeight="1" x14ac:dyDescent="0.25">
      <c r="D483" s="1"/>
    </row>
    <row r="484" spans="4:16" ht="15" customHeight="1" x14ac:dyDescent="0.25">
      <c r="D484" s="1"/>
    </row>
    <row r="485" spans="4:16" ht="15" customHeight="1" x14ac:dyDescent="0.25">
      <c r="D485" s="1"/>
    </row>
    <row r="486" spans="4:16" ht="15" customHeight="1" x14ac:dyDescent="0.25">
      <c r="D486" s="1"/>
    </row>
    <row r="487" spans="4:16" ht="15" customHeight="1" x14ac:dyDescent="0.25">
      <c r="D487" s="1"/>
    </row>
    <row r="488" spans="4:16" ht="15" customHeight="1" x14ac:dyDescent="0.25">
      <c r="D488" s="1"/>
    </row>
    <row r="489" spans="4:16" ht="15" customHeight="1" x14ac:dyDescent="0.25">
      <c r="D489" s="1"/>
    </row>
    <row r="490" spans="4:16" ht="15" customHeight="1" x14ac:dyDescent="0.25">
      <c r="D490" s="1"/>
    </row>
    <row r="491" spans="4:16" ht="15" customHeight="1" x14ac:dyDescent="0.25">
      <c r="D491" s="1"/>
    </row>
    <row r="492" spans="4:16" ht="15" customHeight="1" x14ac:dyDescent="0.25">
      <c r="D492" s="1"/>
    </row>
    <row r="493" spans="4:16" ht="15" customHeight="1" x14ac:dyDescent="0.25">
      <c r="D493" s="1"/>
    </row>
    <row r="494" spans="4:16" ht="15" customHeight="1" x14ac:dyDescent="0.25">
      <c r="D494" s="1"/>
    </row>
    <row r="495" spans="4:16" ht="15" customHeight="1" x14ac:dyDescent="0.25">
      <c r="D495" s="1"/>
      <c r="E495" s="36" t="s">
        <v>52</v>
      </c>
    </row>
    <row r="496" spans="4:16" ht="15" customHeight="1" x14ac:dyDescent="0.25">
      <c r="D496" s="1"/>
      <c r="E496" s="37"/>
      <c r="F496" s="38">
        <f>F$10</f>
        <v>2013</v>
      </c>
      <c r="G496" s="38">
        <f t="shared" ref="G496:P496" si="16">G$10</f>
        <v>2014</v>
      </c>
      <c r="H496" s="38">
        <f t="shared" si="16"/>
        <v>2015</v>
      </c>
      <c r="I496" s="38">
        <f t="shared" si="16"/>
        <v>2016</v>
      </c>
      <c r="J496" s="38">
        <f t="shared" si="16"/>
        <v>2017</v>
      </c>
      <c r="K496" s="38">
        <f t="shared" si="16"/>
        <v>2018</v>
      </c>
      <c r="L496" s="38">
        <f t="shared" si="16"/>
        <v>2019</v>
      </c>
      <c r="M496" s="38">
        <f t="shared" si="16"/>
        <v>2020</v>
      </c>
      <c r="N496" s="38">
        <f t="shared" si="16"/>
        <v>2021</v>
      </c>
      <c r="O496" s="38">
        <f t="shared" si="16"/>
        <v>2022</v>
      </c>
      <c r="P496" s="38">
        <f t="shared" si="16"/>
        <v>2023</v>
      </c>
    </row>
    <row r="497" spans="4:16" ht="15" customHeight="1" x14ac:dyDescent="0.25">
      <c r="D497" s="1" t="s">
        <v>52</v>
      </c>
      <c r="E497" s="61" t="s">
        <v>116</v>
      </c>
      <c r="F497" s="67">
        <f>SUMIFS(Data!H$8:H$1657,Data!$D$8:$D$1657,'By country'!$E$6,Data!$F$8:$F$1657,$M$6,Data!$E$8:$E$1657,$D497)</f>
        <v>3641072.1207989068</v>
      </c>
      <c r="G497" s="67">
        <f>SUMIFS(Data!I$8:I$1657,Data!$D$8:$D$1657,'By country'!$E$6,Data!$F$8:$F$1657,$M$6,Data!$E$8:$E$1657,$D497)</f>
        <v>3711125.6096430058</v>
      </c>
      <c r="H497" s="67">
        <f>SUMIFS(Data!J$8:J$1657,Data!$D$8:$D$1657,'By country'!$E$6,Data!$F$8:$F$1657,$M$6,Data!$E$8:$E$1657,$D497)</f>
        <v>3785157.3099954976</v>
      </c>
      <c r="I497" s="67">
        <f>SUMIFS(Data!K$8:K$1657,Data!$D$8:$D$1657,'By country'!$E$6,Data!$F$8:$F$1657,$M$6,Data!$E$8:$E$1657,$D497)</f>
        <v>3842151.7399998428</v>
      </c>
      <c r="J497" s="67">
        <f>SUMIFS(Data!L$8:L$1657,Data!$D$8:$D$1657,'By country'!$E$6,Data!$F$8:$F$1657,$M$6,Data!$E$8:$E$1657,$D497)</f>
        <v>3890624.2915362464</v>
      </c>
      <c r="K497" s="67">
        <f>SUMIFS(Data!M$8:M$1657,Data!$D$8:$D$1657,'By country'!$E$6,Data!$F$8:$F$1657,$M$6,Data!$E$8:$E$1657,$D497)</f>
        <v>3927671.7209203695</v>
      </c>
      <c r="L497" s="64" t="e">
        <f>SUMIFS(Data!N$8:N$1657,Data!$D$8:$D$1657,'By country'!$E$6,Data!$F$8:$F$1657,$M$6,Data!$E$8:$E$1657,$D497)</f>
        <v>#N/A</v>
      </c>
      <c r="M497" s="64" t="e">
        <f>SUMIFS(Data!O$8:O$1657,Data!$D$8:$D$1657,'By country'!$E$6,Data!$F$8:$F$1657,$M$6,Data!$E$8:$E$1657,$D497)</f>
        <v>#N/A</v>
      </c>
      <c r="N497" s="64" t="e">
        <f>SUMIFS(Data!P$8:P$1657,Data!$D$8:$D$1657,'By country'!$E$6,Data!$F$8:$F$1657,$M$6,Data!$E$8:$E$1657,$D497)</f>
        <v>#N/A</v>
      </c>
      <c r="O497" s="64" t="e">
        <f>SUMIFS(Data!Q$8:Q$1657,Data!$D$8:$D$1657,'By country'!$E$6,Data!$F$8:$F$1657,$M$6,Data!$E$8:$E$1657,$D497)</f>
        <v>#N/A</v>
      </c>
      <c r="P497" s="64" t="e">
        <f>SUMIFS(Data!R$8:R$1657,Data!$D$8:$D$1657,'By country'!$E$6,Data!$F$8:$F$1657,$M$6,Data!$E$8:$E$1657,$D497)</f>
        <v>#N/A</v>
      </c>
    </row>
    <row r="498" spans="4:16" ht="15" customHeight="1" x14ac:dyDescent="0.25">
      <c r="D498" s="1" t="str">
        <f>$M$6</f>
        <v>Total</v>
      </c>
      <c r="E498" s="68" t="s">
        <v>117</v>
      </c>
      <c r="F498" s="64">
        <f>IFERROR(SUMIFS('Data (%)'!H$8:H$1657,'Data (%)'!$D$8:$D$1657,'By country'!$E$6,'Data (%)'!$F$8:$F$1657,$D498,'Data (%)'!$E$8:$E$1657,$D497),NA())</f>
        <v>0.99188098993235041</v>
      </c>
      <c r="G498" s="64">
        <f>IFERROR(SUMIFS('Data (%)'!I$8:I$1657,'Data (%)'!$D$8:$D$1657,'By country'!$E$6,'Data (%)'!$F$8:$F$1657,$D498,'Data (%)'!$E$8:$E$1657,$D497),NA())</f>
        <v>0.9925698424872309</v>
      </c>
      <c r="H498" s="64">
        <f>IFERROR(SUMIFS('Data (%)'!J$8:J$1657,'Data (%)'!$D$8:$D$1657,'By country'!$E$6,'Data (%)'!$F$8:$F$1657,$D498,'Data (%)'!$E$8:$E$1657,$D497),NA())</f>
        <v>0.99262995664766684</v>
      </c>
      <c r="I498" s="64">
        <f>IFERROR(SUMIFS('Data (%)'!K$8:K$1657,'Data (%)'!$D$8:$D$1657,'By country'!$E$6,'Data (%)'!$F$8:$F$1657,$D498,'Data (%)'!$E$8:$E$1657,$D497),NA())</f>
        <v>0.99662834340892192</v>
      </c>
      <c r="J498" s="64">
        <f>IFERROR(SUMIFS('Data (%)'!L$8:L$1657,'Data (%)'!$D$8:$D$1657,'By country'!$E$6,'Data (%)'!$F$8:$F$1657,$D498,'Data (%)'!$E$8:$E$1657,$D497),NA())</f>
        <v>0.99674425175549985</v>
      </c>
      <c r="K498" s="64">
        <f>IFERROR(SUMIFS('Data (%)'!M$8:M$1657,'Data (%)'!$D$8:$D$1657,'By country'!$E$6,'Data (%)'!$F$8:$F$1657,$D498,'Data (%)'!$E$8:$E$1657,$D497),NA())</f>
        <v>0.99800228354848819</v>
      </c>
      <c r="L498" s="64" t="e">
        <f>IFERROR(SUMIFS('Data (%)'!N$8:N$1657,'Data (%)'!$D$8:$D$1657,'By country'!$E$6,'Data (%)'!$F$8:$F$1657,$D498,'Data (%)'!$E$8:$E$1657,$D497),NA())</f>
        <v>#N/A</v>
      </c>
      <c r="M498" s="64" t="e">
        <f>IFERROR(SUMIFS('Data (%)'!O$8:O$1657,'Data (%)'!$D$8:$D$1657,'By country'!$E$6,'Data (%)'!$F$8:$F$1657,$D498,'Data (%)'!$E$8:$E$1657,$D497),NA())</f>
        <v>#N/A</v>
      </c>
      <c r="N498" s="64" t="e">
        <f>IFERROR(SUMIFS('Data (%)'!P$8:P$1657,'Data (%)'!$D$8:$D$1657,'By country'!$E$6,'Data (%)'!$F$8:$F$1657,$D498,'Data (%)'!$E$8:$E$1657,$D497),NA())</f>
        <v>#N/A</v>
      </c>
      <c r="O498" s="64" t="e">
        <f>IFERROR(SUMIFS('Data (%)'!Q$8:Q$1657,'Data (%)'!$D$8:$D$1657,'By country'!$E$6,'Data (%)'!$F$8:$F$1657,$D498,'Data (%)'!$E$8:$E$1657,$D497),NA())</f>
        <v>#N/A</v>
      </c>
      <c r="P498" s="64" t="e">
        <f>IFERROR(SUMIFS('Data (%)'!R$8:R$1657,'Data (%)'!$D$8:$D$1657,'By country'!$E$6,'Data (%)'!$F$8:$F$1657,$D498,'Data (%)'!$E$8:$E$1657,$D497),NA())</f>
        <v>#N/A</v>
      </c>
    </row>
    <row r="499" spans="4:16" ht="15" customHeight="1" x14ac:dyDescent="0.25">
      <c r="D499" s="1" t="s">
        <v>52</v>
      </c>
      <c r="E499" s="61" t="s">
        <v>118</v>
      </c>
      <c r="F499" s="67">
        <f>SUMIFS(Data!H$8:H$1657,Data!$D$8:$D$1657,'By country'!$E$6,Data!$F$8:$F$1657,"Rural",Data!$E$8:$E$1657,$D499)</f>
        <v>494736.83236811729</v>
      </c>
      <c r="G499" s="67">
        <f>SUMIFS(Data!I$8:I$1657,Data!$D$8:$D$1657,'By country'!$E$6,Data!$F$8:$F$1657,"Rural",Data!$E$8:$E$1657,$D499)</f>
        <v>485343.97539804672</v>
      </c>
      <c r="H499" s="67">
        <f>SUMIFS(Data!J$8:J$1657,Data!$D$8:$D$1657,'By country'!$E$6,Data!$F$8:$F$1657,"Rural",Data!$E$8:$E$1657,$D499)</f>
        <v>495401.72421371751</v>
      </c>
      <c r="I499" s="67">
        <f>SUMIFS(Data!K$8:K$1657,Data!$D$8:$D$1657,'By country'!$E$6,Data!$F$8:$F$1657,"Rural",Data!$E$8:$E$1657,$D499)</f>
        <v>514222.46448970924</v>
      </c>
      <c r="J499" s="67">
        <f>SUMIFS(Data!L$8:L$1657,Data!$D$8:$D$1657,'By country'!$E$6,Data!$F$8:$F$1657,"Rural",Data!$E$8:$E$1657,$D499)</f>
        <v>521342.38482091395</v>
      </c>
      <c r="K499" s="67">
        <f>SUMIFS(Data!M$8:M$1657,Data!$D$8:$D$1657,'By country'!$E$6,Data!$F$8:$F$1657,"Rural",Data!$E$8:$E$1657,$D499)</f>
        <v>529784.93943066662</v>
      </c>
      <c r="L499" s="64" t="e">
        <f>SUMIFS(Data!N$8:N$1657,Data!$D$8:$D$1657,'By country'!$E$6,Data!$F$8:$F$1657,"Rural",Data!$E$8:$E$1657,$D499)</f>
        <v>#N/A</v>
      </c>
      <c r="M499" s="64" t="e">
        <f>SUMIFS(Data!O$8:O$1657,Data!$D$8:$D$1657,'By country'!$E$6,Data!$F$8:$F$1657,"Rural",Data!$E$8:$E$1657,$D499)</f>
        <v>#N/A</v>
      </c>
      <c r="N499" s="64" t="e">
        <f>SUMIFS(Data!P$8:P$1657,Data!$D$8:$D$1657,'By country'!$E$6,Data!$F$8:$F$1657,"Rural",Data!$E$8:$E$1657,$D499)</f>
        <v>#N/A</v>
      </c>
      <c r="O499" s="64" t="e">
        <f>SUMIFS(Data!Q$8:Q$1657,Data!$D$8:$D$1657,'By country'!$E$6,Data!$F$8:$F$1657,"Rural",Data!$E$8:$E$1657,$D499)</f>
        <v>#N/A</v>
      </c>
      <c r="P499" s="64" t="e">
        <f>SUMIFS(Data!R$8:R$1657,Data!$D$8:$D$1657,'By country'!$E$6,Data!$F$8:$F$1657,"Rural",Data!$E$8:$E$1657,$D499)</f>
        <v>#N/A</v>
      </c>
    </row>
    <row r="500" spans="4:16" ht="15" customHeight="1" x14ac:dyDescent="0.25">
      <c r="D500" s="1" t="str">
        <f>$M$7</f>
        <v>Rural</v>
      </c>
      <c r="E500" s="68" t="s">
        <v>68</v>
      </c>
      <c r="F500" s="64">
        <f>IFERROR(SUMIFS('Data (%)'!H$8:H$1657,'Data (%)'!$D$8:$D$1657,'By country'!$E$6,'Data (%)'!$F$8:$F$1657,$D500,'Data (%)'!$E$8:$E$1657,$D499),NA())</f>
        <v>0.94659390917572439</v>
      </c>
      <c r="G500" s="64">
        <f>IFERROR(SUMIFS('Data (%)'!I$8:I$1657,'Data (%)'!$D$8:$D$1657,'By country'!$E$6,'Data (%)'!$F$8:$F$1657,$D500,'Data (%)'!$E$8:$E$1657,$D499),NA())</f>
        <v>0.94768579963124933</v>
      </c>
      <c r="H500" s="64">
        <f>IFERROR(SUMIFS('Data (%)'!J$8:J$1657,'Data (%)'!$D$8:$D$1657,'By country'!$E$6,'Data (%)'!$F$8:$F$1657,$D500,'Data (%)'!$E$8:$E$1657,$D499),NA())</f>
        <v>0.9481530977350201</v>
      </c>
      <c r="I500" s="64">
        <f>IFERROR(SUMIFS('Data (%)'!K$8:K$1657,'Data (%)'!$D$8:$D$1657,'By country'!$E$6,'Data (%)'!$F$8:$F$1657,$D500,'Data (%)'!$E$8:$E$1657,$D499),NA())</f>
        <v>0.97562650385556049</v>
      </c>
      <c r="J500" s="64">
        <f>IFERROR(SUMIFS('Data (%)'!L$8:L$1657,'Data (%)'!$D$8:$D$1657,'By country'!$E$6,'Data (%)'!$F$8:$F$1657,$D500,'Data (%)'!$E$8:$E$1657,$D499),NA())</f>
        <v>0.97981443788013267</v>
      </c>
      <c r="K500" s="64">
        <f>IFERROR(SUMIFS('Data (%)'!M$8:M$1657,'Data (%)'!$D$8:$D$1657,'By country'!$E$6,'Data (%)'!$F$8:$F$1657,$D500,'Data (%)'!$E$8:$E$1657,$D499),NA())</f>
        <v>0.99558846328965023</v>
      </c>
      <c r="L500" s="64" t="e">
        <f>IFERROR(SUMIFS('Data (%)'!N$8:N$1657,'Data (%)'!$D$8:$D$1657,'By country'!$E$6,'Data (%)'!$F$8:$F$1657,$D500,'Data (%)'!$E$8:$E$1657,$D499),NA())</f>
        <v>#N/A</v>
      </c>
      <c r="M500" s="64" t="e">
        <f>IFERROR(SUMIFS('Data (%)'!O$8:O$1657,'Data (%)'!$D$8:$D$1657,'By country'!$E$6,'Data (%)'!$F$8:$F$1657,$D500,'Data (%)'!$E$8:$E$1657,$D499),NA())</f>
        <v>#N/A</v>
      </c>
      <c r="N500" s="64" t="e">
        <f>IFERROR(SUMIFS('Data (%)'!P$8:P$1657,'Data (%)'!$D$8:$D$1657,'By country'!$E$6,'Data (%)'!$F$8:$F$1657,$D500,'Data (%)'!$E$8:$E$1657,$D499),NA())</f>
        <v>#N/A</v>
      </c>
      <c r="O500" s="64" t="e">
        <f>IFERROR(SUMIFS('Data (%)'!Q$8:Q$1657,'Data (%)'!$D$8:$D$1657,'By country'!$E$6,'Data (%)'!$F$8:$F$1657,$D500,'Data (%)'!$E$8:$E$1657,$D499),NA())</f>
        <v>#N/A</v>
      </c>
      <c r="P500" s="64" t="e">
        <f>IFERROR(SUMIFS('Data (%)'!R$8:R$1657,'Data (%)'!$D$8:$D$1657,'By country'!$E$6,'Data (%)'!$F$8:$F$1657,$D500,'Data (%)'!$E$8:$E$1657,$D499),NA())</f>
        <v>#N/A</v>
      </c>
    </row>
    <row r="501" spans="4:16" ht="15" customHeight="1" x14ac:dyDescent="0.25">
      <c r="D501" s="1"/>
      <c r="E501" s="88"/>
      <c r="F501" s="89"/>
      <c r="G501" s="89"/>
      <c r="H501" s="89"/>
      <c r="I501" s="89"/>
      <c r="J501" s="89"/>
      <c r="K501" s="89"/>
      <c r="L501" s="70"/>
      <c r="M501" s="70"/>
      <c r="N501" s="70"/>
      <c r="O501" s="70"/>
      <c r="P501" s="70"/>
    </row>
    <row r="502" spans="4:16" ht="15" customHeight="1" x14ac:dyDescent="0.25">
      <c r="D502" s="1"/>
      <c r="E502" s="88"/>
      <c r="F502" s="89"/>
      <c r="G502" s="89"/>
      <c r="H502" s="89"/>
      <c r="I502" s="89"/>
      <c r="J502" s="89"/>
      <c r="K502" s="89"/>
      <c r="L502" s="70"/>
      <c r="M502" s="70"/>
      <c r="N502" s="70"/>
      <c r="O502" s="70"/>
      <c r="P502" s="70"/>
    </row>
    <row r="503" spans="4:16" ht="15" customHeight="1" x14ac:dyDescent="0.25">
      <c r="D503" s="1"/>
      <c r="E503" s="46" t="s">
        <v>119</v>
      </c>
    </row>
    <row r="504" spans="4:16" ht="15" customHeight="1" x14ac:dyDescent="0.25">
      <c r="D504" s="1"/>
    </row>
    <row r="505" spans="4:16" ht="15" customHeight="1" x14ac:dyDescent="0.25">
      <c r="D505" s="1"/>
    </row>
    <row r="506" spans="4:16" ht="15" customHeight="1" x14ac:dyDescent="0.25">
      <c r="D506" s="1"/>
    </row>
    <row r="507" spans="4:16" ht="15" customHeight="1" x14ac:dyDescent="0.25">
      <c r="D507" s="1"/>
    </row>
    <row r="508" spans="4:16" ht="15" customHeight="1" x14ac:dyDescent="0.25">
      <c r="D508" s="1"/>
    </row>
    <row r="509" spans="4:16" ht="15" customHeight="1" x14ac:dyDescent="0.25">
      <c r="D509" s="1"/>
    </row>
    <row r="510" spans="4:16" ht="15" customHeight="1" x14ac:dyDescent="0.25">
      <c r="D510" s="1"/>
    </row>
    <row r="511" spans="4:16" ht="15" customHeight="1" x14ac:dyDescent="0.25">
      <c r="D511" s="1"/>
    </row>
    <row r="512" spans="4:16" ht="15" customHeight="1" x14ac:dyDescent="0.25">
      <c r="D512" s="1"/>
    </row>
    <row r="513" spans="4:16" ht="15" customHeight="1" x14ac:dyDescent="0.25">
      <c r="D513" s="1"/>
    </row>
    <row r="514" spans="4:16" ht="15" customHeight="1" x14ac:dyDescent="0.25">
      <c r="D514" s="1"/>
    </row>
    <row r="515" spans="4:16" ht="15" customHeight="1" x14ac:dyDescent="0.25">
      <c r="D515" s="1"/>
    </row>
    <row r="516" spans="4:16" ht="15" customHeight="1" x14ac:dyDescent="0.25">
      <c r="D516" s="1"/>
    </row>
    <row r="517" spans="4:16" ht="15" customHeight="1" x14ac:dyDescent="0.25">
      <c r="D517" s="1"/>
    </row>
    <row r="518" spans="4:16" ht="15" customHeight="1" x14ac:dyDescent="0.25">
      <c r="D518" s="1"/>
    </row>
    <row r="519" spans="4:16" ht="15" customHeight="1" x14ac:dyDescent="0.25">
      <c r="D519" s="1"/>
    </row>
    <row r="520" spans="4:16" ht="15" customHeight="1" x14ac:dyDescent="0.25">
      <c r="D520" s="1"/>
    </row>
    <row r="521" spans="4:16" ht="15" customHeight="1" x14ac:dyDescent="0.25">
      <c r="D521" s="1"/>
    </row>
    <row r="522" spans="4:16" ht="15" customHeight="1" x14ac:dyDescent="0.25">
      <c r="D522" s="1"/>
    </row>
    <row r="523" spans="4:16" ht="15" customHeight="1" x14ac:dyDescent="0.25">
      <c r="D523" s="1"/>
    </row>
    <row r="524" spans="4:16" ht="15" customHeight="1" x14ac:dyDescent="0.25">
      <c r="D524" s="1"/>
    </row>
    <row r="525" spans="4:16" ht="15" customHeight="1" x14ac:dyDescent="0.25">
      <c r="D525" s="1"/>
      <c r="E525" s="36" t="s">
        <v>53</v>
      </c>
    </row>
    <row r="526" spans="4:16" ht="15" customHeight="1" x14ac:dyDescent="0.25">
      <c r="D526" s="1"/>
      <c r="E526" s="37"/>
      <c r="F526" s="38">
        <f>F$10</f>
        <v>2013</v>
      </c>
      <c r="G526" s="38">
        <f t="shared" ref="G526:P526" si="17">G$10</f>
        <v>2014</v>
      </c>
      <c r="H526" s="38">
        <f t="shared" si="17"/>
        <v>2015</v>
      </c>
      <c r="I526" s="38">
        <f t="shared" si="17"/>
        <v>2016</v>
      </c>
      <c r="J526" s="38">
        <f t="shared" si="17"/>
        <v>2017</v>
      </c>
      <c r="K526" s="38">
        <f t="shared" si="17"/>
        <v>2018</v>
      </c>
      <c r="L526" s="38">
        <f t="shared" si="17"/>
        <v>2019</v>
      </c>
      <c r="M526" s="38">
        <f t="shared" si="17"/>
        <v>2020</v>
      </c>
      <c r="N526" s="38">
        <f t="shared" si="17"/>
        <v>2021</v>
      </c>
      <c r="O526" s="38">
        <f t="shared" si="17"/>
        <v>2022</v>
      </c>
      <c r="P526" s="38">
        <f t="shared" si="17"/>
        <v>2023</v>
      </c>
    </row>
    <row r="527" spans="4:16" ht="15" customHeight="1" x14ac:dyDescent="0.25">
      <c r="D527" s="1" t="s">
        <v>53</v>
      </c>
      <c r="E527" s="61" t="s">
        <v>120</v>
      </c>
      <c r="F527" s="71" t="e">
        <f>SUMIFS(Data!H$8:H$1657,Data!$D$8:$D$1657,'By country'!$E$6,Data!$F$8:$F$1657,$M$6,Data!$E$8:$E$1657,$D527)</f>
        <v>#N/A</v>
      </c>
      <c r="G527" s="71" t="e">
        <f>SUMIFS(Data!I$8:I$1657,Data!$D$8:$D$1657,'By country'!$E$6,Data!$F$8:$F$1657,$M$6,Data!$E$8:$E$1657,$D527)</f>
        <v>#N/A</v>
      </c>
      <c r="H527" s="71" t="e">
        <f>SUMIFS(Data!J$8:J$1657,Data!$D$8:$D$1657,'By country'!$E$6,Data!$F$8:$F$1657,$M$6,Data!$E$8:$E$1657,$D527)</f>
        <v>#N/A</v>
      </c>
      <c r="I527" s="71" t="e">
        <f>SUMIFS(Data!K$8:K$1657,Data!$D$8:$D$1657,'By country'!$E$6,Data!$F$8:$F$1657,$M$6,Data!$E$8:$E$1657,$D527)</f>
        <v>#N/A</v>
      </c>
      <c r="J527" s="71">
        <f>SUMIFS(Data!L$8:L$1657,Data!$D$8:$D$1657,'By country'!$E$6,Data!$F$8:$F$1657,$M$6,Data!$E$8:$E$1657,$D527)</f>
        <v>2192715.9207661161</v>
      </c>
      <c r="K527" s="71">
        <f>SUMIFS(Data!M$8:M$1657,Data!$D$8:$D$1657,'By country'!$E$6,Data!$F$8:$F$1657,$M$6,Data!$E$8:$E$1657,$D527)</f>
        <v>2264652.8153727595</v>
      </c>
      <c r="L527" s="71" t="e">
        <f>SUMIFS(Data!N$8:N$1657,Data!$D$8:$D$1657,'By country'!$E$6,Data!$F$8:$F$1657,$M$6,Data!$E$8:$E$1657,$D527)</f>
        <v>#N/A</v>
      </c>
      <c r="M527" s="71" t="e">
        <f>SUMIFS(Data!O$8:O$1657,Data!$D$8:$D$1657,'By country'!$E$6,Data!$F$8:$F$1657,$M$6,Data!$E$8:$E$1657,$D527)</f>
        <v>#N/A</v>
      </c>
      <c r="N527" s="71" t="e">
        <f>SUMIFS(Data!P$8:P$1657,Data!$D$8:$D$1657,'By country'!$E$6,Data!$F$8:$F$1657,$M$6,Data!$E$8:$E$1657,$D527)</f>
        <v>#N/A</v>
      </c>
      <c r="O527" s="71" t="e">
        <f>SUMIFS(Data!Q$8:Q$1657,Data!$D$8:$D$1657,'By country'!$E$6,Data!$F$8:$F$1657,$M$6,Data!$E$8:$E$1657,$D527)</f>
        <v>#N/A</v>
      </c>
      <c r="P527" s="71" t="e">
        <f>SUMIFS(Data!R$8:R$1657,Data!$D$8:$D$1657,'By country'!$E$6,Data!$F$8:$F$1657,$M$6,Data!$E$8:$E$1657,$D527)</f>
        <v>#N/A</v>
      </c>
    </row>
    <row r="528" spans="4:16" ht="15" customHeight="1" x14ac:dyDescent="0.25">
      <c r="D528" s="1" t="str">
        <f>$M$6</f>
        <v>Total</v>
      </c>
      <c r="E528" s="68" t="s">
        <v>117</v>
      </c>
      <c r="F528" s="64" t="e">
        <f>IFERROR(SUMIFS('Data (%)'!H$8:H$1657,'Data (%)'!$D$8:$D$1657,'By country'!$E$6,'Data (%)'!$F$8:$F$1657,$D528,'Data (%)'!$E$8:$E$1657,$D527),NA())</f>
        <v>#N/A</v>
      </c>
      <c r="G528" s="64" t="e">
        <f>IFERROR(SUMIFS('Data (%)'!I$8:I$1657,'Data (%)'!$D$8:$D$1657,'By country'!$E$6,'Data (%)'!$F$8:$F$1657,$D528,'Data (%)'!$E$8:$E$1657,$D527),NA())</f>
        <v>#N/A</v>
      </c>
      <c r="H528" s="64" t="e">
        <f>IFERROR(SUMIFS('Data (%)'!J$8:J$1657,'Data (%)'!$D$8:$D$1657,'By country'!$E$6,'Data (%)'!$F$8:$F$1657,$D528,'Data (%)'!$E$8:$E$1657,$D527),NA())</f>
        <v>#N/A</v>
      </c>
      <c r="I528" s="64" t="e">
        <f>IFERROR(SUMIFS('Data (%)'!K$8:K$1657,'Data (%)'!$D$8:$D$1657,'By country'!$E$6,'Data (%)'!$F$8:$F$1657,$D528,'Data (%)'!$E$8:$E$1657,$D527),NA())</f>
        <v>#N/A</v>
      </c>
      <c r="J528" s="64">
        <f>IFERROR(SUMIFS('Data (%)'!L$8:L$1657,'Data (%)'!$D$8:$D$1657,'By country'!$E$6,'Data (%)'!$F$8:$F$1657,$D528,'Data (%)'!$E$8:$E$1657,$D527),NA())</f>
        <v>0.56175483058360287</v>
      </c>
      <c r="K528" s="64">
        <f>IFERROR(SUMIFS('Data (%)'!M$8:M$1657,'Data (%)'!$D$8:$D$1657,'By country'!$E$6,'Data (%)'!$F$8:$F$1657,$D528,'Data (%)'!$E$8:$E$1657,$D527),NA())</f>
        <v>0.57543726710869614</v>
      </c>
      <c r="L528" s="64" t="e">
        <f>IFERROR(SUMIFS('Data (%)'!N$8:N$1657,'Data (%)'!$D$8:$D$1657,'By country'!$E$6,'Data (%)'!$F$8:$F$1657,$D528,'Data (%)'!$E$8:$E$1657,$D527),NA())</f>
        <v>#N/A</v>
      </c>
      <c r="M528" s="64" t="e">
        <f>IFERROR(SUMIFS('Data (%)'!O$8:O$1657,'Data (%)'!$D$8:$D$1657,'By country'!$E$6,'Data (%)'!$F$8:$F$1657,$D528,'Data (%)'!$E$8:$E$1657,$D527),NA())</f>
        <v>#N/A</v>
      </c>
      <c r="N528" s="64" t="e">
        <f>IFERROR(SUMIFS('Data (%)'!P$8:P$1657,'Data (%)'!$D$8:$D$1657,'By country'!$E$6,'Data (%)'!$F$8:$F$1657,$D528,'Data (%)'!$E$8:$E$1657,$D527),NA())</f>
        <v>#N/A</v>
      </c>
      <c r="O528" s="64" t="e">
        <f>IFERROR(SUMIFS('Data (%)'!Q$8:Q$1657,'Data (%)'!$D$8:$D$1657,'By country'!$E$6,'Data (%)'!$F$8:$F$1657,$D528,'Data (%)'!$E$8:$E$1657,$D527),NA())</f>
        <v>#N/A</v>
      </c>
      <c r="P528" s="64" t="e">
        <f>IFERROR(SUMIFS('Data (%)'!R$8:R$1657,'Data (%)'!$D$8:$D$1657,'By country'!$E$6,'Data (%)'!$F$8:$F$1657,$D528,'Data (%)'!$E$8:$E$1657,$D527),NA())</f>
        <v>#N/A</v>
      </c>
    </row>
    <row r="529" spans="4:16" ht="15" customHeight="1" x14ac:dyDescent="0.25">
      <c r="D529" s="1" t="s">
        <v>53</v>
      </c>
      <c r="E529" s="61" t="s">
        <v>121</v>
      </c>
      <c r="F529" s="71" t="e">
        <f>SUMIFS(Data!H$8:H$1657,Data!$D$8:$D$1657,'By country'!$E$6,Data!$F$8:$F$1657,"Rural",Data!$E$8:$E$1657,$D529)</f>
        <v>#N/A</v>
      </c>
      <c r="G529" s="71" t="e">
        <f>SUMIFS(Data!I$8:I$1657,Data!$D$8:$D$1657,'By country'!$E$6,Data!$F$8:$F$1657,"Rural",Data!$E$8:$E$1657,$D529)</f>
        <v>#N/A</v>
      </c>
      <c r="H529" s="71" t="e">
        <f>SUMIFS(Data!J$8:J$1657,Data!$D$8:$D$1657,'By country'!$E$6,Data!$F$8:$F$1657,"Rural",Data!$E$8:$E$1657,$D529)</f>
        <v>#N/A</v>
      </c>
      <c r="I529" s="71" t="e">
        <f>SUMIFS(Data!K$8:K$1657,Data!$D$8:$D$1657,'By country'!$E$6,Data!$F$8:$F$1657,"Rural",Data!$E$8:$E$1657,$D529)</f>
        <v>#N/A</v>
      </c>
      <c r="J529" s="71">
        <f>SUMIFS(Data!L$8:L$1657,Data!$D$8:$D$1657,'By country'!$E$6,Data!$F$8:$F$1657,"Rural",Data!$E$8:$E$1657,$D529)</f>
        <v>121989.28487133034</v>
      </c>
      <c r="K529" s="71">
        <f>SUMIFS(Data!M$8:M$1657,Data!$D$8:$D$1657,'By country'!$E$6,Data!$F$8:$F$1657,"Rural",Data!$E$8:$E$1657,$D529)</f>
        <v>125936.99217535956</v>
      </c>
      <c r="L529" s="71" t="e">
        <f>SUMIFS(Data!N$8:N$1657,Data!$D$8:$D$1657,'By country'!$E$6,Data!$F$8:$F$1657,"Rural",Data!$E$8:$E$1657,$D529)</f>
        <v>#N/A</v>
      </c>
      <c r="M529" s="71" t="e">
        <f>SUMIFS(Data!O$8:O$1657,Data!$D$8:$D$1657,'By country'!$E$6,Data!$F$8:$F$1657,"Rural",Data!$E$8:$E$1657,$D529)</f>
        <v>#N/A</v>
      </c>
      <c r="N529" s="71" t="e">
        <f>SUMIFS(Data!P$8:P$1657,Data!$D$8:$D$1657,'By country'!$E$6,Data!$F$8:$F$1657,"Rural",Data!$E$8:$E$1657,$D529)</f>
        <v>#N/A</v>
      </c>
      <c r="O529" s="71" t="e">
        <f>SUMIFS(Data!Q$8:Q$1657,Data!$D$8:$D$1657,'By country'!$E$6,Data!$F$8:$F$1657,"Rural",Data!$E$8:$E$1657,$D529)</f>
        <v>#N/A</v>
      </c>
      <c r="P529" s="71" t="e">
        <f>SUMIFS(Data!R$8:R$1657,Data!$D$8:$D$1657,'By country'!$E$6,Data!$F$8:$F$1657,"Rural",Data!$E$8:$E$1657,$D529)</f>
        <v>#N/A</v>
      </c>
    </row>
    <row r="530" spans="4:16" ht="15" customHeight="1" x14ac:dyDescent="0.25">
      <c r="D530" s="1" t="str">
        <f>$M$7</f>
        <v>Rural</v>
      </c>
      <c r="E530" s="68" t="s">
        <v>68</v>
      </c>
      <c r="F530" s="64" t="e">
        <f>IFERROR(SUMIFS('Data (%)'!H$8:H$1657,'Data (%)'!$D$8:$D$1657,'By country'!$E$6,'Data (%)'!$F$8:$F$1657,$D530,'Data (%)'!$E$8:$E$1657,$D529),NA())</f>
        <v>#N/A</v>
      </c>
      <c r="G530" s="64" t="e">
        <f>IFERROR(SUMIFS('Data (%)'!I$8:I$1657,'Data (%)'!$D$8:$D$1657,'By country'!$E$6,'Data (%)'!$F$8:$F$1657,$D530,'Data (%)'!$E$8:$E$1657,$D529),NA())</f>
        <v>#N/A</v>
      </c>
      <c r="H530" s="64" t="e">
        <f>IFERROR(SUMIFS('Data (%)'!J$8:J$1657,'Data (%)'!$D$8:$D$1657,'By country'!$E$6,'Data (%)'!$F$8:$F$1657,$D530,'Data (%)'!$E$8:$E$1657,$D529),NA())</f>
        <v>#N/A</v>
      </c>
      <c r="I530" s="64" t="e">
        <f>IFERROR(SUMIFS('Data (%)'!K$8:K$1657,'Data (%)'!$D$8:$D$1657,'By country'!$E$6,'Data (%)'!$F$8:$F$1657,$D530,'Data (%)'!$E$8:$E$1657,$D529),NA())</f>
        <v>#N/A</v>
      </c>
      <c r="J530" s="64">
        <f>IFERROR(SUMIFS('Data (%)'!L$8:L$1657,'Data (%)'!$D$8:$D$1657,'By country'!$E$6,'Data (%)'!$F$8:$F$1657,$D530,'Data (%)'!$E$8:$E$1657,$D529),NA())</f>
        <v>0.2292674949585396</v>
      </c>
      <c r="K530" s="64">
        <f>IFERROR(SUMIFS('Data (%)'!M$8:M$1657,'Data (%)'!$D$8:$D$1657,'By country'!$E$6,'Data (%)'!$F$8:$F$1657,$D530,'Data (%)'!$E$8:$E$1657,$D529),NA())</f>
        <v>0.23666474295386364</v>
      </c>
      <c r="L530" s="64" t="e">
        <f>IFERROR(SUMIFS('Data (%)'!N$8:N$1657,'Data (%)'!$D$8:$D$1657,'By country'!$E$6,'Data (%)'!$F$8:$F$1657,$D530,'Data (%)'!$E$8:$E$1657,$D529),NA())</f>
        <v>#N/A</v>
      </c>
      <c r="M530" s="64" t="e">
        <f>IFERROR(SUMIFS('Data (%)'!O$8:O$1657,'Data (%)'!$D$8:$D$1657,'By country'!$E$6,'Data (%)'!$F$8:$F$1657,$D530,'Data (%)'!$E$8:$E$1657,$D529),NA())</f>
        <v>#N/A</v>
      </c>
      <c r="N530" s="64" t="e">
        <f>IFERROR(SUMIFS('Data (%)'!P$8:P$1657,'Data (%)'!$D$8:$D$1657,'By country'!$E$6,'Data (%)'!$F$8:$F$1657,$D530,'Data (%)'!$E$8:$E$1657,$D529),NA())</f>
        <v>#N/A</v>
      </c>
      <c r="O530" s="64" t="e">
        <f>IFERROR(SUMIFS('Data (%)'!Q$8:Q$1657,'Data (%)'!$D$8:$D$1657,'By country'!$E$6,'Data (%)'!$F$8:$F$1657,$D530,'Data (%)'!$E$8:$E$1657,$D529),NA())</f>
        <v>#N/A</v>
      </c>
      <c r="P530" s="64" t="e">
        <f>IFERROR(SUMIFS('Data (%)'!R$8:R$1657,'Data (%)'!$D$8:$D$1657,'By country'!$E$6,'Data (%)'!$F$8:$F$1657,$D530,'Data (%)'!$E$8:$E$1657,$D529),NA())</f>
        <v>#N/A</v>
      </c>
    </row>
    <row r="531" spans="4:16" ht="15" customHeight="1" x14ac:dyDescent="0.25">
      <c r="D531" s="1"/>
    </row>
    <row r="532" spans="4:16" ht="15" customHeight="1" x14ac:dyDescent="0.25">
      <c r="D532" s="1"/>
    </row>
    <row r="533" spans="4:16" ht="15" customHeight="1" x14ac:dyDescent="0.25">
      <c r="D533" s="1"/>
      <c r="E533" s="46" t="s">
        <v>122</v>
      </c>
    </row>
    <row r="534" spans="4:16" ht="15" customHeight="1" x14ac:dyDescent="0.25">
      <c r="D534" s="1"/>
    </row>
    <row r="535" spans="4:16" ht="15" customHeight="1" x14ac:dyDescent="0.25">
      <c r="D535" s="1"/>
    </row>
    <row r="536" spans="4:16" ht="15" customHeight="1" x14ac:dyDescent="0.25">
      <c r="D536" s="1"/>
    </row>
    <row r="537" spans="4:16" ht="15" customHeight="1" x14ac:dyDescent="0.25">
      <c r="D537" s="1"/>
    </row>
    <row r="538" spans="4:16" ht="15" customHeight="1" x14ac:dyDescent="0.25">
      <c r="D538" s="1"/>
    </row>
    <row r="539" spans="4:16" ht="15" customHeight="1" x14ac:dyDescent="0.25">
      <c r="D539" s="1"/>
    </row>
    <row r="540" spans="4:16" ht="15" customHeight="1" x14ac:dyDescent="0.25">
      <c r="D540" s="1"/>
    </row>
    <row r="541" spans="4:16" ht="15" customHeight="1" x14ac:dyDescent="0.25">
      <c r="D541" s="1"/>
    </row>
    <row r="542" spans="4:16" ht="15" customHeight="1" x14ac:dyDescent="0.25">
      <c r="D542" s="1"/>
    </row>
    <row r="543" spans="4:16" ht="15" customHeight="1" x14ac:dyDescent="0.25">
      <c r="D543" s="1"/>
    </row>
    <row r="544" spans="4:16" ht="15" customHeight="1" x14ac:dyDescent="0.25">
      <c r="D544" s="1"/>
    </row>
    <row r="545" spans="4:16" ht="15" customHeight="1" x14ac:dyDescent="0.25">
      <c r="D545" s="1"/>
    </row>
    <row r="546" spans="4:16" ht="15" customHeight="1" x14ac:dyDescent="0.25">
      <c r="D546" s="1"/>
    </row>
    <row r="547" spans="4:16" ht="15" customHeight="1" x14ac:dyDescent="0.25">
      <c r="D547" s="1"/>
    </row>
    <row r="548" spans="4:16" ht="15" customHeight="1" x14ac:dyDescent="0.25">
      <c r="D548" s="1"/>
    </row>
    <row r="549" spans="4:16" ht="15" customHeight="1" x14ac:dyDescent="0.25">
      <c r="D549" s="1"/>
    </row>
    <row r="550" spans="4:16" ht="15" customHeight="1" x14ac:dyDescent="0.25">
      <c r="D550" s="1"/>
    </row>
    <row r="551" spans="4:16" ht="15" customHeight="1" x14ac:dyDescent="0.25">
      <c r="D551" s="1"/>
    </row>
    <row r="552" spans="4:16" ht="15" customHeight="1" x14ac:dyDescent="0.25">
      <c r="D552" s="1"/>
    </row>
    <row r="553" spans="4:16" ht="15" customHeight="1" x14ac:dyDescent="0.25">
      <c r="D553" s="1"/>
    </row>
    <row r="554" spans="4:16" ht="15" customHeight="1" x14ac:dyDescent="0.25">
      <c r="D554" s="1"/>
    </row>
    <row r="555" spans="4:16" ht="15" customHeight="1" x14ac:dyDescent="0.25">
      <c r="D555" s="1"/>
      <c r="E555" s="36" t="s">
        <v>123</v>
      </c>
    </row>
    <row r="556" spans="4:16" ht="15" customHeight="1" x14ac:dyDescent="0.25">
      <c r="D556" s="1"/>
      <c r="E556" s="37"/>
      <c r="F556" s="38">
        <f>F$10</f>
        <v>2013</v>
      </c>
      <c r="G556" s="38">
        <f t="shared" ref="G556:P556" si="18">G$10</f>
        <v>2014</v>
      </c>
      <c r="H556" s="38">
        <f t="shared" si="18"/>
        <v>2015</v>
      </c>
      <c r="I556" s="38">
        <f t="shared" si="18"/>
        <v>2016</v>
      </c>
      <c r="J556" s="38">
        <f t="shared" si="18"/>
        <v>2017</v>
      </c>
      <c r="K556" s="38">
        <f t="shared" si="18"/>
        <v>2018</v>
      </c>
      <c r="L556" s="38">
        <f t="shared" si="18"/>
        <v>2019</v>
      </c>
      <c r="M556" s="38">
        <f t="shared" si="18"/>
        <v>2020</v>
      </c>
      <c r="N556" s="38">
        <f t="shared" si="18"/>
        <v>2021</v>
      </c>
      <c r="O556" s="38">
        <f t="shared" si="18"/>
        <v>2022</v>
      </c>
      <c r="P556" s="38">
        <f t="shared" si="18"/>
        <v>2023</v>
      </c>
    </row>
    <row r="557" spans="4:16" ht="15" customHeight="1" x14ac:dyDescent="0.25">
      <c r="D557" s="1" t="s">
        <v>124</v>
      </c>
      <c r="E557" s="61" t="s">
        <v>125</v>
      </c>
      <c r="F557" s="74">
        <f>SUMIFS(Data!H$8:H$1657,Data!$D$8:$D$1657,'By country'!$E$6,Data!$F$8:$F$1657,$M$6,Data!$E$8:$E$1657,$D557)</f>
        <v>1436138</v>
      </c>
      <c r="G557" s="74">
        <f>SUMIFS(Data!I$8:I$1657,Data!$D$8:$D$1657,'By country'!$E$6,Data!$F$8:$F$1657,$M$6,Data!$E$8:$E$1657,$D557)</f>
        <v>1463566.4906687469</v>
      </c>
      <c r="H557" s="74">
        <f>SUMIFS(Data!J$8:J$1657,Data!$D$8:$D$1657,'By country'!$E$6,Data!$F$8:$F$1657,$M$6,Data!$E$8:$E$1657,$D557)</f>
        <v>1549647.2537952038</v>
      </c>
      <c r="I557" s="74">
        <f>SUMIFS(Data!K$8:K$1657,Data!$D$8:$D$1657,'By country'!$E$6,Data!$F$8:$F$1657,$M$6,Data!$E$8:$E$1657,$D557)</f>
        <v>1828955.0434417012</v>
      </c>
      <c r="J557" s="74">
        <f>SUMIFS(Data!L$8:L$1657,Data!$D$8:$D$1657,'By country'!$E$6,Data!$F$8:$F$1657,$M$6,Data!$E$8:$E$1657,$D557)</f>
        <v>2061408.4068002885</v>
      </c>
      <c r="K557" s="74">
        <f>SUMIFS(Data!M$8:M$1657,Data!$D$8:$D$1657,'By country'!$E$6,Data!$F$8:$F$1657,$M$6,Data!$E$8:$E$1657,$D557)</f>
        <v>2117765.4077161956</v>
      </c>
      <c r="L557" s="71" t="e">
        <f>SUMIFS(Data!N$8:N$1657,Data!$D$8:$D$1657,'By country'!$E$6,Data!$F$8:$F$1657,$M$6,Data!$E$8:$E$1657,$D557)</f>
        <v>#N/A</v>
      </c>
      <c r="M557" s="71" t="e">
        <f>SUMIFS(Data!O$8:O$1657,Data!$D$8:$D$1657,'By country'!$E$6,Data!$F$8:$F$1657,$M$6,Data!$E$8:$E$1657,$D557)</f>
        <v>#N/A</v>
      </c>
      <c r="N557" s="71" t="e">
        <f>SUMIFS(Data!P$8:P$1657,Data!$D$8:$D$1657,'By country'!$E$6,Data!$F$8:$F$1657,$M$6,Data!$E$8:$E$1657,$D557)</f>
        <v>#N/A</v>
      </c>
      <c r="O557" s="71" t="e">
        <f>SUMIFS(Data!Q$8:Q$1657,Data!$D$8:$D$1657,'By country'!$E$6,Data!$F$8:$F$1657,$M$6,Data!$E$8:$E$1657,$D557)</f>
        <v>#N/A</v>
      </c>
      <c r="P557" s="71" t="e">
        <f>SUMIFS(Data!R$8:R$1657,Data!$D$8:$D$1657,'By country'!$E$6,Data!$F$8:$F$1657,$M$6,Data!$E$8:$E$1657,$D557)</f>
        <v>#N/A</v>
      </c>
    </row>
    <row r="558" spans="4:16" ht="15" customHeight="1" x14ac:dyDescent="0.25">
      <c r="D558" s="1" t="str">
        <f>$M$6</f>
        <v>Total</v>
      </c>
      <c r="E558" s="62" t="s">
        <v>59</v>
      </c>
      <c r="F558" s="73">
        <f>IFERROR(SUMIFS('Data (%)'!H$8:H$1657,'Data (%)'!$D$8:$D$1657,'By country'!$E$6,'Data (%)'!$F$8:$F$1657,$D558,'Data (%)'!$E$8:$E$1657,$D557),NA())</f>
        <v>0.39122487384482613</v>
      </c>
      <c r="G558" s="73">
        <f>IFERROR(SUMIFS('Data (%)'!I$8:I$1657,'Data (%)'!$D$8:$D$1657,'By country'!$E$6,'Data (%)'!$F$8:$F$1657,$D558,'Data (%)'!$E$8:$E$1657,$D557),NA())</f>
        <v>0.39144241233387139</v>
      </c>
      <c r="H558" s="73">
        <f>IFERROR(SUMIFS('Data (%)'!J$8:J$1657,'Data (%)'!$D$8:$D$1657,'By country'!$E$6,'Data (%)'!$F$8:$F$1657,$D558,'Data (%)'!$E$8:$E$1657,$D557),NA())</f>
        <v>0.4063837141700562</v>
      </c>
      <c r="I558" s="73">
        <f>IFERROR(SUMIFS('Data (%)'!K$8:K$1657,'Data (%)'!$D$8:$D$1657,'By country'!$E$6,'Data (%)'!$F$8:$F$1657,$D558,'Data (%)'!$E$8:$E$1657,$D557),NA())</f>
        <v>0.47441864831574038</v>
      </c>
      <c r="J558" s="73">
        <f>IFERROR(SUMIFS('Data (%)'!L$8:L$1657,'Data (%)'!$D$8:$D$1657,'By country'!$E$6,'Data (%)'!$F$8:$F$1657,$D558,'Data (%)'!$E$8:$E$1657,$D557),NA())</f>
        <v>0.52811498259250722</v>
      </c>
      <c r="K558" s="73">
        <f>IFERROR(SUMIFS('Data (%)'!M$8:M$1657,'Data (%)'!$D$8:$D$1657,'By country'!$E$6,'Data (%)'!$F$8:$F$1657,$D558,'Data (%)'!$E$8:$E$1657,$D557),NA())</f>
        <v>0.53811389115419628</v>
      </c>
      <c r="L558" s="73" t="e">
        <f>IFERROR(SUMIFS('Data (%)'!N$8:N$1657,'Data (%)'!$D$8:$D$1657,'By country'!$E$6,'Data (%)'!$F$8:$F$1657,$D558,'Data (%)'!$E$8:$E$1657,$D557),NA())</f>
        <v>#N/A</v>
      </c>
      <c r="M558" s="73" t="e">
        <f>IFERROR(SUMIFS('Data (%)'!O$8:O$1657,'Data (%)'!$D$8:$D$1657,'By country'!$E$6,'Data (%)'!$F$8:$F$1657,$D558,'Data (%)'!$E$8:$E$1657,$D557),NA())</f>
        <v>#N/A</v>
      </c>
      <c r="N558" s="73" t="e">
        <f>IFERROR(SUMIFS('Data (%)'!P$8:P$1657,'Data (%)'!$D$8:$D$1657,'By country'!$E$6,'Data (%)'!$F$8:$F$1657,$D558,'Data (%)'!$E$8:$E$1657,$D557),NA())</f>
        <v>#N/A</v>
      </c>
      <c r="O558" s="73" t="e">
        <f>IFERROR(SUMIFS('Data (%)'!Q$8:Q$1657,'Data (%)'!$D$8:$D$1657,'By country'!$E$6,'Data (%)'!$F$8:$F$1657,$D558,'Data (%)'!$E$8:$E$1657,$D557),NA())</f>
        <v>#N/A</v>
      </c>
      <c r="P558" s="73" t="e">
        <f>IFERROR(SUMIFS('Data (%)'!R$8:R$1657,'Data (%)'!$D$8:$D$1657,'By country'!$E$6,'Data (%)'!$F$8:$F$1657,$D558,'Data (%)'!$E$8:$E$1657,$D557),NA())</f>
        <v>#N/A</v>
      </c>
    </row>
    <row r="559" spans="4:16" ht="15" customHeight="1" x14ac:dyDescent="0.25">
      <c r="D559" s="1" t="s">
        <v>124</v>
      </c>
      <c r="E559" s="61" t="s">
        <v>126</v>
      </c>
      <c r="F559" s="74">
        <f>SUMIFS(Data!H$8:H$1657,Data!$D$8:$D$1657,'By country'!$E$6,Data!$F$8:$F$1657,"Rural",Data!$E$8:$E$1657,$D559)</f>
        <v>89716.112956688739</v>
      </c>
      <c r="G559" s="74">
        <f>SUMIFS(Data!I$8:I$1657,Data!$D$8:$D$1657,'By country'!$E$6,Data!$F$8:$F$1657,"Rural",Data!$E$8:$E$1657,$D559)</f>
        <v>88628.287848131353</v>
      </c>
      <c r="H559" s="74">
        <f>SUMIFS(Data!J$8:J$1657,Data!$D$8:$D$1657,'By country'!$E$6,Data!$F$8:$F$1657,"Rural",Data!$E$8:$E$1657,$D559)</f>
        <v>90652.830874351843</v>
      </c>
      <c r="I559" s="74">
        <f>SUMIFS(Data!K$8:K$1657,Data!$D$8:$D$1657,'By country'!$E$6,Data!$F$8:$F$1657,"Rural",Data!$E$8:$E$1657,$D559)</f>
        <v>94133.527336242842</v>
      </c>
      <c r="J559" s="74">
        <f>SUMIFS(Data!L$8:L$1657,Data!$D$8:$D$1657,'By country'!$E$6,Data!$F$8:$F$1657,"Rural",Data!$E$8:$E$1657,$D559)</f>
        <v>105994.8357755062</v>
      </c>
      <c r="K559" s="74">
        <f>SUMIFS(Data!M$8:M$1657,Data!$D$8:$D$1657,'By country'!$E$6,Data!$F$8:$F$1657,"Rural",Data!$E$8:$E$1657,$D559)</f>
        <v>108547.64810457078</v>
      </c>
      <c r="L559" s="71" t="e">
        <f>SUMIFS(Data!N$8:N$1657,Data!$D$8:$D$1657,'By country'!$E$6,Data!$F$8:$F$1657,"Rural",Data!$E$8:$E$1657,$D559)</f>
        <v>#N/A</v>
      </c>
      <c r="M559" s="71" t="e">
        <f>SUMIFS(Data!O$8:O$1657,Data!$D$8:$D$1657,'By country'!$E$6,Data!$F$8:$F$1657,"Rural",Data!$E$8:$E$1657,$D559)</f>
        <v>#N/A</v>
      </c>
      <c r="N559" s="71" t="e">
        <f>SUMIFS(Data!P$8:P$1657,Data!$D$8:$D$1657,'By country'!$E$6,Data!$F$8:$F$1657,"Rural",Data!$E$8:$E$1657,$D559)</f>
        <v>#N/A</v>
      </c>
      <c r="O559" s="71" t="e">
        <f>SUMIFS(Data!Q$8:Q$1657,Data!$D$8:$D$1657,'By country'!$E$6,Data!$F$8:$F$1657,"Rural",Data!$E$8:$E$1657,$D559)</f>
        <v>#N/A</v>
      </c>
      <c r="P559" s="71" t="e">
        <f>SUMIFS(Data!R$8:R$1657,Data!$D$8:$D$1657,'By country'!$E$6,Data!$F$8:$F$1657,"Rural",Data!$E$8:$E$1657,$D559)</f>
        <v>#N/A</v>
      </c>
    </row>
    <row r="560" spans="4:16" ht="15" customHeight="1" x14ac:dyDescent="0.25">
      <c r="D560" s="1" t="str">
        <f>$M$7</f>
        <v>Rural</v>
      </c>
      <c r="E560" s="62" t="s">
        <v>68</v>
      </c>
      <c r="F560" s="73">
        <f>IFERROR(SUMIFS('Data (%)'!H$8:H$1657,'Data (%)'!$D$8:$D$1657,'By country'!$E$6,'Data (%)'!$F$8:$F$1657,$D560,'Data (%)'!$E$8:$E$1657,$D559),NA())</f>
        <v>0.17165636460342046</v>
      </c>
      <c r="G560" s="73">
        <f>IFERROR(SUMIFS('Data (%)'!I$8:I$1657,'Data (%)'!$D$8:$D$1657,'By country'!$E$6,'Data (%)'!$F$8:$F$1657,$D560,'Data (%)'!$E$8:$E$1657,$D559),NA())</f>
        <v>0.17305617066827803</v>
      </c>
      <c r="H560" s="73">
        <f>IFERROR(SUMIFS('Data (%)'!J$8:J$1657,'Data (%)'!$D$8:$D$1657,'By country'!$E$6,'Data (%)'!$F$8:$F$1657,$D560,'Data (%)'!$E$8:$E$1657,$D559),NA())</f>
        <v>0.17350113697804842</v>
      </c>
      <c r="I560" s="73">
        <f>IFERROR(SUMIFS('Data (%)'!K$8:K$1657,'Data (%)'!$D$8:$D$1657,'By country'!$E$6,'Data (%)'!$F$8:$F$1657,$D560,'Data (%)'!$E$8:$E$1657,$D559),NA())</f>
        <v>0.17859811757113217</v>
      </c>
      <c r="J560" s="73">
        <f>IFERROR(SUMIFS('Data (%)'!L$8:L$1657,'Data (%)'!$D$8:$D$1657,'By country'!$E$6,'Data (%)'!$F$8:$F$1657,$D560,'Data (%)'!$E$8:$E$1657,$D559),NA())</f>
        <v>0.19920741811400938</v>
      </c>
      <c r="K560" s="73">
        <f>IFERROR(SUMIFS('Data (%)'!M$8:M$1657,'Data (%)'!$D$8:$D$1657,'By country'!$E$6,'Data (%)'!$F$8:$F$1657,$D560,'Data (%)'!$E$8:$E$1657,$D559),NA())</f>
        <v>0.20398614253978503</v>
      </c>
      <c r="L560" s="73" t="e">
        <f>IFERROR(SUMIFS('Data (%)'!N$8:N$1657,'Data (%)'!$D$8:$D$1657,'By country'!$E$6,'Data (%)'!$F$8:$F$1657,$D560,'Data (%)'!$E$8:$E$1657,$D559),NA())</f>
        <v>#N/A</v>
      </c>
      <c r="M560" s="73" t="e">
        <f>IFERROR(SUMIFS('Data (%)'!O$8:O$1657,'Data (%)'!$D$8:$D$1657,'By country'!$E$6,'Data (%)'!$F$8:$F$1657,$D560,'Data (%)'!$E$8:$E$1657,$D559),NA())</f>
        <v>#N/A</v>
      </c>
      <c r="N560" s="73" t="e">
        <f>IFERROR(SUMIFS('Data (%)'!P$8:P$1657,'Data (%)'!$D$8:$D$1657,'By country'!$E$6,'Data (%)'!$F$8:$F$1657,$D560,'Data (%)'!$E$8:$E$1657,$D559),NA())</f>
        <v>#N/A</v>
      </c>
      <c r="O560" s="73" t="e">
        <f>IFERROR(SUMIFS('Data (%)'!Q$8:Q$1657,'Data (%)'!$D$8:$D$1657,'By country'!$E$6,'Data (%)'!$F$8:$F$1657,$D560,'Data (%)'!$E$8:$E$1657,$D559),NA())</f>
        <v>#N/A</v>
      </c>
      <c r="P560" s="73" t="e">
        <f>IFERROR(SUMIFS('Data (%)'!R$8:R$1657,'Data (%)'!$D$8:$D$1657,'By country'!$E$6,'Data (%)'!$F$8:$F$1657,$D560,'Data (%)'!$E$8:$E$1657,$D559),NA())</f>
        <v>#N/A</v>
      </c>
    </row>
    <row r="561" spans="4:5" ht="15" customHeight="1" x14ac:dyDescent="0.25">
      <c r="D561" s="1"/>
    </row>
    <row r="562" spans="4:5" ht="15" customHeight="1" x14ac:dyDescent="0.25">
      <c r="D562" s="1"/>
    </row>
    <row r="563" spans="4:5" ht="15" customHeight="1" x14ac:dyDescent="0.25">
      <c r="D563" s="1"/>
      <c r="E563" s="46" t="s">
        <v>127</v>
      </c>
    </row>
    <row r="564" spans="4:5" ht="15" customHeight="1" x14ac:dyDescent="0.25">
      <c r="D564" s="1"/>
    </row>
    <row r="565" spans="4:5" ht="15" customHeight="1" x14ac:dyDescent="0.25">
      <c r="D565" s="1"/>
    </row>
    <row r="566" spans="4:5" ht="15" customHeight="1" x14ac:dyDescent="0.25">
      <c r="D566" s="1"/>
    </row>
    <row r="567" spans="4:5" ht="15" customHeight="1" x14ac:dyDescent="0.25">
      <c r="D567" s="1"/>
    </row>
    <row r="568" spans="4:5" ht="15" customHeight="1" x14ac:dyDescent="0.25">
      <c r="D568" s="1"/>
    </row>
    <row r="569" spans="4:5" ht="15" customHeight="1" x14ac:dyDescent="0.25">
      <c r="D569" s="1"/>
    </row>
    <row r="570" spans="4:5" ht="15" customHeight="1" x14ac:dyDescent="0.25">
      <c r="D570" s="1"/>
    </row>
    <row r="571" spans="4:5" ht="15" customHeight="1" x14ac:dyDescent="0.25">
      <c r="D571" s="1"/>
    </row>
    <row r="572" spans="4:5" ht="15" customHeight="1" x14ac:dyDescent="0.25">
      <c r="D572" s="1"/>
    </row>
    <row r="573" spans="4:5" ht="15" customHeight="1" x14ac:dyDescent="0.25">
      <c r="D573" s="1"/>
    </row>
    <row r="574" spans="4:5" ht="15" customHeight="1" x14ac:dyDescent="0.25">
      <c r="D574" s="1"/>
    </row>
    <row r="575" spans="4:5" ht="15" customHeight="1" x14ac:dyDescent="0.25">
      <c r="D575" s="1"/>
    </row>
    <row r="576" spans="4:5" ht="15" customHeight="1" x14ac:dyDescent="0.25">
      <c r="D576" s="1"/>
    </row>
    <row r="577" spans="4:16" ht="15" customHeight="1" x14ac:dyDescent="0.25">
      <c r="D577" s="1"/>
    </row>
    <row r="578" spans="4:16" ht="15" customHeight="1" x14ac:dyDescent="0.25">
      <c r="D578" s="1"/>
    </row>
    <row r="579" spans="4:16" ht="15" customHeight="1" x14ac:dyDescent="0.25">
      <c r="D579" s="1"/>
    </row>
    <row r="580" spans="4:16" ht="15" customHeight="1" x14ac:dyDescent="0.25">
      <c r="D580" s="1"/>
    </row>
    <row r="581" spans="4:16" ht="15" customHeight="1" x14ac:dyDescent="0.25">
      <c r="D581" s="1"/>
    </row>
    <row r="582" spans="4:16" ht="15" customHeight="1" x14ac:dyDescent="0.25">
      <c r="D582" s="1"/>
    </row>
    <row r="583" spans="4:16" ht="15" customHeight="1" x14ac:dyDescent="0.25">
      <c r="D583" s="1"/>
    </row>
    <row r="584" spans="4:16" ht="15" customHeight="1" x14ac:dyDescent="0.25">
      <c r="D584" s="1"/>
    </row>
    <row r="585" spans="4:16" ht="15" customHeight="1" x14ac:dyDescent="0.25">
      <c r="D585" s="1"/>
      <c r="E585" s="36" t="s">
        <v>128</v>
      </c>
    </row>
    <row r="586" spans="4:16" ht="15" customHeight="1" x14ac:dyDescent="0.25">
      <c r="D586" s="1"/>
      <c r="E586" s="37"/>
      <c r="F586" s="38">
        <f>F$10</f>
        <v>2013</v>
      </c>
      <c r="G586" s="38">
        <f t="shared" ref="G586:P586" si="19">G$10</f>
        <v>2014</v>
      </c>
      <c r="H586" s="38">
        <f t="shared" si="19"/>
        <v>2015</v>
      </c>
      <c r="I586" s="38">
        <f t="shared" si="19"/>
        <v>2016</v>
      </c>
      <c r="J586" s="38">
        <f t="shared" si="19"/>
        <v>2017</v>
      </c>
      <c r="K586" s="38">
        <f t="shared" si="19"/>
        <v>2018</v>
      </c>
      <c r="L586" s="38">
        <f t="shared" si="19"/>
        <v>2019</v>
      </c>
      <c r="M586" s="38">
        <f t="shared" si="19"/>
        <v>2020</v>
      </c>
      <c r="N586" s="38">
        <f t="shared" si="19"/>
        <v>2021</v>
      </c>
      <c r="O586" s="38">
        <f t="shared" si="19"/>
        <v>2022</v>
      </c>
      <c r="P586" s="38">
        <f t="shared" si="19"/>
        <v>2023</v>
      </c>
    </row>
    <row r="587" spans="4:16" ht="15" customHeight="1" x14ac:dyDescent="0.25">
      <c r="D587" s="1" t="s">
        <v>129</v>
      </c>
      <c r="E587" s="61" t="s">
        <v>130</v>
      </c>
      <c r="F587" s="74">
        <f>SUMIFS(Data!H$8:H$1657,Data!$D$8:$D$1657,'By country'!$E$6,Data!$F$8:$F$1657,$M$6,Data!$E$8:$E$1657,$D587)</f>
        <v>631390.6719999999</v>
      </c>
      <c r="G587" s="74">
        <f>SUMIFS(Data!I$8:I$1657,Data!$D$8:$D$1657,'By country'!$E$6,Data!$F$8:$F$1657,$M$6,Data!$E$8:$E$1657,$D587)</f>
        <v>618536.56080519233</v>
      </c>
      <c r="H587" s="74">
        <f>SUMIFS(Data!J$8:J$1657,Data!$D$8:$D$1657,'By country'!$E$6,Data!$F$8:$F$1657,$M$6,Data!$E$8:$E$1657,$D587)</f>
        <v>615130.41710127646</v>
      </c>
      <c r="I587" s="74">
        <f>SUMIFS(Data!K$8:K$1657,Data!$D$8:$D$1657,'By country'!$E$6,Data!$F$8:$F$1657,$M$6,Data!$E$8:$E$1657,$D587)</f>
        <v>476555.54553169996</v>
      </c>
      <c r="J587" s="74">
        <f>SUMIFS(Data!L$8:L$1657,Data!$D$8:$D$1657,'By country'!$E$6,Data!$F$8:$F$1657,$M$6,Data!$E$8:$E$1657,$D587)</f>
        <v>478336.28480898525</v>
      </c>
      <c r="K587" s="74">
        <f>SUMIFS(Data!M$8:M$1657,Data!$D$8:$D$1657,'By country'!$E$6,Data!$F$8:$F$1657,$M$6,Data!$E$8:$E$1657,$D587)</f>
        <v>477291.64784933237</v>
      </c>
      <c r="L587" s="71" t="e">
        <f>SUMIFS(Data!N$8:N$1657,Data!$D$8:$D$1657,'By country'!$E$6,Data!$F$8:$F$1657,$M$6,Data!$E$8:$E$1657,$D587)</f>
        <v>#N/A</v>
      </c>
      <c r="M587" s="71" t="e">
        <f>SUMIFS(Data!O$8:O$1657,Data!$D$8:$D$1657,'By country'!$E$6,Data!$F$8:$F$1657,$M$6,Data!$E$8:$E$1657,$D587)</f>
        <v>#N/A</v>
      </c>
      <c r="N587" s="71" t="e">
        <f>SUMIFS(Data!P$8:P$1657,Data!$D$8:$D$1657,'By country'!$E$6,Data!$F$8:$F$1657,$M$6,Data!$E$8:$E$1657,$D587)</f>
        <v>#N/A</v>
      </c>
      <c r="O587" s="71" t="e">
        <f>SUMIFS(Data!Q$8:Q$1657,Data!$D$8:$D$1657,'By country'!$E$6,Data!$F$8:$F$1657,$M$6,Data!$E$8:$E$1657,$D587)</f>
        <v>#N/A</v>
      </c>
      <c r="P587" s="71" t="e">
        <f>SUMIFS(Data!R$8:R$1657,Data!$D$8:$D$1657,'By country'!$E$6,Data!$F$8:$F$1657,$M$6,Data!$E$8:$E$1657,$D587)</f>
        <v>#N/A</v>
      </c>
    </row>
    <row r="588" spans="4:16" ht="15" customHeight="1" x14ac:dyDescent="0.25">
      <c r="D588" s="1" t="str">
        <f>$M$6</f>
        <v>Total</v>
      </c>
      <c r="E588" s="62" t="s">
        <v>59</v>
      </c>
      <c r="F588" s="64">
        <f>IFERROR(SUMIFS('Data (%)'!H$8:H$1657,'Data (%)'!$D$8:$D$1657,'By country'!$E$6,'Data (%)'!$F$8:$F$1657,$D588,'Data (%)'!$E$8:$E$1657,$D587),NA())</f>
        <v>0.17199999999999999</v>
      </c>
      <c r="G588" s="64">
        <f>IFERROR(SUMIFS('Data (%)'!I$8:I$1657,'Data (%)'!$D$8:$D$1657,'By country'!$E$6,'Data (%)'!$F$8:$F$1657,$D588,'Data (%)'!$E$8:$E$1657,$D587),NA())</f>
        <v>0.16543248634207822</v>
      </c>
      <c r="H588" s="64">
        <f>IFERROR(SUMIFS('Data (%)'!J$8:J$1657,'Data (%)'!$D$8:$D$1657,'By country'!$E$6,'Data (%)'!$F$8:$F$1657,$D588,'Data (%)'!$E$8:$E$1657,$D587),NA())</f>
        <v>0.16131347504302998</v>
      </c>
      <c r="I588" s="64">
        <f>IFERROR(SUMIFS('Data (%)'!K$8:K$1657,'Data (%)'!$D$8:$D$1657,'By country'!$E$6,'Data (%)'!$F$8:$F$1657,$D588,'Data (%)'!$E$8:$E$1657,$D587),NA())</f>
        <v>0.12361530622047025</v>
      </c>
      <c r="J588" s="64">
        <f>IFERROR(SUMIFS('Data (%)'!L$8:L$1657,'Data (%)'!$D$8:$D$1657,'By country'!$E$6,'Data (%)'!$F$8:$F$1657,$D588,'Data (%)'!$E$8:$E$1657,$D587),NA())</f>
        <v>0.12254561390742189</v>
      </c>
      <c r="K588" s="64">
        <f>IFERROR(SUMIFS('Data (%)'!M$8:M$1657,'Data (%)'!$D$8:$D$1657,'By country'!$E$6,'Data (%)'!$F$8:$F$1657,$D588,'Data (%)'!$E$8:$E$1657,$D587),NA())</f>
        <v>0.12127748659214178</v>
      </c>
      <c r="L588" s="64" t="e">
        <f>IFERROR(SUMIFS('Data (%)'!N$8:N$1657,'Data (%)'!$D$8:$D$1657,'By country'!$E$6,'Data (%)'!$F$8:$F$1657,$D588,'Data (%)'!$E$8:$E$1657,$D587),NA())</f>
        <v>#N/A</v>
      </c>
      <c r="M588" s="64" t="e">
        <f>IFERROR(SUMIFS('Data (%)'!O$8:O$1657,'Data (%)'!$D$8:$D$1657,'By country'!$E$6,'Data (%)'!$F$8:$F$1657,$D588,'Data (%)'!$E$8:$E$1657,$D587),NA())</f>
        <v>#N/A</v>
      </c>
      <c r="N588" s="64" t="e">
        <f>IFERROR(SUMIFS('Data (%)'!P$8:P$1657,'Data (%)'!$D$8:$D$1657,'By country'!$E$6,'Data (%)'!$F$8:$F$1657,$D588,'Data (%)'!$E$8:$E$1657,$D587),NA())</f>
        <v>#N/A</v>
      </c>
      <c r="O588" s="64" t="e">
        <f>IFERROR(SUMIFS('Data (%)'!Q$8:Q$1657,'Data (%)'!$D$8:$D$1657,'By country'!$E$6,'Data (%)'!$F$8:$F$1657,$D588,'Data (%)'!$E$8:$E$1657,$D587),NA())</f>
        <v>#N/A</v>
      </c>
      <c r="P588" s="64" t="e">
        <f>IFERROR(SUMIFS('Data (%)'!R$8:R$1657,'Data (%)'!$D$8:$D$1657,'By country'!$E$6,'Data (%)'!$F$8:$F$1657,$D588,'Data (%)'!$E$8:$E$1657,$D587),NA())</f>
        <v>#N/A</v>
      </c>
    </row>
    <row r="589" spans="4:16" ht="15" customHeight="1" x14ac:dyDescent="0.25">
      <c r="D589" s="1" t="s">
        <v>129</v>
      </c>
      <c r="E589" s="61" t="s">
        <v>131</v>
      </c>
      <c r="F589" s="74">
        <f>SUMIFS(Data!H$8:H$1657,Data!$D$8:$D$1657,'By country'!$E$6,Data!$F$8:$F$1657,"Rural",Data!$E$8:$E$1657,$D589)</f>
        <v>93554</v>
      </c>
      <c r="G589" s="74">
        <f>SUMIFS(Data!I$8:I$1657,Data!$D$8:$D$1657,'By country'!$E$6,Data!$F$8:$F$1657,"Rural",Data!$E$8:$E$1657,$D589)</f>
        <v>92292.075894663896</v>
      </c>
      <c r="H589" s="74">
        <f>SUMIFS(Data!J$8:J$1657,Data!$D$8:$D$1657,'By country'!$E$6,Data!$F$8:$F$1657,"Rural",Data!$E$8:$E$1657,$D589)</f>
        <v>94142.241790435859</v>
      </c>
      <c r="I589" s="74">
        <f>SUMIFS(Data!K$8:K$1657,Data!$D$8:$D$1657,'By country'!$E$6,Data!$F$8:$F$1657,"Rural",Data!$E$8:$E$1657,$D589)</f>
        <v>61068.81891836979</v>
      </c>
      <c r="J589" s="74">
        <f>SUMIFS(Data!L$8:L$1657,Data!$D$8:$D$1657,'By country'!$E$6,Data!$F$8:$F$1657,"Rural",Data!$E$8:$E$1657,$D589)</f>
        <v>58156.116421569124</v>
      </c>
      <c r="K589" s="74">
        <f>SUMIFS(Data!M$8:M$1657,Data!$D$8:$D$1657,'By country'!$E$6,Data!$F$8:$F$1657,"Rural",Data!$E$8:$E$1657,$D589)</f>
        <v>58957.07908619105</v>
      </c>
      <c r="L589" s="74" t="e">
        <f>SUMIFS(Data!N$8:N$1657,Data!$D$8:$D$1657,'By country'!$E$6,Data!$F$8:$F$1657,"Rural",Data!$E$8:$E$1657,$D589)</f>
        <v>#N/A</v>
      </c>
      <c r="M589" s="74" t="e">
        <f>SUMIFS(Data!O$8:O$1657,Data!$D$8:$D$1657,'By country'!$E$6,Data!$F$8:$F$1657,"Rural",Data!$E$8:$E$1657,$D589)</f>
        <v>#N/A</v>
      </c>
      <c r="N589" s="74" t="e">
        <f>SUMIFS(Data!P$8:P$1657,Data!$D$8:$D$1657,'By country'!$E$6,Data!$F$8:$F$1657,"Rural",Data!$E$8:$E$1657,$D589)</f>
        <v>#N/A</v>
      </c>
      <c r="O589" s="74" t="e">
        <f>SUMIFS(Data!Q$8:Q$1657,Data!$D$8:$D$1657,'By country'!$E$6,Data!$F$8:$F$1657,"Rural",Data!$E$8:$E$1657,$D589)</f>
        <v>#N/A</v>
      </c>
      <c r="P589" s="74" t="e">
        <f>SUMIFS(Data!R$8:R$1657,Data!$D$8:$D$1657,'By country'!$E$6,Data!$F$8:$F$1657,"Rural",Data!$E$8:$E$1657,$D589)</f>
        <v>#N/A</v>
      </c>
    </row>
    <row r="590" spans="4:16" ht="15" customHeight="1" x14ac:dyDescent="0.25">
      <c r="D590" s="1" t="str">
        <f>$M$7</f>
        <v>Rural</v>
      </c>
      <c r="E590" s="62" t="s">
        <v>68</v>
      </c>
      <c r="F590" s="64">
        <f>IFERROR(SUMIFS('Data (%)'!H$8:H$1657,'Data (%)'!$D$8:$D$1657,'By country'!$E$6,'Data (%)'!$F$8:$F$1657,$D590,'Data (%)'!$E$8:$E$1657,$D589),NA())</f>
        <v>0.17899950192738612</v>
      </c>
      <c r="G590" s="64">
        <f>IFERROR(SUMIFS('Data (%)'!I$8:I$1657,'Data (%)'!$D$8:$D$1657,'By country'!$E$6,'Data (%)'!$F$8:$F$1657,$D590,'Data (%)'!$E$8:$E$1657,$D589),NA())</f>
        <v>0.18021010701148699</v>
      </c>
      <c r="H590" s="64">
        <f>IFERROR(SUMIFS('Data (%)'!J$8:J$1657,'Data (%)'!$D$8:$D$1657,'By country'!$E$6,'Data (%)'!$F$8:$F$1657,$D590,'Data (%)'!$E$8:$E$1657,$D589),NA())</f>
        <v>0.18017954685763973</v>
      </c>
      <c r="I590" s="64">
        <f>IFERROR(SUMIFS('Data (%)'!K$8:K$1657,'Data (%)'!$D$8:$D$1657,'By country'!$E$6,'Data (%)'!$F$8:$F$1657,$D590,'Data (%)'!$E$8:$E$1657,$D589),NA())</f>
        <v>0.11586494641972174</v>
      </c>
      <c r="J590" s="64">
        <f>IFERROR(SUMIFS('Data (%)'!L$8:L$1657,'Data (%)'!$D$8:$D$1657,'By country'!$E$6,'Data (%)'!$F$8:$F$1657,$D590,'Data (%)'!$E$8:$E$1657,$D589),NA())</f>
        <v>0.10929900230625834</v>
      </c>
      <c r="K590" s="64">
        <f>IFERROR(SUMIFS('Data (%)'!M$8:M$1657,'Data (%)'!$D$8:$D$1657,'By country'!$E$6,'Data (%)'!$F$8:$F$1657,$D590,'Data (%)'!$E$8:$E$1657,$D589),NA())</f>
        <v>0.11079399091742027</v>
      </c>
      <c r="L590" s="64" t="e">
        <f>IFERROR(SUMIFS('Data (%)'!N$8:N$1657,'Data (%)'!$D$8:$D$1657,'By country'!$E$6,'Data (%)'!$F$8:$F$1657,$D590,'Data (%)'!$E$8:$E$1657,$D589),NA())</f>
        <v>#N/A</v>
      </c>
      <c r="M590" s="64" t="e">
        <f>IFERROR(SUMIFS('Data (%)'!O$8:O$1657,'Data (%)'!$D$8:$D$1657,'By country'!$E$6,'Data (%)'!$F$8:$F$1657,$D590,'Data (%)'!$E$8:$E$1657,$D589),NA())</f>
        <v>#N/A</v>
      </c>
      <c r="N590" s="64" t="e">
        <f>IFERROR(SUMIFS('Data (%)'!P$8:P$1657,'Data (%)'!$D$8:$D$1657,'By country'!$E$6,'Data (%)'!$F$8:$F$1657,$D590,'Data (%)'!$E$8:$E$1657,$D589),NA())</f>
        <v>#N/A</v>
      </c>
      <c r="O590" s="64" t="e">
        <f>IFERROR(SUMIFS('Data (%)'!Q$8:Q$1657,'Data (%)'!$D$8:$D$1657,'By country'!$E$6,'Data (%)'!$F$8:$F$1657,$D590,'Data (%)'!$E$8:$E$1657,$D589),NA())</f>
        <v>#N/A</v>
      </c>
      <c r="P590" s="64" t="e">
        <f>IFERROR(SUMIFS('Data (%)'!R$8:R$1657,'Data (%)'!$D$8:$D$1657,'By country'!$E$6,'Data (%)'!$F$8:$F$1657,$D590,'Data (%)'!$E$8:$E$1657,$D589),NA())</f>
        <v>#N/A</v>
      </c>
    </row>
    <row r="591" spans="4:16" ht="15" customHeight="1" x14ac:dyDescent="0.25">
      <c r="D591" s="1"/>
    </row>
    <row r="592" spans="4:16" ht="15" customHeight="1" x14ac:dyDescent="0.25">
      <c r="D592" s="1"/>
    </row>
    <row r="593" spans="4:5" ht="15" customHeight="1" x14ac:dyDescent="0.25">
      <c r="D593" s="1"/>
      <c r="E593" s="46" t="s">
        <v>132</v>
      </c>
    </row>
    <row r="594" spans="4:5" ht="15" customHeight="1" x14ac:dyDescent="0.25">
      <c r="D594" s="1"/>
    </row>
    <row r="595" spans="4:5" ht="15" customHeight="1" x14ac:dyDescent="0.25">
      <c r="D595" s="1"/>
    </row>
    <row r="596" spans="4:5" ht="15" customHeight="1" x14ac:dyDescent="0.25">
      <c r="D596" s="1"/>
    </row>
    <row r="597" spans="4:5" ht="15" customHeight="1" x14ac:dyDescent="0.25">
      <c r="D597" s="1"/>
    </row>
    <row r="598" spans="4:5" ht="15" customHeight="1" x14ac:dyDescent="0.25">
      <c r="D598" s="1"/>
    </row>
    <row r="599" spans="4:5" ht="15" customHeight="1" x14ac:dyDescent="0.25">
      <c r="D599" s="1"/>
    </row>
    <row r="600" spans="4:5" ht="15" customHeight="1" x14ac:dyDescent="0.25">
      <c r="D600" s="1"/>
    </row>
    <row r="601" spans="4:5" ht="15" customHeight="1" x14ac:dyDescent="0.25">
      <c r="D601" s="1"/>
    </row>
    <row r="602" spans="4:5" ht="15" customHeight="1" x14ac:dyDescent="0.25">
      <c r="D602" s="1"/>
    </row>
    <row r="603" spans="4:5" ht="15" customHeight="1" x14ac:dyDescent="0.25">
      <c r="D603" s="1"/>
    </row>
    <row r="604" spans="4:5" ht="15" customHeight="1" x14ac:dyDescent="0.25">
      <c r="D604" s="1"/>
    </row>
    <row r="605" spans="4:5" ht="15" customHeight="1" x14ac:dyDescent="0.25">
      <c r="D605" s="1"/>
    </row>
    <row r="606" spans="4:5" ht="15" customHeight="1" x14ac:dyDescent="0.25">
      <c r="D606" s="1"/>
    </row>
    <row r="607" spans="4:5" ht="15" customHeight="1" x14ac:dyDescent="0.25">
      <c r="D607" s="1"/>
    </row>
    <row r="608" spans="4:5" ht="15" customHeight="1" x14ac:dyDescent="0.25">
      <c r="D608" s="1"/>
    </row>
    <row r="609" spans="4:16" ht="15" customHeight="1" x14ac:dyDescent="0.25">
      <c r="D609" s="1"/>
    </row>
    <row r="610" spans="4:16" ht="15" customHeight="1" x14ac:dyDescent="0.25">
      <c r="D610" s="1"/>
    </row>
    <row r="611" spans="4:16" ht="15" customHeight="1" x14ac:dyDescent="0.25">
      <c r="D611" s="1"/>
    </row>
    <row r="612" spans="4:16" ht="15" customHeight="1" x14ac:dyDescent="0.25">
      <c r="D612" s="1"/>
    </row>
    <row r="613" spans="4:16" ht="15" customHeight="1" x14ac:dyDescent="0.25">
      <c r="D613" s="1"/>
    </row>
    <row r="614" spans="4:16" ht="15" customHeight="1" x14ac:dyDescent="0.25">
      <c r="D614" s="1"/>
    </row>
    <row r="615" spans="4:16" ht="15" customHeight="1" x14ac:dyDescent="0.25">
      <c r="D615" s="1"/>
      <c r="E615" s="36" t="s">
        <v>133</v>
      </c>
    </row>
    <row r="616" spans="4:16" ht="15" customHeight="1" x14ac:dyDescent="0.25">
      <c r="D616" s="1"/>
      <c r="E616" s="37"/>
      <c r="F616" s="38">
        <f>F$10</f>
        <v>2013</v>
      </c>
      <c r="G616" s="38">
        <f t="shared" ref="G616:P616" si="20">G$10</f>
        <v>2014</v>
      </c>
      <c r="H616" s="38">
        <f t="shared" si="20"/>
        <v>2015</v>
      </c>
      <c r="I616" s="38">
        <f t="shared" si="20"/>
        <v>2016</v>
      </c>
      <c r="J616" s="38">
        <f t="shared" si="20"/>
        <v>2017</v>
      </c>
      <c r="K616" s="38">
        <f t="shared" si="20"/>
        <v>2018</v>
      </c>
      <c r="L616" s="38">
        <f t="shared" si="20"/>
        <v>2019</v>
      </c>
      <c r="M616" s="38">
        <f t="shared" si="20"/>
        <v>2020</v>
      </c>
      <c r="N616" s="38">
        <f t="shared" si="20"/>
        <v>2021</v>
      </c>
      <c r="O616" s="38">
        <f t="shared" si="20"/>
        <v>2022</v>
      </c>
      <c r="P616" s="38">
        <f t="shared" si="20"/>
        <v>2023</v>
      </c>
    </row>
    <row r="617" spans="4:16" ht="15" customHeight="1" x14ac:dyDescent="0.25">
      <c r="D617" s="1" t="s">
        <v>134</v>
      </c>
      <c r="E617" s="61" t="s">
        <v>135</v>
      </c>
      <c r="F617" s="74">
        <f>SUMIFS(Data!H$8:H$1657,Data!$D$8:$D$1657,'By country'!$E$6,Data!$F$8:$F$1657,$M$6,Data!$E$8:$E$1657,$D617)</f>
        <v>3593787.6040000003</v>
      </c>
      <c r="G617" s="74">
        <f>SUMIFS(Data!I$8:I$1657,Data!$D$8:$D$1657,'By country'!$E$6,Data!$F$8:$F$1657,$M$6,Data!$E$8:$E$1657,$D617)</f>
        <v>3662364.0627962588</v>
      </c>
      <c r="H617" s="74">
        <f>SUMIFS(Data!J$8:J$1657,Data!$D$8:$D$1657,'By country'!$E$6,Data!$F$8:$F$1657,$M$6,Data!$E$8:$E$1657,$D617)</f>
        <v>3736066.0786422947</v>
      </c>
      <c r="I617" s="74">
        <f>SUMIFS(Data!K$8:K$1657,Data!$D$8:$D$1657,'By country'!$E$6,Data!$F$8:$F$1657,$M$6,Data!$E$8:$E$1657,$D617)</f>
        <v>3820524.7858421025</v>
      </c>
      <c r="J617" s="74">
        <f>SUMIFS(Data!L$8:L$1657,Data!$D$8:$D$1657,'By country'!$E$6,Data!$F$8:$F$1657,$M$6,Data!$E$8:$E$1657,$D617)</f>
        <v>3868413.1450989717</v>
      </c>
      <c r="K617" s="74">
        <f>SUMIFS(Data!M$8:M$1657,Data!$D$8:$D$1657,'By country'!$E$6,Data!$F$8:$F$1657,$M$6,Data!$E$8:$E$1657,$D617)</f>
        <v>3919032.077570186</v>
      </c>
      <c r="L617" s="71" t="e">
        <f>SUMIFS(Data!N$8:N$1657,Data!$D$8:$D$1657,'By country'!$E$6,Data!$F$8:$F$1657,$M$6,Data!$E$8:$E$1657,$D617)</f>
        <v>#N/A</v>
      </c>
      <c r="M617" s="71" t="e">
        <f>SUMIFS(Data!O$8:O$1657,Data!$D$8:$D$1657,'By country'!$E$6,Data!$F$8:$F$1657,$M$6,Data!$E$8:$E$1657,$D617)</f>
        <v>#N/A</v>
      </c>
      <c r="N617" s="71" t="e">
        <f>SUMIFS(Data!P$8:P$1657,Data!$D$8:$D$1657,'By country'!$E$6,Data!$F$8:$F$1657,$M$6,Data!$E$8:$E$1657,$D617)</f>
        <v>#N/A</v>
      </c>
      <c r="O617" s="71" t="e">
        <f>SUMIFS(Data!Q$8:Q$1657,Data!$D$8:$D$1657,'By country'!$E$6,Data!$F$8:$F$1657,$M$6,Data!$E$8:$E$1657,$D617)</f>
        <v>#N/A</v>
      </c>
      <c r="P617" s="71" t="e">
        <f>SUMIFS(Data!R$8:R$1657,Data!$D$8:$D$1657,'By country'!$E$6,Data!$F$8:$F$1657,$M$6,Data!$E$8:$E$1657,$D617)</f>
        <v>#N/A</v>
      </c>
    </row>
    <row r="618" spans="4:16" ht="15" customHeight="1" x14ac:dyDescent="0.25">
      <c r="D618" s="1" t="str">
        <f>$M$6</f>
        <v>Total</v>
      </c>
      <c r="E618" s="62" t="s">
        <v>59</v>
      </c>
      <c r="F618" s="64">
        <f>IFERROR(SUMIFS('Data (%)'!H$8:H$1657,'Data (%)'!$D$8:$D$1657,'By country'!$E$6,'Data (%)'!$F$8:$F$1657,$D618,'Data (%)'!$E$8:$E$1657,$D617),NA())</f>
        <v>0.97900000000000009</v>
      </c>
      <c r="G618" s="64">
        <f>IFERROR(SUMIFS('Data (%)'!I$8:I$1657,'Data (%)'!$D$8:$D$1657,'By country'!$E$6,'Data (%)'!$F$8:$F$1657,$D618,'Data (%)'!$E$8:$E$1657,$D617),NA())</f>
        <v>0.9795281818257463</v>
      </c>
      <c r="H618" s="64">
        <f>IFERROR(SUMIFS('Data (%)'!J$8:J$1657,'Data (%)'!$D$8:$D$1657,'By country'!$E$6,'Data (%)'!$F$8:$F$1657,$D618,'Data (%)'!$E$8:$E$1657,$D617),NA())</f>
        <v>0.97975613850509446</v>
      </c>
      <c r="I618" s="64">
        <f>IFERROR(SUMIFS('Data (%)'!K$8:K$1657,'Data (%)'!$D$8:$D$1657,'By country'!$E$6,'Data (%)'!$F$8:$F$1657,$D618,'Data (%)'!$E$8:$E$1657,$D617),NA())</f>
        <v>0.9910184568261472</v>
      </c>
      <c r="J618" s="64">
        <f>IFERROR(SUMIFS('Data (%)'!L$8:L$1657,'Data (%)'!$D$8:$D$1657,'By country'!$E$6,'Data (%)'!$F$8:$F$1657,$D618,'Data (%)'!$E$8:$E$1657,$D617),NA())</f>
        <v>0.99105394838068805</v>
      </c>
      <c r="K618" s="64">
        <f>IFERROR(SUMIFS('Data (%)'!M$8:M$1657,'Data (%)'!$D$8:$D$1657,'By country'!$E$6,'Data (%)'!$F$8:$F$1657,$D618,'Data (%)'!$E$8:$E$1657,$D617),NA())</f>
        <v>0.99580699218882562</v>
      </c>
      <c r="L618" s="64" t="e">
        <f>IFERROR(SUMIFS('Data (%)'!N$8:N$1657,'Data (%)'!$D$8:$D$1657,'By country'!$E$6,'Data (%)'!$F$8:$F$1657,$D618,'Data (%)'!$E$8:$E$1657,$D617),NA())</f>
        <v>#N/A</v>
      </c>
      <c r="M618" s="64" t="e">
        <f>IFERROR(SUMIFS('Data (%)'!O$8:O$1657,'Data (%)'!$D$8:$D$1657,'By country'!$E$6,'Data (%)'!$F$8:$F$1657,$D618,'Data (%)'!$E$8:$E$1657,$D617),NA())</f>
        <v>#N/A</v>
      </c>
      <c r="N618" s="64" t="e">
        <f>IFERROR(SUMIFS('Data (%)'!P$8:P$1657,'Data (%)'!$D$8:$D$1657,'By country'!$E$6,'Data (%)'!$F$8:$F$1657,$D618,'Data (%)'!$E$8:$E$1657,$D617),NA())</f>
        <v>#N/A</v>
      </c>
      <c r="O618" s="64" t="e">
        <f>IFERROR(SUMIFS('Data (%)'!Q$8:Q$1657,'Data (%)'!$D$8:$D$1657,'By country'!$E$6,'Data (%)'!$F$8:$F$1657,$D618,'Data (%)'!$E$8:$E$1657,$D617),NA())</f>
        <v>#N/A</v>
      </c>
      <c r="P618" s="64" t="e">
        <f>IFERROR(SUMIFS('Data (%)'!R$8:R$1657,'Data (%)'!$D$8:$D$1657,'By country'!$E$6,'Data (%)'!$F$8:$F$1657,$D618,'Data (%)'!$E$8:$E$1657,$D617),NA())</f>
        <v>#N/A</v>
      </c>
    </row>
    <row r="619" spans="4:16" ht="15" customHeight="1" x14ac:dyDescent="0.25">
      <c r="D619" s="1" t="s">
        <v>134</v>
      </c>
      <c r="E619" s="61" t="s">
        <v>136</v>
      </c>
      <c r="F619" s="74">
        <f>SUMIFS(Data!H$8:H$1657,Data!$D$8:$D$1657,'By country'!$E$6,Data!$F$8:$F$1657,"Rural",Data!$E$8:$E$1657,$D619)</f>
        <v>445384.18196102575</v>
      </c>
      <c r="G619" s="74">
        <f>SUMIFS(Data!I$8:I$1657,Data!$D$8:$D$1657,'By country'!$E$6,Data!$F$8:$F$1657,"Rural",Data!$E$8:$E$1657,$D619)</f>
        <v>435593.74917520059</v>
      </c>
      <c r="H619" s="74">
        <f>SUMIFS(Data!J$8:J$1657,Data!$D$8:$D$1657,'By country'!$E$6,Data!$F$8:$F$1657,"Rural",Data!$E$8:$E$1657,$D619)</f>
        <v>445296.14667462115</v>
      </c>
      <c r="I619" s="74">
        <f>SUMIFS(Data!K$8:K$1657,Data!$D$8:$D$1657,'By country'!$E$6,Data!$F$8:$F$1657,"Rural",Data!$E$8:$E$1657,$D619)</f>
        <v>492443.78219403909</v>
      </c>
      <c r="J619" s="74">
        <f>SUMIFS(Data!L$8:L$1657,Data!$D$8:$D$1657,'By country'!$E$6,Data!$F$8:$F$1657,"Rural",Data!$E$8:$E$1657,$D619)</f>
        <v>497167.59439602215</v>
      </c>
      <c r="K619" s="74">
        <f>SUMIFS(Data!M$8:M$1657,Data!$D$8:$D$1657,'By country'!$E$6,Data!$F$8:$F$1657,"Rural",Data!$E$8:$E$1657,$D619)</f>
        <v>516868.73734753911</v>
      </c>
      <c r="L619" s="74" t="e">
        <f>SUMIFS(Data!N$8:N$1657,Data!$D$8:$D$1657,'By country'!$E$6,Data!$F$8:$F$1657,"Rural",Data!$E$8:$E$1657,$D619)</f>
        <v>#N/A</v>
      </c>
      <c r="M619" s="74" t="e">
        <f>SUMIFS(Data!O$8:O$1657,Data!$D$8:$D$1657,'By country'!$E$6,Data!$F$8:$F$1657,"Rural",Data!$E$8:$E$1657,$D619)</f>
        <v>#N/A</v>
      </c>
      <c r="N619" s="74" t="e">
        <f>SUMIFS(Data!P$8:P$1657,Data!$D$8:$D$1657,'By country'!$E$6,Data!$F$8:$F$1657,"Rural",Data!$E$8:$E$1657,$D619)</f>
        <v>#N/A</v>
      </c>
      <c r="O619" s="74" t="e">
        <f>SUMIFS(Data!Q$8:Q$1657,Data!$D$8:$D$1657,'By country'!$E$6,Data!$F$8:$F$1657,"Rural",Data!$E$8:$E$1657,$D619)</f>
        <v>#N/A</v>
      </c>
      <c r="P619" s="74" t="e">
        <f>SUMIFS(Data!R$8:R$1657,Data!$D$8:$D$1657,'By country'!$E$6,Data!$F$8:$F$1657,"Rural",Data!$E$8:$E$1657,$D619)</f>
        <v>#N/A</v>
      </c>
    </row>
    <row r="620" spans="4:16" ht="15" customHeight="1" x14ac:dyDescent="0.25">
      <c r="D620" s="1" t="str">
        <f>$M$7</f>
        <v>Rural</v>
      </c>
      <c r="E620" s="62" t="s">
        <v>68</v>
      </c>
      <c r="F620" s="64">
        <f>IFERROR(SUMIFS('Data (%)'!H$8:H$1657,'Data (%)'!$D$8:$D$1657,'By country'!$E$6,'Data (%)'!$F$8:$F$1657,$D620,'Data (%)'!$E$8:$E$1657,$D619),NA())</f>
        <v>0.85216609377856556</v>
      </c>
      <c r="G620" s="64">
        <f>IFERROR(SUMIFS('Data (%)'!I$8:I$1657,'Data (%)'!$D$8:$D$1657,'By country'!$E$6,'Data (%)'!$F$8:$F$1657,$D620,'Data (%)'!$E$8:$E$1657,$D619),NA())</f>
        <v>0.85054318468240575</v>
      </c>
      <c r="H620" s="64">
        <f>IFERROR(SUMIFS('Data (%)'!J$8:J$1657,'Data (%)'!$D$8:$D$1657,'By country'!$E$6,'Data (%)'!$F$8:$F$1657,$D620,'Data (%)'!$E$8:$E$1657,$D619),NA())</f>
        <v>0.85225565484077315</v>
      </c>
      <c r="I620" s="64">
        <f>IFERROR(SUMIFS('Data (%)'!K$8:K$1657,'Data (%)'!$D$8:$D$1657,'By country'!$E$6,'Data (%)'!$F$8:$F$1657,$D620,'Data (%)'!$E$8:$E$1657,$D619),NA())</f>
        <v>0.93430613935574991</v>
      </c>
      <c r="J620" s="64">
        <f>IFERROR(SUMIFS('Data (%)'!L$8:L$1657,'Data (%)'!$D$8:$D$1657,'By country'!$E$6,'Data (%)'!$F$8:$F$1657,$D620,'Data (%)'!$E$8:$E$1657,$D619),NA())</f>
        <v>0.9343801716844693</v>
      </c>
      <c r="K620" s="64">
        <f>IFERROR(SUMIFS('Data (%)'!M$8:M$1657,'Data (%)'!$D$8:$D$1657,'By country'!$E$6,'Data (%)'!$F$8:$F$1657,$D620,'Data (%)'!$E$8:$E$1657,$D619),NA())</f>
        <v>0.97131593150099904</v>
      </c>
      <c r="L620" s="64" t="e">
        <f>IFERROR(SUMIFS('Data (%)'!N$8:N$1657,'Data (%)'!$D$8:$D$1657,'By country'!$E$6,'Data (%)'!$F$8:$F$1657,$D620,'Data (%)'!$E$8:$E$1657,$D619),NA())</f>
        <v>#N/A</v>
      </c>
      <c r="M620" s="64" t="e">
        <f>IFERROR(SUMIFS('Data (%)'!O$8:O$1657,'Data (%)'!$D$8:$D$1657,'By country'!$E$6,'Data (%)'!$F$8:$F$1657,$D620,'Data (%)'!$E$8:$E$1657,$D619),NA())</f>
        <v>#N/A</v>
      </c>
      <c r="N620" s="64" t="e">
        <f>IFERROR(SUMIFS('Data (%)'!P$8:P$1657,'Data (%)'!$D$8:$D$1657,'By country'!$E$6,'Data (%)'!$F$8:$F$1657,$D620,'Data (%)'!$E$8:$E$1657,$D619),NA())</f>
        <v>#N/A</v>
      </c>
      <c r="O620" s="64" t="e">
        <f>IFERROR(SUMIFS('Data (%)'!Q$8:Q$1657,'Data (%)'!$D$8:$D$1657,'By country'!$E$6,'Data (%)'!$F$8:$F$1657,$D620,'Data (%)'!$E$8:$E$1657,$D619),NA())</f>
        <v>#N/A</v>
      </c>
      <c r="P620" s="64" t="e">
        <f>IFERROR(SUMIFS('Data (%)'!R$8:R$1657,'Data (%)'!$D$8:$D$1657,'By country'!$E$6,'Data (%)'!$F$8:$F$1657,$D620,'Data (%)'!$E$8:$E$1657,$D619),NA())</f>
        <v>#N/A</v>
      </c>
    </row>
    <row r="623" spans="4:16" ht="15" customHeight="1" x14ac:dyDescent="0.25">
      <c r="E623" s="46" t="s">
        <v>199</v>
      </c>
    </row>
    <row r="645" spans="4:16" ht="15" customHeight="1" x14ac:dyDescent="0.25">
      <c r="E645" s="36" t="s">
        <v>105</v>
      </c>
    </row>
    <row r="646" spans="4:16" ht="15" customHeight="1" x14ac:dyDescent="0.25">
      <c r="D646" s="1"/>
      <c r="E646" s="37"/>
      <c r="F646" s="38">
        <f>F$10</f>
        <v>2013</v>
      </c>
      <c r="G646" s="38">
        <f t="shared" ref="G646:P646" si="21">G$10</f>
        <v>2014</v>
      </c>
      <c r="H646" s="38">
        <f t="shared" si="21"/>
        <v>2015</v>
      </c>
      <c r="I646" s="38">
        <f t="shared" si="21"/>
        <v>2016</v>
      </c>
      <c r="J646" s="38">
        <f t="shared" si="21"/>
        <v>2017</v>
      </c>
      <c r="K646" s="38">
        <f t="shared" si="21"/>
        <v>2018</v>
      </c>
      <c r="L646" s="38">
        <f t="shared" si="21"/>
        <v>2019</v>
      </c>
      <c r="M646" s="38">
        <f t="shared" si="21"/>
        <v>2020</v>
      </c>
      <c r="N646" s="38">
        <f t="shared" si="21"/>
        <v>2021</v>
      </c>
      <c r="O646" s="38">
        <f t="shared" si="21"/>
        <v>2022</v>
      </c>
      <c r="P646" s="38">
        <f t="shared" si="21"/>
        <v>2023</v>
      </c>
    </row>
    <row r="647" spans="4:16" ht="15" customHeight="1" x14ac:dyDescent="0.25">
      <c r="D647" s="1" t="str">
        <f>$M$6</f>
        <v>Total</v>
      </c>
      <c r="E647" s="61" t="s">
        <v>106</v>
      </c>
      <c r="F647" s="64" t="e">
        <f>IFERROR(SUMIFS('Data (%)'!H$8:H$1657,'Data (%)'!$D$8:$D$1657,'By country'!$E$6,'Data (%)'!$F$8:$F$1657,$D647,'Data (%)'!$E$8:$E$1657,$E647),NA())</f>
        <v>#N/A</v>
      </c>
      <c r="G647" s="64" t="e">
        <f>IFERROR(SUMIFS('Data (%)'!I$8:I$1657,'Data (%)'!$D$8:$D$1657,'By country'!$E$6,'Data (%)'!$F$8:$F$1657,$D647,'Data (%)'!$E$8:$E$1657,$E647),NA())</f>
        <v>#N/A</v>
      </c>
      <c r="H647" s="64" t="e">
        <f>IFERROR(SUMIFS('Data (%)'!J$8:J$1657,'Data (%)'!$D$8:$D$1657,'By country'!$E$6,'Data (%)'!$F$8:$F$1657,$D647,'Data (%)'!$E$8:$E$1657,$E647),NA())</f>
        <v>#N/A</v>
      </c>
      <c r="I647" s="64">
        <f>IFERROR(SUMIFS('Data (%)'!K$8:K$1657,'Data (%)'!$D$8:$D$1657,'By country'!$E$6,'Data (%)'!$F$8:$F$1657,$D647,'Data (%)'!$E$8:$E$1657,$E647),NA())</f>
        <v>0.8933333333333332</v>
      </c>
      <c r="J647" s="64">
        <f>IFERROR(SUMIFS('Data (%)'!L$8:L$1657,'Data (%)'!$D$8:$D$1657,'By country'!$E$6,'Data (%)'!$F$8:$F$1657,$D647,'Data (%)'!$E$8:$E$1657,$E647),NA())</f>
        <v>0.97000000000000008</v>
      </c>
      <c r="K647" s="64">
        <f>IFERROR(SUMIFS('Data (%)'!M$8:M$1657,'Data (%)'!$D$8:$D$1657,'By country'!$E$6,'Data (%)'!$F$8:$F$1657,$D647,'Data (%)'!$E$8:$E$1657,$E647),NA())</f>
        <v>0.98488042455842972</v>
      </c>
      <c r="L647" s="64">
        <f>IFERROR(SUMIFS('Data (%)'!N$8:N$1657,'Data (%)'!$D$8:$D$1657,'By country'!$E$6,'Data (%)'!$F$8:$F$1657,$D647,'Data (%)'!$E$8:$E$1657,$E647),NA())</f>
        <v>0.98199999999999987</v>
      </c>
      <c r="M647" s="64">
        <f>IFERROR(SUMIFS('Data (%)'!O$8:O$1657,'Data (%)'!$D$8:$D$1657,'By country'!$E$6,'Data (%)'!$F$8:$F$1657,$D647,'Data (%)'!$E$8:$E$1657,$E647),NA())</f>
        <v>0.99315952564250765</v>
      </c>
      <c r="N647" s="64">
        <f>IFERROR(SUMIFS('Data (%)'!P$8:P$1657,'Data (%)'!$D$8:$D$1657,'By country'!$E$6,'Data (%)'!$F$8:$F$1657,$D647,'Data (%)'!$E$8:$E$1657,$E647),NA())</f>
        <v>0.99156350968385987</v>
      </c>
      <c r="O647" s="64" t="e">
        <f>IFERROR(SUMIFS('Data (%)'!Q$8:Q$1657,'Data (%)'!$D$8:$D$1657,'By country'!$E$6,'Data (%)'!$F$8:$F$1657,$D647,'Data (%)'!$E$8:$E$1657,$E647),NA())</f>
        <v>#N/A</v>
      </c>
      <c r="P647" s="64" t="e">
        <f>IFERROR(SUMIFS('Data (%)'!R$8:R$1657,'Data (%)'!$D$8:$D$1657,'By country'!$E$6,'Data (%)'!$F$8:$F$1657,$D647,'Data (%)'!$E$8:$E$1657,$E647),NA())</f>
        <v>#N/A</v>
      </c>
    </row>
    <row r="653" spans="4:16" ht="15" customHeight="1" x14ac:dyDescent="0.25">
      <c r="D653" s="1"/>
      <c r="E653" s="46" t="s">
        <v>217</v>
      </c>
    </row>
    <row r="654" spans="4:16" ht="15" customHeight="1" x14ac:dyDescent="0.25">
      <c r="D654" s="1"/>
    </row>
    <row r="655" spans="4:16" ht="15" customHeight="1" x14ac:dyDescent="0.25">
      <c r="D655" s="1"/>
    </row>
    <row r="656" spans="4:16" ht="15" customHeight="1" x14ac:dyDescent="0.25">
      <c r="D656" s="1"/>
    </row>
    <row r="657" spans="4:4" ht="15" customHeight="1" x14ac:dyDescent="0.25">
      <c r="D657" s="1"/>
    </row>
    <row r="658" spans="4:4" ht="15" customHeight="1" x14ac:dyDescent="0.25">
      <c r="D658" s="1"/>
    </row>
    <row r="659" spans="4:4" ht="15" customHeight="1" x14ac:dyDescent="0.25">
      <c r="D659" s="1"/>
    </row>
    <row r="660" spans="4:4" ht="15" customHeight="1" x14ac:dyDescent="0.25">
      <c r="D660" s="1"/>
    </row>
    <row r="661" spans="4:4" ht="15" customHeight="1" x14ac:dyDescent="0.25">
      <c r="D661" s="1"/>
    </row>
    <row r="662" spans="4:4" ht="15" customHeight="1" x14ac:dyDescent="0.25">
      <c r="D662" s="1"/>
    </row>
    <row r="663" spans="4:4" ht="15" customHeight="1" x14ac:dyDescent="0.25">
      <c r="D663" s="1"/>
    </row>
    <row r="664" spans="4:4" ht="15" customHeight="1" x14ac:dyDescent="0.25">
      <c r="D664" s="1"/>
    </row>
    <row r="665" spans="4:4" ht="15" customHeight="1" x14ac:dyDescent="0.25">
      <c r="D665" s="1"/>
    </row>
    <row r="666" spans="4:4" ht="15" customHeight="1" x14ac:dyDescent="0.25">
      <c r="D666" s="1"/>
    </row>
    <row r="667" spans="4:4" ht="15" customHeight="1" x14ac:dyDescent="0.25">
      <c r="D667" s="1"/>
    </row>
    <row r="668" spans="4:4" ht="15" customHeight="1" x14ac:dyDescent="0.25">
      <c r="D668" s="1"/>
    </row>
    <row r="669" spans="4:4" ht="15" customHeight="1" x14ac:dyDescent="0.25">
      <c r="D669" s="1"/>
    </row>
    <row r="670" spans="4:4" ht="15" customHeight="1" x14ac:dyDescent="0.25">
      <c r="D670" s="1"/>
    </row>
    <row r="671" spans="4:4" ht="15" customHeight="1" x14ac:dyDescent="0.25">
      <c r="D671" s="1"/>
    </row>
    <row r="672" spans="4:4" ht="15" customHeight="1" x14ac:dyDescent="0.25">
      <c r="D672" s="1"/>
    </row>
    <row r="673" spans="4:16" ht="15" customHeight="1" x14ac:dyDescent="0.25">
      <c r="D673" s="1"/>
    </row>
    <row r="674" spans="4:16" ht="15" customHeight="1" x14ac:dyDescent="0.25">
      <c r="D674" s="1"/>
    </row>
    <row r="675" spans="4:16" ht="15" customHeight="1" x14ac:dyDescent="0.25">
      <c r="D675" s="1"/>
      <c r="E675" s="36" t="s">
        <v>101</v>
      </c>
    </row>
    <row r="676" spans="4:16" ht="15" customHeight="1" x14ac:dyDescent="0.25">
      <c r="D676" s="1"/>
      <c r="E676" s="37"/>
      <c r="F676" s="38">
        <f>F$10</f>
        <v>2013</v>
      </c>
      <c r="G676" s="38">
        <f t="shared" ref="G676:P676" si="22">G$10</f>
        <v>2014</v>
      </c>
      <c r="H676" s="38">
        <f t="shared" si="22"/>
        <v>2015</v>
      </c>
      <c r="I676" s="38">
        <f t="shared" si="22"/>
        <v>2016</v>
      </c>
      <c r="J676" s="38">
        <f t="shared" si="22"/>
        <v>2017</v>
      </c>
      <c r="K676" s="38">
        <f t="shared" si="22"/>
        <v>2018</v>
      </c>
      <c r="L676" s="38">
        <f t="shared" si="22"/>
        <v>2019</v>
      </c>
      <c r="M676" s="38">
        <f t="shared" si="22"/>
        <v>2020</v>
      </c>
      <c r="N676" s="38">
        <f t="shared" si="22"/>
        <v>2021</v>
      </c>
      <c r="O676" s="38">
        <f t="shared" si="22"/>
        <v>2022</v>
      </c>
      <c r="P676" s="38">
        <f t="shared" si="22"/>
        <v>2023</v>
      </c>
    </row>
    <row r="677" spans="4:16" ht="15" customHeight="1" x14ac:dyDescent="0.25">
      <c r="D677" s="1" t="s">
        <v>102</v>
      </c>
      <c r="E677" s="61" t="s">
        <v>103</v>
      </c>
      <c r="F677" s="74">
        <f>SUMIFS(Data!H$8:H$1657,Data!$D$8:$D$1657,'By country'!$E$6,Data!$F$8:$F$1657,$M$6,Data!$E$8:$E$1657,$D677)</f>
        <v>1284807</v>
      </c>
      <c r="G677" s="74">
        <f>SUMIFS(Data!I$8:I$1657,Data!$D$8:$D$1657,'By country'!$E$6,Data!$F$8:$F$1657,$M$6,Data!$E$8:$E$1657,$D677)</f>
        <v>2245437.3816873566</v>
      </c>
      <c r="H677" s="74">
        <f>SUMIFS(Data!J$8:J$1657,Data!$D$8:$D$1657,'By country'!$E$6,Data!$F$8:$F$1657,$M$6,Data!$E$8:$E$1657,$D677)</f>
        <v>3413257.3174938518</v>
      </c>
      <c r="I677" s="74">
        <f>SUMIFS(Data!K$8:K$1657,Data!$D$8:$D$1657,'By country'!$E$6,Data!$F$8:$F$1657,$M$6,Data!$E$8:$E$1657,$D677)</f>
        <v>3816230.3646571022</v>
      </c>
      <c r="J677" s="74">
        <f>SUMIFS(Data!L$8:L$1657,Data!$D$8:$D$1657,'By country'!$E$6,Data!$F$8:$F$1657,$M$6,Data!$E$8:$E$1657,$D677)</f>
        <v>3864591.6822706992</v>
      </c>
      <c r="K677" s="74">
        <f>SUMIFS(Data!M$8:M$1657,Data!$D$8:$D$1657,'By country'!$E$6,Data!$F$8:$F$1657,$M$6,Data!$E$8:$E$1657,$D677)</f>
        <v>3914444.352957081</v>
      </c>
      <c r="L677" s="71">
        <f>SUMIFS(Data!N$8:N$1657,Data!$D$8:$D$1657,'By country'!$E$6,Data!$F$8:$F$1657,$M$6,Data!$E$8:$E$1657,$D677)</f>
        <v>3866139.226104097</v>
      </c>
      <c r="M677" s="71">
        <f>SUMIFS(Data!O$8:O$1657,Data!$D$8:$D$1657,'By country'!$E$6,Data!$F$8:$F$1657,$M$6,Data!$E$8:$E$1657,$D677)</f>
        <v>3917838</v>
      </c>
      <c r="N677" s="71">
        <f>SUMIFS(Data!P$8:P$1657,Data!$D$8:$D$1657,'By country'!$E$6,Data!$F$8:$F$1657,$M$6,Data!$E$8:$E$1657,$D677)</f>
        <v>3957640</v>
      </c>
      <c r="O677" s="71">
        <f>SUMIFS(Data!Q$8:Q$1657,Data!$D$8:$D$1657,'By country'!$E$6,Data!$F$8:$F$1657,$M$6,Data!$E$8:$E$1657,$D677)</f>
        <v>3992637</v>
      </c>
      <c r="P677" s="71" t="e">
        <f>SUMIFS(Data!R$8:R$1657,Data!$D$8:$D$1657,'By country'!$E$6,Data!$F$8:$F$1657,$M$6,Data!$E$8:$E$1657,$D677)</f>
        <v>#N/A</v>
      </c>
    </row>
    <row r="678" spans="4:16" ht="15" customHeight="1" x14ac:dyDescent="0.25">
      <c r="D678" s="1" t="str">
        <f>$M$6</f>
        <v>Total</v>
      </c>
      <c r="E678" s="62" t="s">
        <v>59</v>
      </c>
      <c r="F678" s="64">
        <f>IFERROR(SUMIFS('Data (%)'!H$8:H$1657,'Data (%)'!$D$8:$D$1657,'By country'!$E$6,'Data (%)'!$F$8:$F$1657,$D678,'Data (%)'!$E$8:$E$1657,$D677),NA())</f>
        <v>0.35000010896581635</v>
      </c>
      <c r="G678" s="64">
        <f>IFERROR(SUMIFS('Data (%)'!I$8:I$1657,'Data (%)'!$D$8:$D$1657,'By country'!$E$6,'Data (%)'!$F$8:$F$1657,$D678,'Data (%)'!$E$8:$E$1657,$D677),NA())</f>
        <v>0.60055995476551816</v>
      </c>
      <c r="H678" s="64">
        <f>IFERROR(SUMIFS('Data (%)'!J$8:J$1657,'Data (%)'!$D$8:$D$1657,'By country'!$E$6,'Data (%)'!$F$8:$F$1657,$D678,'Data (%)'!$E$8:$E$1657,$D677),NA())</f>
        <v>0.89510189025546305</v>
      </c>
      <c r="I678" s="64">
        <f>IFERROR(SUMIFS('Data (%)'!K$8:K$1657,'Data (%)'!$D$8:$D$1657,'By country'!$E$6,'Data (%)'!$F$8:$F$1657,$D678,'Data (%)'!$E$8:$E$1657,$D677),NA())</f>
        <v>0.98990451282780134</v>
      </c>
      <c r="J678" s="64">
        <f>IFERROR(SUMIFS('Data (%)'!L$8:L$1657,'Data (%)'!$D$8:$D$1657,'By country'!$E$6,'Data (%)'!$F$8:$F$1657,$D678,'Data (%)'!$E$8:$E$1657,$D677),NA())</f>
        <v>0.99007492269690145</v>
      </c>
      <c r="K678" s="64">
        <f>IFERROR(SUMIFS('Data (%)'!M$8:M$1657,'Data (%)'!$D$8:$D$1657,'By country'!$E$6,'Data (%)'!$F$8:$F$1657,$D678,'Data (%)'!$E$8:$E$1657,$D677),NA())</f>
        <v>0.99464127367528909</v>
      </c>
      <c r="L678" s="64">
        <f>IFERROR(SUMIFS('Data (%)'!N$8:N$1657,'Data (%)'!$D$8:$D$1657,'By country'!$E$6,'Data (%)'!$F$8:$F$1657,$D678,'Data (%)'!$E$8:$E$1657,$D677),NA())</f>
        <v>0.99557780217095537</v>
      </c>
      <c r="M678" s="64">
        <f>IFERROR(SUMIFS('Data (%)'!O$8:O$1657,'Data (%)'!$D$8:$D$1657,'By country'!$E$6,'Data (%)'!$F$8:$F$1657,$D678,'Data (%)'!$E$8:$E$1657,$D677),NA())</f>
        <v>0.99972160761269213</v>
      </c>
      <c r="N678" s="64">
        <f>IFERROR(SUMIFS('Data (%)'!P$8:P$1657,'Data (%)'!$D$8:$D$1657,'By country'!$E$6,'Data (%)'!$F$8:$F$1657,$D678,'Data (%)'!$E$8:$E$1657,$D677),NA())</f>
        <v>0.99962037238867096</v>
      </c>
      <c r="O678" s="64">
        <f>IFERROR(SUMIFS('Data (%)'!Q$8:Q$1657,'Data (%)'!$D$8:$D$1657,'By country'!$E$6,'Data (%)'!$F$8:$F$1657,$D678,'Data (%)'!$E$8:$E$1657,$D677),NA())</f>
        <v>0.99939600255315952</v>
      </c>
      <c r="P678" s="64" t="e">
        <f>IFERROR(SUMIFS('Data (%)'!R$8:R$1657,'Data (%)'!$D$8:$D$1657,'By country'!$E$6,'Data (%)'!$F$8:$F$1657,$D678,'Data (%)'!$E$8:$E$1657,$D677),NA())</f>
        <v>#N/A</v>
      </c>
    </row>
    <row r="679" spans="4:16" ht="15" customHeight="1" x14ac:dyDescent="0.25">
      <c r="D679" s="1" t="s">
        <v>102</v>
      </c>
      <c r="E679" s="61" t="s">
        <v>104</v>
      </c>
      <c r="F679" s="74">
        <f>SUMIFS(Data!H$8:H$1657,Data!$D$8:$D$1657,'By country'!$E$6,Data!$F$8:$F$1657,"Rural",Data!$E$8:$E$1657,$D679)</f>
        <v>1477.7355576058267</v>
      </c>
      <c r="G679" s="74">
        <f>SUMIFS(Data!I$8:I$1657,Data!$D$8:$D$1657,'By country'!$E$6,Data!$F$8:$F$1657,"Rural",Data!$E$8:$E$1657,$D679)</f>
        <v>23539.993003185336</v>
      </c>
      <c r="H679" s="74">
        <f>SUMIFS(Data!J$8:J$1657,Data!$D$8:$D$1657,'By country'!$E$6,Data!$F$8:$F$1657,"Rural",Data!$E$8:$E$1657,$D679)</f>
        <v>133772.32232738833</v>
      </c>
      <c r="I679" s="74">
        <f>SUMIFS(Data!K$8:K$1657,Data!$D$8:$D$1657,'By country'!$E$6,Data!$F$8:$F$1657,"Rural",Data!$E$8:$E$1657,$D679)</f>
        <v>488149.36100903887</v>
      </c>
      <c r="J679" s="74">
        <f>SUMIFS(Data!L$8:L$1657,Data!$D$8:$D$1657,'By country'!$E$6,Data!$F$8:$F$1657,"Rural",Data!$E$8:$E$1657,$D679)</f>
        <v>493346.13156775094</v>
      </c>
      <c r="K679" s="74">
        <f>SUMIFS(Data!M$8:M$1657,Data!$D$8:$D$1657,'By country'!$E$6,Data!$F$8:$F$1657,"Rural",Data!$E$8:$E$1657,$D679)</f>
        <v>513036.01273443352</v>
      </c>
      <c r="L679" s="71">
        <f>SUMIFS(Data!N$8:N$1657,Data!$D$8:$D$1657,'By country'!$E$6,Data!$F$8:$F$1657,"Rural",Data!$E$8:$E$1657,$D679)</f>
        <v>484815.64649416145</v>
      </c>
      <c r="M679" s="71">
        <f>SUMIFS(Data!O$8:O$1657,Data!$D$8:$D$1657,'By country'!$E$6,Data!$F$8:$F$1657,"Rural",Data!$E$8:$E$1657,$D679)</f>
        <v>534332.85204970185</v>
      </c>
      <c r="N679" s="71">
        <f>SUMIFS(Data!P$8:P$1657,Data!$D$8:$D$1657,'By country'!$E$6,Data!$F$8:$F$1657,"Rural",Data!$E$8:$E$1657,$D679)</f>
        <v>581010</v>
      </c>
      <c r="O679" s="71">
        <f>SUMIFS(Data!Q$8:Q$1657,Data!$D$8:$D$1657,'By country'!$E$6,Data!$F$8:$F$1657,"Rural",Data!$E$8:$E$1657,$D679)</f>
        <v>583411</v>
      </c>
      <c r="P679" s="71" t="e">
        <f>SUMIFS(Data!R$8:R$1657,Data!$D$8:$D$1657,'By country'!$E$6,Data!$F$8:$F$1657,"Rural",Data!$E$8:$E$1657,$D679)</f>
        <v>#N/A</v>
      </c>
    </row>
    <row r="680" spans="4:16" ht="15" customHeight="1" x14ac:dyDescent="0.25">
      <c r="D680" s="1" t="str">
        <f>$M$7</f>
        <v>Rural</v>
      </c>
      <c r="E680" s="62" t="s">
        <v>68</v>
      </c>
      <c r="F680" s="64">
        <f>IFERROR(SUMIFS('Data (%)'!H$8:H$1657,'Data (%)'!$D$8:$D$1657,'By country'!$E$6,'Data (%)'!$F$8:$F$1657,$D680,'Data (%)'!$E$8:$E$1657,$D679),NA())</f>
        <v>2.8273930435024817E-3</v>
      </c>
      <c r="G680" s="64">
        <f>IFERROR(SUMIFS('Data (%)'!I$8:I$1657,'Data (%)'!$D$8:$D$1657,'By country'!$E$6,'Data (%)'!$F$8:$F$1657,$D680,'Data (%)'!$E$8:$E$1657,$D679),NA())</f>
        <v>4.5964343276831146E-2</v>
      </c>
      <c r="H680" s="64">
        <f>IFERROR(SUMIFS('Data (%)'!J$8:J$1657,'Data (%)'!$D$8:$D$1657,'By country'!$E$6,'Data (%)'!$F$8:$F$1657,$D680,'Data (%)'!$E$8:$E$1657,$D679),NA())</f>
        <v>0.25602785700278108</v>
      </c>
      <c r="I680" s="64">
        <f>IFERROR(SUMIFS('Data (%)'!K$8:K$1657,'Data (%)'!$D$8:$D$1657,'By country'!$E$6,'Data (%)'!$F$8:$F$1657,$D680,'Data (%)'!$E$8:$E$1657,$D679),NA())</f>
        <v>0.92615839899796004</v>
      </c>
      <c r="J680" s="64">
        <f>IFERROR(SUMIFS('Data (%)'!L$8:L$1657,'Data (%)'!$D$8:$D$1657,'By country'!$E$6,'Data (%)'!$F$8:$F$1657,$D680,'Data (%)'!$E$8:$E$1657,$D679),NA())</f>
        <v>0.92719808835117457</v>
      </c>
      <c r="K680" s="64">
        <f>IFERROR(SUMIFS('Data (%)'!M$8:M$1657,'Data (%)'!$D$8:$D$1657,'By country'!$E$6,'Data (%)'!$F$8:$F$1657,$D680,'Data (%)'!$E$8:$E$1657,$D679),NA())</f>
        <v>0.96411335527851361</v>
      </c>
      <c r="L680" s="64">
        <f>IFERROR(SUMIFS('Data (%)'!N$8:N$1657,'Data (%)'!$D$8:$D$1657,'By country'!$E$6,'Data (%)'!$F$8:$F$1657,$D680,'Data (%)'!$E$8:$E$1657,$D679),NA())</f>
        <v>0.96598818404186892</v>
      </c>
      <c r="M680" s="64">
        <f>IFERROR(SUMIFS('Data (%)'!O$8:O$1657,'Data (%)'!$D$8:$D$1657,'By country'!$E$6,'Data (%)'!$F$8:$F$1657,$D680,'Data (%)'!$E$8:$E$1657,$D679),NA())</f>
        <v>0.99925758777797691</v>
      </c>
      <c r="N680" s="64">
        <f>IFERROR(SUMIFS('Data (%)'!P$8:P$1657,'Data (%)'!$D$8:$D$1657,'By country'!$E$6,'Data (%)'!$F$8:$F$1657,$D680,'Data (%)'!$E$8:$E$1657,$D679),NA())</f>
        <v>0.99744890952040877</v>
      </c>
      <c r="O680" s="64">
        <f>IFERROR(SUMIFS('Data (%)'!Q$8:Q$1657,'Data (%)'!$D$8:$D$1657,'By country'!$E$6,'Data (%)'!$F$8:$F$1657,$D680,'Data (%)'!$E$8:$E$1657,$D679),NA())</f>
        <v>0.99602383310001019</v>
      </c>
      <c r="P680" s="64" t="e">
        <f>IFERROR(SUMIFS('Data (%)'!R$8:R$1657,'Data (%)'!$D$8:$D$1657,'By country'!$E$6,'Data (%)'!$F$8:$F$1657,$D680,'Data (%)'!$E$8:$E$1657,$D679),NA())</f>
        <v>#N/A</v>
      </c>
    </row>
    <row r="681" spans="4:16" ht="15" customHeight="1" x14ac:dyDescent="0.25">
      <c r="F681" s="140"/>
      <c r="G681" s="140"/>
      <c r="H681" s="140"/>
      <c r="I681" s="140"/>
      <c r="J681" s="140"/>
      <c r="K681" s="140"/>
      <c r="L681" s="140"/>
      <c r="M681" s="140"/>
      <c r="N681" s="140"/>
      <c r="O681" s="140"/>
      <c r="P681" s="140"/>
    </row>
    <row r="682" spans="4:16" ht="15" customHeight="1" x14ac:dyDescent="0.25">
      <c r="F682" s="141"/>
      <c r="G682" s="141"/>
      <c r="H682" s="141"/>
      <c r="I682" s="141"/>
      <c r="J682" s="141"/>
      <c r="K682" s="141"/>
      <c r="L682" s="141"/>
      <c r="M682" s="141"/>
      <c r="N682" s="141"/>
      <c r="O682" s="141"/>
      <c r="P682" s="141"/>
    </row>
    <row r="683" spans="4:16" ht="15" customHeight="1" x14ac:dyDescent="0.25">
      <c r="D683" s="1"/>
    </row>
  </sheetData>
  <mergeCells count="1">
    <mergeCell ref="G6:H6"/>
  </mergeCells>
  <dataValidations count="2">
    <dataValidation type="list" allowBlank="1" showInputMessage="1" showErrorMessage="1" sqref="E6" xr:uid="{00000000-0002-0000-0300-000000000000}">
      <formula1>List_Country_Names</formula1>
    </dataValidation>
    <dataValidation type="list" allowBlank="1" showInputMessage="1" showErrorMessage="1" sqref="G6:H6" xr:uid="{1601E49F-17DD-49BA-8E5C-21D332E94042}">
      <formula1>$AC$8:$AC$29</formula1>
    </dataValidation>
  </dataValidations>
  <pageMargins left="0.7" right="0.7" top="0.75" bottom="0.75" header="0.3" footer="0.3"/>
  <pageSetup paperSize="9" scale="10" orientation="portrait" r:id="rId1"/>
  <headerFooter>
    <oddFooter>&amp;L&amp;1#&amp;"Rockwell"&amp;9&amp;K0078D7Information Classification: General</oddFooter>
  </headerFooter>
  <ignoredErrors>
    <ignoredError sqref="A1:M5 A6:D6 F6 A475:M622 A437:C440 A623:D645 J6:M6 A7:M80 A116:M134 A114:K115 A173:K175 A648:D648 A646:C647 A176:M200 A414:M434 A413:D413 F413:M413 F437:M440 A436:M436 A435:D435 F435:M435 S1:XFD7 S78 S198:AB200 T197:AB197 U78:AB78 S173:AB196 T287:AB290 A684:P1048576 AC29 S8:AB77 AC8:AC10 T438:AB438 AC475:AE647 A649:M649 S295:AB320 N475:P646 S475:AB649 AC682:AE1048576 AC13:AC19 S439:AB440 AG8:XFD80 N1:P20 AE31:AE80 AF32:AF80 S79:AB80 AC30:AD80 N173:P200 AC173:AE200 N323:P350 AF173:XFD200 S684:AB1048576 AF684:XFD1048576 AF475:XFD649 S443:XFD473 A443:P473 N648:P649 A113:D113 F113:K113 A136:M136 A135:D135 F135:M135 A138:M138 A137:C137 F137:M137 A140:M140 A139:C139 F139:M139 N22:P80 N21 P21 S413:AB437 AC413:AE440 N413:P440 AF413:XFD440 A383:M410 S383:AB410 AC383:AE410 N383:P410 AF383:XFD410 A353:M380 S353:AB380 AC353:AE380 N353:P380 AF353:XFD380 A323:M350 S323:AB350 AC323:AE350 AF323:XFD350 A293:M320 T293:AB294 N293:P316 AC293:AE320 AF293:XFD320 A263:M290 S263:AB286 N263:P290 AC263:AE290 AF263:XFD290 A233:M260 S233:AB260 N233:P260 AC233:AE260 AF233:XFD260 A203:M230 S203:AB230 N203:P230 AC203:AE230 AF203:XFD230 AG113:XFD140 AE113:AE140 AF113:AF140 S113:AB140 AC113:AD140 N113:P140 A83:M110 AG83:XFD110 AE83:AE110 AF83:AF110 S83:AB110 AC83:AD110 N83:P110"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85"/>
  <sheetViews>
    <sheetView showGridLines="0" showRowColHeaders="0" topLeftCell="A3" zoomScale="90" zoomScaleNormal="90" workbookViewId="0">
      <pane ySplit="8" topLeftCell="A11" activePane="bottomLeft" state="frozen"/>
      <selection activeCell="D3" sqref="D3"/>
      <selection pane="bottomLeft" activeCell="G7" sqref="G7"/>
    </sheetView>
  </sheetViews>
  <sheetFormatPr defaultColWidth="9.28515625" defaultRowHeight="15" customHeight="1" x14ac:dyDescent="0.25"/>
  <cols>
    <col min="1" max="1" width="4.28515625" style="7" hidden="1" customWidth="1"/>
    <col min="2" max="2" width="5.28515625" style="7" hidden="1" customWidth="1"/>
    <col min="3" max="3" width="2.7109375" style="7" hidden="1" customWidth="1"/>
    <col min="4" max="4" width="3.7109375" customWidth="1"/>
    <col min="5" max="5" width="40.85546875" customWidth="1"/>
    <col min="6" max="6" width="14.28515625" customWidth="1"/>
    <col min="7" max="16" width="13.28515625" customWidth="1"/>
    <col min="17" max="26" width="9.28515625" style="8"/>
    <col min="27" max="35" width="9.28515625" style="8" hidden="1" customWidth="1"/>
    <col min="36" max="16384" width="9.28515625" style="8"/>
  </cols>
  <sheetData>
    <row r="1" spans="1:35" s="25" customFormat="1" ht="23.65" hidden="1" customHeight="1" x14ac:dyDescent="0.25">
      <c r="A1" s="26"/>
      <c r="B1" s="26"/>
      <c r="E1" s="24"/>
    </row>
    <row r="2" spans="1:35" s="25" customFormat="1" ht="13.9" hidden="1" customHeight="1" x14ac:dyDescent="0.25">
      <c r="A2" s="26"/>
      <c r="B2" s="26"/>
      <c r="E2" s="24"/>
    </row>
    <row r="3" spans="1:35" s="34" customFormat="1" ht="44.1" customHeight="1" x14ac:dyDescent="0.25">
      <c r="A3" s="35"/>
      <c r="B3" s="35"/>
      <c r="E3" s="33" t="s">
        <v>3</v>
      </c>
    </row>
    <row r="4" spans="1:35" ht="10.15" customHeight="1" x14ac:dyDescent="0.25">
      <c r="A4" s="19"/>
      <c r="D4" s="8"/>
      <c r="J4" s="8"/>
      <c r="K4" s="8"/>
      <c r="L4" s="8"/>
      <c r="M4" s="8"/>
      <c r="N4" s="8"/>
      <c r="O4" s="8"/>
      <c r="P4" s="8"/>
    </row>
    <row r="5" spans="1:35" ht="10.15" customHeight="1" x14ac:dyDescent="0.25">
      <c r="A5" s="19"/>
      <c r="D5" s="8"/>
      <c r="E5" s="8"/>
      <c r="F5" s="8"/>
      <c r="G5" s="8"/>
      <c r="H5" s="8"/>
      <c r="I5" s="8"/>
      <c r="J5" s="8"/>
      <c r="K5" s="8"/>
      <c r="L5" s="8"/>
      <c r="M5" s="8"/>
      <c r="N5" s="8"/>
      <c r="O5" s="8"/>
      <c r="P5" s="8"/>
    </row>
    <row r="6" spans="1:35" ht="23.25" customHeight="1" x14ac:dyDescent="0.25">
      <c r="A6" s="19"/>
      <c r="B6" s="19"/>
      <c r="C6" s="19"/>
      <c r="D6" s="8"/>
      <c r="E6" s="82" t="s">
        <v>16</v>
      </c>
      <c r="F6" s="81" t="s">
        <v>137</v>
      </c>
      <c r="G6" s="81" t="s">
        <v>138</v>
      </c>
      <c r="H6" s="8"/>
      <c r="I6" s="8"/>
      <c r="J6" s="8"/>
      <c r="K6" s="8"/>
      <c r="L6" s="8"/>
      <c r="M6" s="8"/>
      <c r="N6" s="8"/>
      <c r="O6" s="8"/>
      <c r="P6" s="8"/>
    </row>
    <row r="7" spans="1:35" ht="15" customHeight="1" x14ac:dyDescent="0.25">
      <c r="A7" s="19"/>
      <c r="B7" s="19"/>
      <c r="C7" s="19"/>
      <c r="D7" s="8"/>
      <c r="E7" s="85" t="s">
        <v>65</v>
      </c>
      <c r="F7" s="101" t="s">
        <v>139</v>
      </c>
      <c r="G7" s="85" t="s">
        <v>19</v>
      </c>
      <c r="H7" s="8"/>
      <c r="I7" s="8"/>
      <c r="J7" s="8"/>
      <c r="K7" s="8"/>
      <c r="L7" s="1">
        <f>MAX(Data!$H$7:$AD$7)</f>
        <v>2023</v>
      </c>
      <c r="M7" s="8"/>
      <c r="N7" s="8"/>
      <c r="O7" s="8"/>
      <c r="P7" s="8"/>
    </row>
    <row r="8" spans="1:35" ht="15" customHeight="1" x14ac:dyDescent="0.25">
      <c r="A8" s="19"/>
      <c r="B8" s="19"/>
      <c r="C8" s="19"/>
      <c r="D8" s="8"/>
      <c r="E8" s="50"/>
      <c r="F8" s="78" t="str">
        <f>IF(AND(OR($E$7="Households",$E$7="Population",,$E$7="Land area"),$F$7="Percentage"),"Please change Unit !!","")</f>
        <v/>
      </c>
      <c r="G8" s="8"/>
      <c r="H8" s="8"/>
      <c r="I8" s="8"/>
      <c r="J8" s="8"/>
      <c r="K8" s="8"/>
      <c r="L8" s="8"/>
      <c r="M8" s="8"/>
      <c r="N8" s="8"/>
      <c r="O8" s="8"/>
      <c r="P8" s="8"/>
    </row>
    <row r="9" spans="1:35" ht="15" customHeight="1" x14ac:dyDescent="0.25">
      <c r="A9" s="19"/>
      <c r="B9" s="19"/>
      <c r="C9" s="19"/>
      <c r="D9" s="8"/>
      <c r="E9" s="83" t="str">
        <f>IF($F$7="Percentage","( % ) of "&amp;$AA$9,"In "&amp;IF(VLOOKUP($E$7,LISTS!$F$2:$H$52,3,FALSE)="","",VLOOKUP($E$7,LISTS!$F$2:$H$52,3,FALSE)))</f>
        <v>( % ) of Households</v>
      </c>
      <c r="F9" s="80" t="str">
        <f>IF(VLOOKUP(E7,LISTS!$F$2:$G$52,2,FALSE)="","",VLOOKUP(E7,LISTS!$F$2:$G$52,2,FALSE))</f>
        <v/>
      </c>
      <c r="G9" s="8"/>
      <c r="H9" s="8"/>
      <c r="I9" s="8"/>
      <c r="J9" s="8"/>
      <c r="K9" s="8"/>
      <c r="L9" s="8"/>
      <c r="M9" s="8"/>
      <c r="N9" s="8"/>
      <c r="O9" s="8"/>
      <c r="P9" s="8"/>
      <c r="AA9" s="92" t="str">
        <f>'Data (%)'!$D$6</f>
        <v>Households</v>
      </c>
      <c r="AB9" s="1"/>
      <c r="AC9" s="1"/>
      <c r="AD9" s="1"/>
      <c r="AE9" s="1"/>
      <c r="AF9" s="1"/>
      <c r="AG9" s="1"/>
      <c r="AH9" s="1"/>
      <c r="AI9" s="1"/>
    </row>
    <row r="10" spans="1:35" ht="15" customHeight="1" x14ac:dyDescent="0.25">
      <c r="A10" s="19"/>
      <c r="B10" s="19"/>
      <c r="D10" s="8"/>
      <c r="E10" s="55" t="s">
        <v>140</v>
      </c>
      <c r="F10" s="58">
        <f>Data!H7</f>
        <v>2013</v>
      </c>
      <c r="G10" s="58">
        <f>F10+1</f>
        <v>2014</v>
      </c>
      <c r="H10" s="58">
        <f t="shared" ref="H10:N10" si="0">G10+1</f>
        <v>2015</v>
      </c>
      <c r="I10" s="58">
        <f t="shared" si="0"/>
        <v>2016</v>
      </c>
      <c r="J10" s="58">
        <f t="shared" si="0"/>
        <v>2017</v>
      </c>
      <c r="K10" s="58">
        <f t="shared" si="0"/>
        <v>2018</v>
      </c>
      <c r="L10" s="58">
        <f t="shared" si="0"/>
        <v>2019</v>
      </c>
      <c r="M10" s="58">
        <f t="shared" si="0"/>
        <v>2020</v>
      </c>
      <c r="N10" s="58">
        <f t="shared" si="0"/>
        <v>2021</v>
      </c>
      <c r="O10" s="58">
        <f>N10+1</f>
        <v>2022</v>
      </c>
      <c r="P10" s="58">
        <f>O10+1</f>
        <v>2023</v>
      </c>
      <c r="AA10" s="14">
        <f>F10</f>
        <v>2013</v>
      </c>
      <c r="AB10" s="14">
        <f t="shared" ref="AB10:AI10" si="1">G10</f>
        <v>2014</v>
      </c>
      <c r="AC10" s="14">
        <f t="shared" si="1"/>
        <v>2015</v>
      </c>
      <c r="AD10" s="14">
        <f t="shared" si="1"/>
        <v>2016</v>
      </c>
      <c r="AE10" s="14">
        <f t="shared" si="1"/>
        <v>2017</v>
      </c>
      <c r="AF10" s="14">
        <f t="shared" si="1"/>
        <v>2018</v>
      </c>
      <c r="AG10" s="14">
        <f t="shared" si="1"/>
        <v>2019</v>
      </c>
      <c r="AH10" s="14">
        <f t="shared" si="1"/>
        <v>2020</v>
      </c>
      <c r="AI10" s="14">
        <f t="shared" si="1"/>
        <v>2021</v>
      </c>
    </row>
    <row r="11" spans="1:35" ht="15" customHeight="1" x14ac:dyDescent="0.25">
      <c r="A11" s="19"/>
      <c r="B11" s="19"/>
      <c r="D11" s="8"/>
      <c r="E11" s="56" t="str">
        <f>LISTS!B2</f>
        <v>Austria</v>
      </c>
      <c r="F11" s="59">
        <f>IFERROR(IF($F$7="Percentage",SUMIFS('Data (%)'!H$8:H$1657,'Data (%)'!$D$8:$D$1657,$E11,'Data (%)'!$F$8:$F$1657,$G$7,'Data (%)'!$E$8:$E$1657,$E$7)/IF($F$8&lt;&gt;"",AA11,1),SUMIFS(Data!H$8:H$1657,Data!$D$8:$D$1657,$E11,Data!$F$8:$F$1657,$G$7,Data!$E$8:$E$1657,$E$7)),NA())</f>
        <v>0.99127949840855445</v>
      </c>
      <c r="G11" s="59">
        <f>IFERROR(IF($F$7="Percentage",SUMIFS('Data (%)'!I$8:I$1657,'Data (%)'!$D$8:$D$1657,$E11,'Data (%)'!$F$8:$F$1657,$G$7,'Data (%)'!$E$8:$E$1657,$E$7)/IF($F$8&lt;&gt;"",AB11,1),SUMIFS(Data!I$8:I$1657,Data!$D$8:$D$1657,$E11,Data!$F$8:$F$1657,$G$7,Data!$E$8:$E$1657,$E$7)),NA())</f>
        <v>0.9924963163093713</v>
      </c>
      <c r="H11" s="59">
        <f>IFERROR(IF($F$7="Percentage",SUMIFS('Data (%)'!J$8:J$1657,'Data (%)'!$D$8:$D$1657,$E11,'Data (%)'!$F$8:$F$1657,$G$7,'Data (%)'!$E$8:$E$1657,$E$7)/IF($F$8&lt;&gt;"",AC11,1),SUMIFS(Data!J$8:J$1657,Data!$D$8:$D$1657,$E11,Data!$F$8:$F$1657,$G$7,Data!$E$8:$E$1657,$E$7)),NA())</f>
        <v>0.99249740417284849</v>
      </c>
      <c r="I11" s="59">
        <f>IFERROR(IF($F$7="Percentage",SUMIFS('Data (%)'!K$8:K$1657,'Data (%)'!$D$8:$D$1657,$E11,'Data (%)'!$F$8:$F$1657,$G$7,'Data (%)'!$E$8:$E$1657,$E$7)/IF($F$8&lt;&gt;"",AD11,1),SUMIFS(Data!K$8:K$1657,Data!$D$8:$D$1657,$E11,Data!$F$8:$F$1657,$G$7,Data!$E$8:$E$1657,$E$7)),NA())</f>
        <v>0.99248000000000003</v>
      </c>
      <c r="J11" s="59">
        <f>IFERROR(IF($F$7="Percentage",SUMIFS('Data (%)'!L$8:L$1657,'Data (%)'!$D$8:$D$1657,$E11,'Data (%)'!$F$8:$F$1657,$G$7,'Data (%)'!$E$8:$E$1657,$E$7)/IF($F$8&lt;&gt;"",AE11,1),SUMIFS(Data!L$8:L$1657,Data!$D$8:$D$1657,$E11,Data!$F$8:$F$1657,$G$7,Data!$E$8:$E$1657,$E$7)),NA())</f>
        <v>0.99248000000000003</v>
      </c>
      <c r="K11" s="59">
        <f>IFERROR(IF($F$7="Percentage",SUMIFS('Data (%)'!M$8:M$1657,'Data (%)'!$D$8:$D$1657,$E11,'Data (%)'!$F$8:$F$1657,$G$7,'Data (%)'!$E$8:$E$1657,$E$7)/IF($F$8&lt;&gt;"",AF11,1),SUMIFS(Data!M$8:M$1657,Data!$D$8:$D$1657,$E11,Data!$F$8:$F$1657,$G$7,Data!$E$8:$E$1657,$E$7)),NA())</f>
        <v>0.99260000000000004</v>
      </c>
      <c r="L11" s="59">
        <f>IFERROR(IF($F$7="Percentage",SUMIFS('Data (%)'!N$8:N$1657,'Data (%)'!$D$8:$D$1657,$E11,'Data (%)'!$F$8:$F$1657,$G$7,'Data (%)'!$E$8:$E$1657,$E$7)/IF($F$8&lt;&gt;"",AG11,1),SUMIFS(Data!N$8:N$1657,Data!$D$8:$D$1657,$E11,Data!$F$8:$F$1657,$G$7,Data!$E$8:$E$1657,$E$7)),NA())</f>
        <v>0.99286227838504815</v>
      </c>
      <c r="M11" s="59">
        <f>IFERROR(IF($F$7="Percentage",SUMIFS('Data (%)'!O$8:O$1657,'Data (%)'!$D$8:$D$1657,$E11,'Data (%)'!$F$8:$F$1657,$G$7,'Data (%)'!$E$8:$E$1657,$E$7)/IF($F$8&lt;&gt;"",AH11,1),SUMIFS(Data!O$8:O$1657,Data!$D$8:$D$1657,$E11,Data!$F$8:$F$1657,$G$7,Data!$E$8:$E$1657,$E$7)),NA())</f>
        <v>0.98880000000000001</v>
      </c>
      <c r="N11" s="59">
        <f>IFERROR(IF($F$7="Percentage",SUMIFS('Data (%)'!P$8:P$1657,'Data (%)'!$D$8:$D$1657,$E11,'Data (%)'!$F$8:$F$1657,$G$7,'Data (%)'!$E$8:$E$1657,$E$7)/IF($F$8&lt;&gt;"",AI11,1),SUMIFS(Data!P$8:P$1657,Data!$D$8:$D$1657,$E11,Data!$F$8:$F$1657,$G$7,Data!$E$8:$E$1657,$E$7)),NA())</f>
        <v>0.98989377246540478</v>
      </c>
      <c r="O11" s="59">
        <f>IFERROR(IF($F$7="Percentage",SUMIFS('Data (%)'!Q$8:Q$1657,'Data (%)'!$D$8:$D$1657,$E11,'Data (%)'!$F$8:$F$1657,$G$7,'Data (%)'!$E$8:$E$1657,$E$7)/IF($F$8&lt;&gt;"",AJ11,1),SUMIFS(Data!Q$8:Q$1657,Data!$D$8:$D$1657,$E11,Data!$F$8:$F$1657,$G$7,Data!$E$8:$E$1657,$E$7)),NA())</f>
        <v>0.99064892804845994</v>
      </c>
      <c r="P11" s="59">
        <f>IFERROR(IF($F$7="Percentage",SUMIFS('Data (%)'!R$8:R$1657,'Data (%)'!$D$8:$D$1657,$E11,'Data (%)'!$F$8:$F$1657,$G$7,'Data (%)'!$E$8:$E$1657,$E$7)/IF($F$8&lt;&gt;"",AK11,1),SUMIFS(Data!R$8:R$1657,Data!$D$8:$D$1657,$E11,Data!$F$8:$F$1657,$G$7,Data!$E$8:$E$1657,$E$7)),NA())</f>
        <v>0.99151566544675507</v>
      </c>
      <c r="AA11" s="8">
        <f>SUMIFS(Data!H$8:H$1657,Data!$D$8:$D$1657,$E11,Data!$F$8:$F$1657,$G$7,Data!$E$8:$E$1657,$AA$9)</f>
        <v>3670876</v>
      </c>
      <c r="AB11" s="8">
        <f>SUMIFS(Data!I$8:I$1657,Data!$D$8:$D$1657,$E11,Data!$F$8:$F$1657,$G$7,Data!$E$8:$E$1657,$AA$9)</f>
        <v>3738906.2721707146</v>
      </c>
      <c r="AC11" s="8">
        <f>SUMIFS(Data!J$8:J$1657,Data!$D$8:$D$1657,$E11,Data!$F$8:$F$1657,$G$7,Data!$E$8:$E$1657,$AA$9)</f>
        <v>3813261.2104301383</v>
      </c>
      <c r="AD11" s="8">
        <f>SUMIFS(Data!K$8:K$1657,Data!$D$8:$D$1657,$E11,Data!$F$8:$F$1657,$G$7,Data!$E$8:$E$1657,$AA$9)</f>
        <v>3855149.9818457277</v>
      </c>
      <c r="AE11" s="8">
        <f>SUMIFS(Data!L$8:L$1657,Data!$D$8:$D$1657,$E11,Data!$F$8:$F$1657,$G$7,Data!$E$8:$E$1657,$AA$9)</f>
        <v>3903332.5596650764</v>
      </c>
      <c r="AF11" s="8">
        <f>SUMIFS(Data!M$8:M$1657,Data!$D$8:$D$1657,$E11,Data!$F$8:$F$1657,$G$7,Data!$E$8:$E$1657,$AA$9)</f>
        <v>3935533.8015411892</v>
      </c>
      <c r="AG11" s="8">
        <f>SUMIFS(Data!N$8:N$1657,Data!$D$8:$D$1657,$E11,Data!$F$8:$F$1657,$G$7,Data!$E$8:$E$1657,$AA$9)</f>
        <v>3883312</v>
      </c>
      <c r="AH11" s="8">
        <f>SUMIFS(Data!O$8:O$1657,Data!$D$8:$D$1657,$E11,Data!$F$8:$F$1657,$G$7,Data!$E$8:$E$1657,$AA$9)</f>
        <v>3918929</v>
      </c>
      <c r="AI11" s="8">
        <f>SUMIFS(Data!P$8:P$1657,Data!$D$8:$D$1657,$E11,Data!$F$8:$F$1657,$G$7,Data!$E$8:$E$1657,$AA$9)</f>
        <v>3959143</v>
      </c>
    </row>
    <row r="12" spans="1:35" ht="15" customHeight="1" x14ac:dyDescent="0.25">
      <c r="B12" s="19"/>
      <c r="D12" s="8"/>
      <c r="E12" s="57" t="str">
        <f>LISTS!B3</f>
        <v>Belgium</v>
      </c>
      <c r="F12" s="60">
        <f>IFERROR(IF($F$7="Percentage",SUMIFS('Data (%)'!H$8:H$1657,'Data (%)'!$D$8:$D$1657,$E12,'Data (%)'!$F$8:$F$1657,$G$7,'Data (%)'!$E$8:$E$1657,$E$7)/IF($F$8&lt;&gt;"",AA12,1),SUMIFS(Data!H$8:H$1657,Data!$D$8:$D$1657,$E12,Data!$F$8:$F$1657,$G$7,Data!$E$8:$E$1657,$E$7)),NA())</f>
        <v>0.99931890383630806</v>
      </c>
      <c r="G12" s="60">
        <f>IFERROR(IF($F$7="Percentage",SUMIFS('Data (%)'!I$8:I$1657,'Data (%)'!$D$8:$D$1657,$E12,'Data (%)'!$F$8:$F$1657,$G$7,'Data (%)'!$E$8:$E$1657,$E$7)/IF($F$8&lt;&gt;"",AB12,1),SUMIFS(Data!I$8:I$1657,Data!$D$8:$D$1657,$E12,Data!$F$8:$F$1657,$G$7,Data!$E$8:$E$1657,$E$7)),NA())</f>
        <v>0.99925000000000019</v>
      </c>
      <c r="H12" s="60">
        <f>IFERROR(IF($F$7="Percentage",SUMIFS('Data (%)'!J$8:J$1657,'Data (%)'!$D$8:$D$1657,$E12,'Data (%)'!$F$8:$F$1657,$G$7,'Data (%)'!$E$8:$E$1657,$E$7)/IF($F$8&lt;&gt;"",AC12,1),SUMIFS(Data!J$8:J$1657,Data!$D$8:$D$1657,$E12,Data!$F$8:$F$1657,$G$7,Data!$E$8:$E$1657,$E$7)),NA())</f>
        <v>0.99924999999999997</v>
      </c>
      <c r="I12" s="60">
        <f>IFERROR(IF($F$7="Percentage",SUMIFS('Data (%)'!K$8:K$1657,'Data (%)'!$D$8:$D$1657,$E12,'Data (%)'!$F$8:$F$1657,$G$7,'Data (%)'!$E$8:$E$1657,$E$7)/IF($F$8&lt;&gt;"",AD12,1),SUMIFS(Data!K$8:K$1657,Data!$D$8:$D$1657,$E12,Data!$F$8:$F$1657,$G$7,Data!$E$8:$E$1657,$E$7)),NA())</f>
        <v>0.99926877218225652</v>
      </c>
      <c r="J12" s="60">
        <f>IFERROR(IF($F$7="Percentage",SUMIFS('Data (%)'!L$8:L$1657,'Data (%)'!$D$8:$D$1657,$E12,'Data (%)'!$F$8:$F$1657,$G$7,'Data (%)'!$E$8:$E$1657,$E$7)/IF($F$8&lt;&gt;"",AE12,1),SUMIFS(Data!L$8:L$1657,Data!$D$8:$D$1657,$E12,Data!$F$8:$F$1657,$G$7,Data!$E$8:$E$1657,$E$7)),NA())</f>
        <v>0.99925008423527284</v>
      </c>
      <c r="K12" s="60">
        <f>IFERROR(IF($F$7="Percentage",SUMIFS('Data (%)'!M$8:M$1657,'Data (%)'!$D$8:$D$1657,$E12,'Data (%)'!$F$8:$F$1657,$G$7,'Data (%)'!$E$8:$E$1657,$E$7)/IF($F$8&lt;&gt;"",AF12,1),SUMIFS(Data!M$8:M$1657,Data!$D$8:$D$1657,$E12,Data!$F$8:$F$1657,$G$7,Data!$E$8:$E$1657,$E$7)),NA())</f>
        <v>0.99925001437868888</v>
      </c>
      <c r="L12" s="60">
        <f>IFERROR(IF($F$7="Percentage",SUMIFS('Data (%)'!N$8:N$1657,'Data (%)'!$D$8:$D$1657,$E12,'Data (%)'!$F$8:$F$1657,$G$7,'Data (%)'!$E$8:$E$1657,$E$7)/IF($F$8&lt;&gt;"",AG12,1),SUMIFS(Data!N$8:N$1657,Data!$D$8:$D$1657,$E12,Data!$F$8:$F$1657,$G$7,Data!$E$8:$E$1657,$E$7)),NA())</f>
        <v>0.99975169870865155</v>
      </c>
      <c r="M12" s="60">
        <f>IFERROR(IF($F$7="Percentage",SUMIFS('Data (%)'!O$8:O$1657,'Data (%)'!$D$8:$D$1657,$E12,'Data (%)'!$F$8:$F$1657,$G$7,'Data (%)'!$E$8:$E$1657,$E$7)/IF($F$8&lt;&gt;"",AH12,1),SUMIFS(Data!O$8:O$1657,Data!$D$8:$D$1657,$E12,Data!$F$8:$F$1657,$G$7,Data!$E$8:$E$1657,$E$7)),NA())</f>
        <v>0.99937554107620286</v>
      </c>
      <c r="N12" s="60">
        <f>IFERROR(IF($F$7="Percentage",SUMIFS('Data (%)'!P$8:P$1657,'Data (%)'!$D$8:$D$1657,$E12,'Data (%)'!$F$8:$F$1657,$G$7,'Data (%)'!$E$8:$E$1657,$E$7)/IF($F$8&lt;&gt;"",AI12,1),SUMIFS(Data!P$8:P$1657,Data!$D$8:$D$1657,$E12,Data!$F$8:$F$1657,$G$7,Data!$E$8:$E$1657,$E$7)),NA())</f>
        <v>0.99653600000000042</v>
      </c>
      <c r="O12" s="60">
        <f>IFERROR(IF($F$7="Percentage",SUMIFS('Data (%)'!Q$8:Q$1657,'Data (%)'!$D$8:$D$1657,$E12,'Data (%)'!$F$8:$F$1657,$G$7,'Data (%)'!$E$8:$E$1657,$E$7)/IF($F$8&lt;&gt;"",AJ12,1),SUMIFS(Data!Q$8:Q$1657,Data!$D$8:$D$1657,$E12,Data!$F$8:$F$1657,$G$7,Data!$E$8:$E$1657,$E$7)),NA())</f>
        <v>0.99979433486976432</v>
      </c>
      <c r="P12" s="60">
        <f>IFERROR(IF($F$7="Percentage",SUMIFS('Data (%)'!R$8:R$1657,'Data (%)'!$D$8:$D$1657,$E12,'Data (%)'!$F$8:$F$1657,$G$7,'Data (%)'!$E$8:$E$1657,$E$7)/IF($F$8&lt;&gt;"",AK12,1),SUMIFS(Data!R$8:R$1657,Data!$D$8:$D$1657,$E12,Data!$F$8:$F$1657,$G$7,Data!$E$8:$E$1657,$E$7)),NA())</f>
        <v>0.99978884492555553</v>
      </c>
      <c r="AA12" s="8">
        <f>SUMIFS(Data!H$8:H$1657,Data!$D$8:$D$1657,$E12,Data!$F$8:$F$1657,$G$7,Data!$E$8:$E$1657,$AA$9)</f>
        <v>4622858</v>
      </c>
      <c r="AB12" s="8">
        <f>SUMIFS(Data!I$8:I$1657,Data!$D$8:$D$1657,$E12,Data!$F$8:$F$1657,$G$7,Data!$E$8:$E$1657,$AA$9)</f>
        <v>4831879.653679654</v>
      </c>
      <c r="AC12" s="8">
        <f>SUMIFS(Data!J$8:J$1657,Data!$D$8:$D$1657,$E12,Data!$F$8:$F$1657,$G$7,Data!$E$8:$E$1657,$AA$9)</f>
        <v>4850212.987012987</v>
      </c>
      <c r="AD12" s="8">
        <f>SUMIFS(Data!K$8:K$1657,Data!$D$8:$D$1657,$E12,Data!$F$8:$F$1657,$G$7,Data!$E$8:$E$1657,$AA$9)</f>
        <v>4873780.9523809515</v>
      </c>
      <c r="AE12" s="8">
        <f>SUMIFS(Data!L$8:L$1657,Data!$D$8:$D$1657,$E12,Data!$F$8:$F$1657,$G$7,Data!$E$8:$E$1657,$AA$9)</f>
        <v>4896587.4458874436</v>
      </c>
      <c r="AF12" s="8">
        <f>SUMIFS(Data!M$8:M$1657,Data!$D$8:$D$1657,$E12,Data!$F$8:$F$1657,$G$7,Data!$E$8:$E$1657,$AA$9)</f>
        <v>4914167.532467532</v>
      </c>
      <c r="AG12" s="8">
        <f>SUMIFS(Data!N$8:N$1657,Data!$D$8:$D$1657,$E12,Data!$F$8:$F$1657,$G$7,Data!$E$8:$E$1657,$AA$9)</f>
        <v>4899403.5117202029</v>
      </c>
      <c r="AH12" s="8">
        <f>SUMIFS(Data!O$8:O$1657,Data!$D$8:$D$1657,$E12,Data!$F$8:$F$1657,$G$7,Data!$E$8:$E$1657,$AA$9)</f>
        <v>4751935.7946818834</v>
      </c>
      <c r="AI12" s="8">
        <f>SUMIFS(Data!P$8:P$1657,Data!$D$8:$D$1657,$E12,Data!$F$8:$F$1657,$G$7,Data!$E$8:$E$1657,$AA$9)</f>
        <v>4989764</v>
      </c>
    </row>
    <row r="13" spans="1:35" ht="15" customHeight="1" x14ac:dyDescent="0.25">
      <c r="B13" s="19"/>
      <c r="D13" s="8"/>
      <c r="E13" s="57" t="str">
        <f>LISTS!B4</f>
        <v>Bulgaria</v>
      </c>
      <c r="F13" s="60">
        <f>IFERROR(IF($F$7="Percentage",SUMIFS('Data (%)'!H$8:H$1657,'Data (%)'!$D$8:$D$1657,$E13,'Data (%)'!$F$8:$F$1657,$G$7,'Data (%)'!$E$8:$E$1657,$E$7)/IF($F$8&lt;&gt;"",AA13,1),SUMIFS(Data!H$8:H$1657,Data!$D$8:$D$1657,$E13,Data!$F$8:$F$1657,$G$7,Data!$E$8:$E$1657,$E$7)),NA())</f>
        <v>0.92519999999999991</v>
      </c>
      <c r="G13" s="60">
        <f>IFERROR(IF($F$7="Percentage",SUMIFS('Data (%)'!I$8:I$1657,'Data (%)'!$D$8:$D$1657,$E13,'Data (%)'!$F$8:$F$1657,$G$7,'Data (%)'!$E$8:$E$1657,$E$7)/IF($F$8&lt;&gt;"",AB13,1),SUMIFS(Data!I$8:I$1657,Data!$D$8:$D$1657,$E13,Data!$F$8:$F$1657,$G$7,Data!$E$8:$E$1657,$E$7)),NA())</f>
        <v>0.95109656208659421</v>
      </c>
      <c r="H13" s="60">
        <f>IFERROR(IF($F$7="Percentage",SUMIFS('Data (%)'!J$8:J$1657,'Data (%)'!$D$8:$D$1657,$E13,'Data (%)'!$F$8:$F$1657,$G$7,'Data (%)'!$E$8:$E$1657,$E$7)/IF($F$8&lt;&gt;"",AC13,1),SUMIFS(Data!J$8:J$1657,Data!$D$8:$D$1657,$E13,Data!$F$8:$F$1657,$G$7,Data!$E$8:$E$1657,$E$7)),NA())</f>
        <v>0.95167605959851609</v>
      </c>
      <c r="I13" s="60">
        <f>IFERROR(IF($F$7="Percentage",SUMIFS('Data (%)'!K$8:K$1657,'Data (%)'!$D$8:$D$1657,$E13,'Data (%)'!$F$8:$F$1657,$G$7,'Data (%)'!$E$8:$E$1657,$E$7)/IF($F$8&lt;&gt;"",AD13,1),SUMIFS(Data!K$8:K$1657,Data!$D$8:$D$1657,$E13,Data!$F$8:$F$1657,$G$7,Data!$E$8:$E$1657,$E$7)),NA())</f>
        <v>0.95203959851599995</v>
      </c>
      <c r="J13" s="60">
        <f>IFERROR(IF($F$7="Percentage",SUMIFS('Data (%)'!L$8:L$1657,'Data (%)'!$D$8:$D$1657,$E13,'Data (%)'!$F$8:$F$1657,$G$7,'Data (%)'!$E$8:$E$1657,$E$7)/IF($F$8&lt;&gt;"",AE13,1),SUMIFS(Data!L$8:L$1657,Data!$D$8:$D$1657,$E13,Data!$F$8:$F$1657,$G$7,Data!$E$8:$E$1657,$E$7)),NA())</f>
        <v>0.95203959851599995</v>
      </c>
      <c r="K13" s="60">
        <f>IFERROR(IF($F$7="Percentage",SUMIFS('Data (%)'!M$8:M$1657,'Data (%)'!$D$8:$D$1657,$E13,'Data (%)'!$F$8:$F$1657,$G$7,'Data (%)'!$E$8:$E$1657,$E$7)/IF($F$8&lt;&gt;"",AF13,1),SUMIFS(Data!M$8:M$1657,Data!$D$8:$D$1657,$E13,Data!$F$8:$F$1657,$G$7,Data!$E$8:$E$1657,$E$7)),NA())</f>
        <v>0.9553947367954263</v>
      </c>
      <c r="L13" s="60">
        <f>IFERROR(IF($F$7="Percentage",SUMIFS('Data (%)'!N$8:N$1657,'Data (%)'!$D$8:$D$1657,$E13,'Data (%)'!$F$8:$F$1657,$G$7,'Data (%)'!$E$8:$E$1657,$E$7)/IF($F$8&lt;&gt;"",AG13,1),SUMIFS(Data!N$8:N$1657,Data!$D$8:$D$1657,$E13,Data!$F$8:$F$1657,$G$7,Data!$E$8:$E$1657,$E$7)),NA())</f>
        <v>0.95563466814533193</v>
      </c>
      <c r="M13" s="60">
        <f>IFERROR(IF($F$7="Percentage",SUMIFS('Data (%)'!O$8:O$1657,'Data (%)'!$D$8:$D$1657,$E13,'Data (%)'!$F$8:$F$1657,$G$7,'Data (%)'!$E$8:$E$1657,$E$7)/IF($F$8&lt;&gt;"",AH13,1),SUMIFS(Data!O$8:O$1657,Data!$D$8:$D$1657,$E13,Data!$F$8:$F$1657,$G$7,Data!$E$8:$E$1657,$E$7)),NA())</f>
        <v>0.95696332139351192</v>
      </c>
      <c r="N13" s="60">
        <f>IFERROR(IF($F$7="Percentage",SUMIFS('Data (%)'!P$8:P$1657,'Data (%)'!$D$8:$D$1657,$E13,'Data (%)'!$F$8:$F$1657,$G$7,'Data (%)'!$E$8:$E$1657,$E$7)/IF($F$8&lt;&gt;"",AI13,1),SUMIFS(Data!P$8:P$1657,Data!$D$8:$D$1657,$E13,Data!$F$8:$F$1657,$G$7,Data!$E$8:$E$1657,$E$7)),NA())</f>
        <v>0.97024689476784198</v>
      </c>
      <c r="O13" s="60">
        <f>IFERROR(IF($F$7="Percentage",SUMIFS('Data (%)'!Q$8:Q$1657,'Data (%)'!$D$8:$D$1657,$E13,'Data (%)'!$F$8:$F$1657,$G$7,'Data (%)'!$E$8:$E$1657,$E$7)/IF($F$8&lt;&gt;"",AJ13,1),SUMIFS(Data!Q$8:Q$1657,Data!$D$8:$D$1657,$E13,Data!$F$8:$F$1657,$G$7,Data!$E$8:$E$1657,$E$7)),NA())</f>
        <v>0.98907259765570632</v>
      </c>
      <c r="P13" s="60">
        <f>IFERROR(IF($F$7="Percentage",SUMIFS('Data (%)'!R$8:R$1657,'Data (%)'!$D$8:$D$1657,$E13,'Data (%)'!$F$8:$F$1657,$G$7,'Data (%)'!$E$8:$E$1657,$E$7)/IF($F$8&lt;&gt;"",AK13,1),SUMIFS(Data!R$8:R$1657,Data!$D$8:$D$1657,$E13,Data!$F$8:$F$1657,$G$7,Data!$E$8:$E$1657,$E$7)),NA())</f>
        <v>0.9913875729148266</v>
      </c>
      <c r="AA13" s="8">
        <f>SUMIFS(Data!H$8:H$1657,Data!$D$8:$D$1657,$E13,Data!$F$8:$F$1657,$G$7,Data!$E$8:$E$1657,$AA$9)</f>
        <v>3005589</v>
      </c>
      <c r="AB13" s="8">
        <f>SUMIFS(Data!I$8:I$1657,Data!$D$8:$D$1657,$E13,Data!$F$8:$F$1657,$G$7,Data!$E$8:$E$1657,$AA$9)</f>
        <v>3005589</v>
      </c>
      <c r="AC13" s="8">
        <f>SUMIFS(Data!J$8:J$1657,Data!$D$8:$D$1657,$E13,Data!$F$8:$F$1657,$G$7,Data!$E$8:$E$1657,$AA$9)</f>
        <v>3005289</v>
      </c>
      <c r="AD13" s="8">
        <f>SUMIFS(Data!K$8:K$1657,Data!$D$8:$D$1657,$E13,Data!$F$8:$F$1657,$G$7,Data!$E$8:$E$1657,$AA$9)</f>
        <v>2971691.6730895513</v>
      </c>
      <c r="AE13" s="8">
        <f>SUMIFS(Data!L$8:L$1657,Data!$D$8:$D$1657,$E13,Data!$F$8:$F$1657,$G$7,Data!$E$8:$E$1657,$AA$9)</f>
        <v>2959107.916666667</v>
      </c>
      <c r="AF13" s="8">
        <f>SUMIFS(Data!M$8:M$1657,Data!$D$8:$D$1657,$E13,Data!$F$8:$F$1657,$G$7,Data!$E$8:$E$1657,$AA$9)</f>
        <v>2930380.1633235905</v>
      </c>
      <c r="AG13" s="8">
        <f>SUMIFS(Data!N$8:N$1657,Data!$D$8:$D$1657,$E13,Data!$F$8:$F$1657,$G$7,Data!$E$8:$E$1657,$AA$9)</f>
        <v>2877314.3868720825</v>
      </c>
      <c r="AH13" s="8">
        <f>SUMIFS(Data!O$8:O$1657,Data!$D$8:$D$1657,$E13,Data!$F$8:$F$1657,$G$7,Data!$E$8:$E$1657,$AA$9)</f>
        <v>2888187.9990813006</v>
      </c>
      <c r="AI13" s="8">
        <f>SUMIFS(Data!P$8:P$1657,Data!$D$8:$D$1657,$E13,Data!$F$8:$F$1657,$G$7,Data!$E$8:$E$1657,$AA$9)</f>
        <v>2881895</v>
      </c>
    </row>
    <row r="14" spans="1:35" ht="15" customHeight="1" x14ac:dyDescent="0.25">
      <c r="D14" s="8"/>
      <c r="E14" s="57" t="str">
        <f>LISTS!B5</f>
        <v>Croatia</v>
      </c>
      <c r="F14" s="60">
        <f>IFERROR(IF($F$7="Percentage",SUMIFS('Data (%)'!H$8:H$1657,'Data (%)'!$D$8:$D$1657,$E14,'Data (%)'!$F$8:$F$1657,$G$7,'Data (%)'!$E$8:$E$1657,$E$7)/IF($F$8&lt;&gt;"",AA14,1),SUMIFS(Data!H$8:H$1657,Data!$D$8:$D$1657,$E14,Data!$F$8:$F$1657,$G$7,Data!$E$8:$E$1657,$E$7)),NA())</f>
        <v>0.9605550576164783</v>
      </c>
      <c r="G14" s="60">
        <f>IFERROR(IF($F$7="Percentage",SUMIFS('Data (%)'!I$8:I$1657,'Data (%)'!$D$8:$D$1657,$E14,'Data (%)'!$F$8:$F$1657,$G$7,'Data (%)'!$E$8:$E$1657,$E$7)/IF($F$8&lt;&gt;"",AB14,1),SUMIFS(Data!I$8:I$1657,Data!$D$8:$D$1657,$E14,Data!$F$8:$F$1657,$G$7,Data!$E$8:$E$1657,$E$7)),NA())</f>
        <v>0.96579125191651827</v>
      </c>
      <c r="H14" s="60">
        <f>IFERROR(IF($F$7="Percentage",SUMIFS('Data (%)'!J$8:J$1657,'Data (%)'!$D$8:$D$1657,$E14,'Data (%)'!$F$8:$F$1657,$G$7,'Data (%)'!$E$8:$E$1657,$E$7)/IF($F$8&lt;&gt;"",AC14,1),SUMIFS(Data!J$8:J$1657,Data!$D$8:$D$1657,$E14,Data!$F$8:$F$1657,$G$7,Data!$E$8:$E$1657,$E$7)),NA())</f>
        <v>0.9686442082272666</v>
      </c>
      <c r="I14" s="60">
        <f>IFERROR(IF($F$7="Percentage",SUMIFS('Data (%)'!K$8:K$1657,'Data (%)'!$D$8:$D$1657,$E14,'Data (%)'!$F$8:$F$1657,$G$7,'Data (%)'!$E$8:$E$1657,$E$7)/IF($F$8&lt;&gt;"",AD14,1),SUMIFS(Data!K$8:K$1657,Data!$D$8:$D$1657,$E14,Data!$F$8:$F$1657,$G$7,Data!$E$8:$E$1657,$E$7)),NA())</f>
        <v>0.96979877497174116</v>
      </c>
      <c r="J14" s="60">
        <f>IFERROR(IF($F$7="Percentage",SUMIFS('Data (%)'!L$8:L$1657,'Data (%)'!$D$8:$D$1657,$E14,'Data (%)'!$F$8:$F$1657,$G$7,'Data (%)'!$E$8:$E$1657,$E$7)/IF($F$8&lt;&gt;"",AE14,1),SUMIFS(Data!L$8:L$1657,Data!$D$8:$D$1657,$E14,Data!$F$8:$F$1657,$G$7,Data!$E$8:$E$1657,$E$7)),NA())</f>
        <v>0.99269044906946102</v>
      </c>
      <c r="K14" s="60">
        <f>IFERROR(IF($F$7="Percentage",SUMIFS('Data (%)'!M$8:M$1657,'Data (%)'!$D$8:$D$1657,$E14,'Data (%)'!$F$8:$F$1657,$G$7,'Data (%)'!$E$8:$E$1657,$E$7)/IF($F$8&lt;&gt;"",AF14,1),SUMIFS(Data!M$8:M$1657,Data!$D$8:$D$1657,$E14,Data!$F$8:$F$1657,$G$7,Data!$E$8:$E$1657,$E$7)),NA())</f>
        <v>0.9987126960702315</v>
      </c>
      <c r="L14" s="60">
        <f>IFERROR(IF($F$7="Percentage",SUMIFS('Data (%)'!N$8:N$1657,'Data (%)'!$D$8:$D$1657,$E14,'Data (%)'!$F$8:$F$1657,$G$7,'Data (%)'!$E$8:$E$1657,$E$7)/IF($F$8&lt;&gt;"",AG14,1),SUMIFS(Data!N$8:N$1657,Data!$D$8:$D$1657,$E14,Data!$F$8:$F$1657,$G$7,Data!$E$8:$E$1657,$E$7)),NA())</f>
        <v>0.99874866515332639</v>
      </c>
      <c r="M14" s="60">
        <f>IFERROR(IF($F$7="Percentage",SUMIFS('Data (%)'!O$8:O$1657,'Data (%)'!$D$8:$D$1657,$E14,'Data (%)'!$F$8:$F$1657,$G$7,'Data (%)'!$E$8:$E$1657,$E$7)/IF($F$8&lt;&gt;"",AH14,1),SUMIFS(Data!O$8:O$1657,Data!$D$8:$D$1657,$E14,Data!$F$8:$F$1657,$G$7,Data!$E$8:$E$1657,$E$7)),NA())</f>
        <v>0.998676262592331</v>
      </c>
      <c r="N14" s="60">
        <f>IFERROR(IF($F$7="Percentage",SUMIFS('Data (%)'!P$8:P$1657,'Data (%)'!$D$8:$D$1657,$E14,'Data (%)'!$F$8:$F$1657,$G$7,'Data (%)'!$E$8:$E$1657,$E$7)/IF($F$8&lt;&gt;"",AI14,1),SUMIFS(Data!P$8:P$1657,Data!$D$8:$D$1657,$E14,Data!$F$8:$F$1657,$G$7,Data!$E$8:$E$1657,$E$7)),NA())</f>
        <v>0.99868435467167993</v>
      </c>
      <c r="O14" s="60">
        <f>IFERROR(IF($F$7="Percentage",SUMIFS('Data (%)'!Q$8:Q$1657,'Data (%)'!$D$8:$D$1657,$E14,'Data (%)'!$F$8:$F$1657,$G$7,'Data (%)'!$E$8:$E$1657,$E$7)/IF($F$8&lt;&gt;"",AJ14,1),SUMIFS(Data!Q$8:Q$1657,Data!$D$8:$D$1657,$E14,Data!$F$8:$F$1657,$G$7,Data!$E$8:$E$1657,$E$7)),NA())</f>
        <v>0.98966351453284152</v>
      </c>
      <c r="P14" s="60">
        <f>IFERROR(IF($F$7="Percentage",SUMIFS('Data (%)'!R$8:R$1657,'Data (%)'!$D$8:$D$1657,$E14,'Data (%)'!$F$8:$F$1657,$G$7,'Data (%)'!$E$8:$E$1657,$E$7)/IF($F$8&lt;&gt;"",AK14,1),SUMIFS(Data!R$8:R$1657,Data!$D$8:$D$1657,$E14,Data!$F$8:$F$1657,$G$7,Data!$E$8:$E$1657,$E$7)),NA())</f>
        <v>0.99056491790329948</v>
      </c>
      <c r="AA14" s="8">
        <f>SUMIFS(Data!H$8:H$1657,Data!$D$8:$D$1657,$E14,Data!$F$8:$F$1657,$G$7,Data!$E$8:$E$1657,$AA$9)</f>
        <v>1574883.848976075</v>
      </c>
      <c r="AB14" s="8">
        <f>SUMIFS(Data!I$8:I$1657,Data!$D$8:$D$1657,$E14,Data!$F$8:$F$1657,$G$7,Data!$E$8:$E$1657,$AA$9)</f>
        <v>1527560.840907976</v>
      </c>
      <c r="AC14" s="8">
        <f>SUMIFS(Data!J$8:J$1657,Data!$D$8:$D$1657,$E14,Data!$F$8:$F$1657,$G$7,Data!$E$8:$E$1657,$AA$9)</f>
        <v>1522191.4329604928</v>
      </c>
      <c r="AD14" s="8">
        <f>SUMIFS(Data!K$8:K$1657,Data!$D$8:$D$1657,$E14,Data!$F$8:$F$1657,$G$7,Data!$E$8:$E$1657,$AA$9)</f>
        <v>1514698.4519332792</v>
      </c>
      <c r="AE14" s="8">
        <f>SUMIFS(Data!L$8:L$1657,Data!$D$8:$D$1657,$E14,Data!$F$8:$F$1657,$G$7,Data!$E$8:$E$1657,$AA$9)</f>
        <v>1511702</v>
      </c>
      <c r="AF14" s="8">
        <f>SUMIFS(Data!M$8:M$1657,Data!$D$8:$D$1657,$E14,Data!$F$8:$F$1657,$G$7,Data!$E$8:$E$1657,$AA$9)</f>
        <v>1499880.7051822969</v>
      </c>
      <c r="AG14" s="8">
        <f>SUMIFS(Data!N$8:N$1657,Data!$D$8:$D$1657,$E14,Data!$F$8:$F$1657,$G$7,Data!$E$8:$E$1657,$AA$9)</f>
        <v>1455334.4496890416</v>
      </c>
      <c r="AH14" s="8">
        <f>SUMIFS(Data!O$8:O$1657,Data!$D$8:$D$1657,$E14,Data!$F$8:$F$1657,$G$7,Data!$E$8:$E$1657,$AA$9)</f>
        <v>1424089.7328580888</v>
      </c>
      <c r="AI14" s="8">
        <f>SUMIFS(Data!P$8:P$1657,Data!$D$8:$D$1657,$E14,Data!$F$8:$F$1657,$G$7,Data!$E$8:$E$1657,$AA$9)</f>
        <v>1413630.9156092408</v>
      </c>
    </row>
    <row r="15" spans="1:35" ht="15" customHeight="1" x14ac:dyDescent="0.25">
      <c r="B15" s="19"/>
      <c r="D15" s="8"/>
      <c r="E15" s="57" t="str">
        <f>LISTS!B6</f>
        <v>Cyprus</v>
      </c>
      <c r="F15" s="60">
        <f>IFERROR(IF($F$7="Percentage",SUMIFS('Data (%)'!H$8:H$1657,'Data (%)'!$D$8:$D$1657,$E15,'Data (%)'!$F$8:$F$1657,$G$7,'Data (%)'!$E$8:$E$1657,$E$7)/IF($F$8&lt;&gt;"",AA15,1),SUMIFS(Data!H$8:H$1657,Data!$D$8:$D$1657,$E15,Data!$F$8:$F$1657,$G$7,Data!$E$8:$E$1657,$E$7)),NA())</f>
        <v>0.99995000307481141</v>
      </c>
      <c r="G15" s="60">
        <f>IFERROR(IF($F$7="Percentage",SUMIFS('Data (%)'!I$8:I$1657,'Data (%)'!$D$8:$D$1657,$E15,'Data (%)'!$F$8:$F$1657,$G$7,'Data (%)'!$E$8:$E$1657,$E$7)/IF($F$8&lt;&gt;"",AB15,1),SUMIFS(Data!I$8:I$1657,Data!$D$8:$D$1657,$E15,Data!$F$8:$F$1657,$G$7,Data!$E$8:$E$1657,$E$7)),NA())</f>
        <v>0.99994999999999989</v>
      </c>
      <c r="H15" s="60">
        <f>IFERROR(IF($F$7="Percentage",SUMIFS('Data (%)'!J$8:J$1657,'Data (%)'!$D$8:$D$1657,$E15,'Data (%)'!$F$8:$F$1657,$G$7,'Data (%)'!$E$8:$E$1657,$E$7)/IF($F$8&lt;&gt;"",AC15,1),SUMIFS(Data!J$8:J$1657,Data!$D$8:$D$1657,$E15,Data!$F$8:$F$1657,$G$7,Data!$E$8:$E$1657,$E$7)),NA())</f>
        <v>0.99994999999999978</v>
      </c>
      <c r="I15" s="60">
        <f>IFERROR(IF($F$7="Percentage",SUMIFS('Data (%)'!K$8:K$1657,'Data (%)'!$D$8:$D$1657,$E15,'Data (%)'!$F$8:$F$1657,$G$7,'Data (%)'!$E$8:$E$1657,$E$7)/IF($F$8&lt;&gt;"",AD15,1),SUMIFS(Data!K$8:K$1657,Data!$D$8:$D$1657,$E15,Data!$F$8:$F$1657,$G$7,Data!$E$8:$E$1657,$E$7)),NA())</f>
        <v>0.99994999999999978</v>
      </c>
      <c r="J15" s="60">
        <f>IFERROR(IF($F$7="Percentage",SUMIFS('Data (%)'!L$8:L$1657,'Data (%)'!$D$8:$D$1657,$E15,'Data (%)'!$F$8:$F$1657,$G$7,'Data (%)'!$E$8:$E$1657,$E$7)/IF($F$8&lt;&gt;"",AE15,1),SUMIFS(Data!L$8:L$1657,Data!$D$8:$D$1657,$E15,Data!$F$8:$F$1657,$G$7,Data!$E$8:$E$1657,$E$7)),NA())</f>
        <v>0.99994999999999978</v>
      </c>
      <c r="K15" s="60">
        <f>IFERROR(IF($F$7="Percentage",SUMIFS('Data (%)'!M$8:M$1657,'Data (%)'!$D$8:$D$1657,$E15,'Data (%)'!$F$8:$F$1657,$G$7,'Data (%)'!$E$8:$E$1657,$E$7)/IF($F$8&lt;&gt;"",AF15,1),SUMIFS(Data!M$8:M$1657,Data!$D$8:$D$1657,$E15,Data!$F$8:$F$1657,$G$7,Data!$E$8:$E$1657,$E$7)),NA())</f>
        <v>1</v>
      </c>
      <c r="L15" s="60">
        <f>IFERROR(IF($F$7="Percentage",SUMIFS('Data (%)'!N$8:N$1657,'Data (%)'!$D$8:$D$1657,$E15,'Data (%)'!$F$8:$F$1657,$G$7,'Data (%)'!$E$8:$E$1657,$E$7)/IF($F$8&lt;&gt;"",AG15,1),SUMIFS(Data!N$8:N$1657,Data!$D$8:$D$1657,$E15,Data!$F$8:$F$1657,$G$7,Data!$E$8:$E$1657,$E$7)),NA())</f>
        <v>1</v>
      </c>
      <c r="M15" s="60">
        <f>IFERROR(IF($F$7="Percentage",SUMIFS('Data (%)'!O$8:O$1657,'Data (%)'!$D$8:$D$1657,$E15,'Data (%)'!$F$8:$F$1657,$G$7,'Data (%)'!$E$8:$E$1657,$E$7)/IF($F$8&lt;&gt;"",AH15,1),SUMIFS(Data!O$8:O$1657,Data!$D$8:$D$1657,$E15,Data!$F$8:$F$1657,$G$7,Data!$E$8:$E$1657,$E$7)),NA())</f>
        <v>1</v>
      </c>
      <c r="N15" s="60">
        <f>IFERROR(IF($F$7="Percentage",SUMIFS('Data (%)'!P$8:P$1657,'Data (%)'!$D$8:$D$1657,$E15,'Data (%)'!$F$8:$F$1657,$G$7,'Data (%)'!$E$8:$E$1657,$E$7)/IF($F$8&lt;&gt;"",AI15,1),SUMIFS(Data!P$8:P$1657,Data!$D$8:$D$1657,$E15,Data!$F$8:$F$1657,$G$7,Data!$E$8:$E$1657,$E$7)),NA())</f>
        <v>1</v>
      </c>
      <c r="O15" s="60">
        <f>IFERROR(IF($F$7="Percentage",SUMIFS('Data (%)'!Q$8:Q$1657,'Data (%)'!$D$8:$D$1657,$E15,'Data (%)'!$F$8:$F$1657,$G$7,'Data (%)'!$E$8:$E$1657,$E$7)/IF($F$8&lt;&gt;"",AJ15,1),SUMIFS(Data!Q$8:Q$1657,Data!$D$8:$D$1657,$E15,Data!$F$8:$F$1657,$G$7,Data!$E$8:$E$1657,$E$7)),NA())</f>
        <v>1</v>
      </c>
      <c r="P15" s="60">
        <f>IFERROR(IF($F$7="Percentage",SUMIFS('Data (%)'!R$8:R$1657,'Data (%)'!$D$8:$D$1657,$E15,'Data (%)'!$F$8:$F$1657,$G$7,'Data (%)'!$E$8:$E$1657,$E$7)/IF($F$8&lt;&gt;"",AK15,1),SUMIFS(Data!R$8:R$1657,Data!$D$8:$D$1657,$E15,Data!$F$8:$F$1657,$G$7,Data!$E$8:$E$1657,$E$7)),NA())</f>
        <v>1</v>
      </c>
      <c r="AA15" s="8">
        <f>SUMIFS(Data!H$8:H$1657,Data!$D$8:$D$1657,$E15,Data!$F$8:$F$1657,$G$7,Data!$E$8:$E$1657,$AA$9)</f>
        <v>307860.99810658162</v>
      </c>
      <c r="AB15" s="8">
        <f>SUMIFS(Data!I$8:I$1657,Data!$D$8:$D$1657,$E15,Data!$F$8:$F$1657,$G$7,Data!$E$8:$E$1657,$AA$9)</f>
        <v>309242.1428571429</v>
      </c>
      <c r="AC15" s="8">
        <f>SUMIFS(Data!J$8:J$1657,Data!$D$8:$D$1657,$E15,Data!$F$8:$F$1657,$G$7,Data!$E$8:$E$1657,$AA$9)</f>
        <v>306428.57142857142</v>
      </c>
      <c r="AD15" s="8">
        <f>SUMIFS(Data!K$8:K$1657,Data!$D$8:$D$1657,$E15,Data!$F$8:$F$1657,$G$7,Data!$E$8:$E$1657,$AA$9)</f>
        <v>302502.85714285716</v>
      </c>
      <c r="AE15" s="8">
        <f>SUMIFS(Data!L$8:L$1657,Data!$D$8:$D$1657,$E15,Data!$F$8:$F$1657,$G$7,Data!$E$8:$E$1657,$AA$9)</f>
        <v>302971.07142857142</v>
      </c>
      <c r="AF15" s="8">
        <f>SUMIFS(Data!M$8:M$1657,Data!$D$8:$D$1657,$E15,Data!$F$8:$F$1657,$G$7,Data!$E$8:$E$1657,$AA$9)</f>
        <v>305286.42857142858</v>
      </c>
      <c r="AG15" s="8">
        <f>SUMIFS(Data!N$8:N$1657,Data!$D$8:$D$1657,$E15,Data!$F$8:$F$1657,$G$7,Data!$E$8:$E$1657,$AA$9)</f>
        <v>312083.76424916432</v>
      </c>
      <c r="AH15" s="8">
        <f>SUMIFS(Data!O$8:O$1657,Data!$D$8:$D$1657,$E15,Data!$F$8:$F$1657,$G$7,Data!$E$8:$E$1657,$AA$9)</f>
        <v>312821.07142857101</v>
      </c>
      <c r="AI15" s="8">
        <f>SUMIFS(Data!P$8:P$1657,Data!$D$8:$D$1657,$E15,Data!$F$8:$F$1657,$G$7,Data!$E$8:$E$1657,$AA$9)</f>
        <v>314195.30499467225</v>
      </c>
    </row>
    <row r="16" spans="1:35" ht="15" customHeight="1" x14ac:dyDescent="0.25">
      <c r="B16" s="19"/>
      <c r="D16" s="8"/>
      <c r="E16" s="57" t="str">
        <f>LISTS!B7</f>
        <v>Czechia</v>
      </c>
      <c r="F16" s="60">
        <f>IFERROR(IF($F$7="Percentage",SUMIFS('Data (%)'!H$8:H$1657,'Data (%)'!$D$8:$D$1657,$E16,'Data (%)'!$F$8:$F$1657,$G$7,'Data (%)'!$E$8:$E$1657,$E$7)/IF($F$8&lt;&gt;"",AA16,1),SUMIFS(Data!H$8:H$1657,Data!$D$8:$D$1657,$E16,Data!$F$8:$F$1657,$G$7,Data!$E$8:$E$1657,$E$7)),NA())</f>
        <v>0.9750000000000002</v>
      </c>
      <c r="G16" s="60">
        <f>IFERROR(IF($F$7="Percentage",SUMIFS('Data (%)'!I$8:I$1657,'Data (%)'!$D$8:$D$1657,$E16,'Data (%)'!$F$8:$F$1657,$G$7,'Data (%)'!$E$8:$E$1657,$E$7)/IF($F$8&lt;&gt;"",AB16,1),SUMIFS(Data!I$8:I$1657,Data!$D$8:$D$1657,$E16,Data!$F$8:$F$1657,$G$7,Data!$E$8:$E$1657,$E$7)),NA())</f>
        <v>0.97500000000000009</v>
      </c>
      <c r="H16" s="60">
        <f>IFERROR(IF($F$7="Percentage",SUMIFS('Data (%)'!J$8:J$1657,'Data (%)'!$D$8:$D$1657,$E16,'Data (%)'!$F$8:$F$1657,$G$7,'Data (%)'!$E$8:$E$1657,$E$7)/IF($F$8&lt;&gt;"",AC16,1),SUMIFS(Data!J$8:J$1657,Data!$D$8:$D$1657,$E16,Data!$F$8:$F$1657,$G$7,Data!$E$8:$E$1657,$E$7)),NA())</f>
        <v>0.97550000000000003</v>
      </c>
      <c r="I16" s="60">
        <f>IFERROR(IF($F$7="Percentage",SUMIFS('Data (%)'!K$8:K$1657,'Data (%)'!$D$8:$D$1657,$E16,'Data (%)'!$F$8:$F$1657,$G$7,'Data (%)'!$E$8:$E$1657,$E$7)/IF($F$8&lt;&gt;"",AD16,1),SUMIFS(Data!K$8:K$1657,Data!$D$8:$D$1657,$E16,Data!$F$8:$F$1657,$G$7,Data!$E$8:$E$1657,$E$7)),NA())</f>
        <v>0.98745902018413356</v>
      </c>
      <c r="J16" s="60">
        <f>IFERROR(IF($F$7="Percentage",SUMIFS('Data (%)'!L$8:L$1657,'Data (%)'!$D$8:$D$1657,$E16,'Data (%)'!$F$8:$F$1657,$G$7,'Data (%)'!$E$8:$E$1657,$E$7)/IF($F$8&lt;&gt;"",AE16,1),SUMIFS(Data!L$8:L$1657,Data!$D$8:$D$1657,$E16,Data!$F$8:$F$1657,$G$7,Data!$E$8:$E$1657,$E$7)),NA())</f>
        <v>0.98435472237794985</v>
      </c>
      <c r="K16" s="60">
        <f>IFERROR(IF($F$7="Percentage",SUMIFS('Data (%)'!M$8:M$1657,'Data (%)'!$D$8:$D$1657,$E16,'Data (%)'!$F$8:$F$1657,$G$7,'Data (%)'!$E$8:$E$1657,$E$7)/IF($F$8&lt;&gt;"",AF16,1),SUMIFS(Data!M$8:M$1657,Data!$D$8:$D$1657,$E16,Data!$F$8:$F$1657,$G$7,Data!$E$8:$E$1657,$E$7)),NA())</f>
        <v>0.97665571477834889</v>
      </c>
      <c r="L16" s="60">
        <f>IFERROR(IF($F$7="Percentage",SUMIFS('Data (%)'!N$8:N$1657,'Data (%)'!$D$8:$D$1657,$E16,'Data (%)'!$F$8:$F$1657,$G$7,'Data (%)'!$E$8:$E$1657,$E$7)/IF($F$8&lt;&gt;"",AG16,1),SUMIFS(Data!N$8:N$1657,Data!$D$8:$D$1657,$E16,Data!$F$8:$F$1657,$G$7,Data!$E$8:$E$1657,$E$7)),NA())</f>
        <v>0.97428913638980275</v>
      </c>
      <c r="M16" s="60">
        <f>IFERROR(IF($F$7="Percentage",SUMIFS('Data (%)'!O$8:O$1657,'Data (%)'!$D$8:$D$1657,$E16,'Data (%)'!$F$8:$F$1657,$G$7,'Data (%)'!$E$8:$E$1657,$E$7)/IF($F$8&lt;&gt;"",AH16,1),SUMIFS(Data!O$8:O$1657,Data!$D$8:$D$1657,$E16,Data!$F$8:$F$1657,$G$7,Data!$E$8:$E$1657,$E$7)),NA())</f>
        <v>0.99816651908190557</v>
      </c>
      <c r="N16" s="60">
        <f>IFERROR(IF($F$7="Percentage",SUMIFS('Data (%)'!P$8:P$1657,'Data (%)'!$D$8:$D$1657,$E16,'Data (%)'!$F$8:$F$1657,$G$7,'Data (%)'!$E$8:$E$1657,$E$7)/IF($F$8&lt;&gt;"",AI16,1),SUMIFS(Data!P$8:P$1657,Data!$D$8:$D$1657,$E16,Data!$F$8:$F$1657,$G$7,Data!$E$8:$E$1657,$E$7)),NA())</f>
        <v>0.99913582474200047</v>
      </c>
      <c r="O16" s="60">
        <f>IFERROR(IF($F$7="Percentage",SUMIFS('Data (%)'!Q$8:Q$1657,'Data (%)'!$D$8:$D$1657,$E16,'Data (%)'!$F$8:$F$1657,$G$7,'Data (%)'!$E$8:$E$1657,$E$7)/IF($F$8&lt;&gt;"",AJ16,1),SUMIFS(Data!Q$8:Q$1657,Data!$D$8:$D$1657,$E16,Data!$F$8:$F$1657,$G$7,Data!$E$8:$E$1657,$E$7)),NA())</f>
        <v>0.99944231609872547</v>
      </c>
      <c r="P16" s="60">
        <f>IFERROR(IF($F$7="Percentage",SUMIFS('Data (%)'!R$8:R$1657,'Data (%)'!$D$8:$D$1657,$E16,'Data (%)'!$F$8:$F$1657,$G$7,'Data (%)'!$E$8:$E$1657,$E$7)/IF($F$8&lt;&gt;"",AK16,1),SUMIFS(Data!R$8:R$1657,Data!$D$8:$D$1657,$E16,Data!$F$8:$F$1657,$G$7,Data!$E$8:$E$1657,$E$7)),NA())</f>
        <v>0.99626477970656357</v>
      </c>
      <c r="AA16" s="8">
        <f>SUMIFS(Data!H$8:H$1657,Data!$D$8:$D$1657,$E16,Data!$F$8:$F$1657,$G$7,Data!$E$8:$E$1657,$AA$9)</f>
        <v>4378868</v>
      </c>
      <c r="AB16" s="8">
        <f>SUMIFS(Data!I$8:I$1657,Data!$D$8:$D$1657,$E16,Data!$F$8:$F$1657,$G$7,Data!$E$8:$E$1657,$AA$9)</f>
        <v>4381720.1441664454</v>
      </c>
      <c r="AC16" s="8">
        <f>SUMIFS(Data!J$8:J$1657,Data!$D$8:$D$1657,$E16,Data!$F$8:$F$1657,$G$7,Data!$E$8:$E$1657,$AA$9)</f>
        <v>4380175.9770084592</v>
      </c>
      <c r="AD16" s="8">
        <f>SUMIFS(Data!K$8:K$1657,Data!$D$8:$D$1657,$E16,Data!$F$8:$F$1657,$G$7,Data!$E$8:$E$1657,$AA$9)</f>
        <v>4390949.3137696292</v>
      </c>
      <c r="AE16" s="8">
        <f>SUMIFS(Data!L$8:L$1657,Data!$D$8:$D$1657,$E16,Data!$F$8:$F$1657,$G$7,Data!$E$8:$E$1657,$AA$9)</f>
        <v>4397435.9825002104</v>
      </c>
      <c r="AF16" s="8">
        <f>SUMIFS(Data!M$8:M$1657,Data!$D$8:$D$1657,$E16,Data!$F$8:$F$1657,$G$7,Data!$E$8:$E$1657,$AA$9)</f>
        <v>4407843.0691448487</v>
      </c>
      <c r="AG16" s="8">
        <f>SUMIFS(Data!N$8:N$1657,Data!$D$8:$D$1657,$E16,Data!$F$8:$F$1657,$G$7,Data!$E$8:$E$1657,$AA$9)</f>
        <v>4431204.0741321146</v>
      </c>
      <c r="AH16" s="8">
        <f>SUMIFS(Data!O$8:O$1657,Data!$D$8:$D$1657,$E16,Data!$F$8:$F$1657,$G$7,Data!$E$8:$E$1657,$AA$9)</f>
        <v>4218966.0903721396</v>
      </c>
      <c r="AI16" s="8">
        <f>SUMIFS(Data!P$8:P$1657,Data!$D$8:$D$1657,$E16,Data!$F$8:$F$1657,$G$7,Data!$E$8:$E$1657,$AA$9)</f>
        <v>4237347.7682790179</v>
      </c>
    </row>
    <row r="17" spans="1:35" ht="15" customHeight="1" x14ac:dyDescent="0.25">
      <c r="A17" s="19"/>
      <c r="B17" s="19"/>
      <c r="D17" s="8"/>
      <c r="E17" s="57" t="str">
        <f>LISTS!B8</f>
        <v>Denmark</v>
      </c>
      <c r="F17" s="60">
        <f>IFERROR(IF($F$7="Percentage",SUMIFS('Data (%)'!H$8:H$1657,'Data (%)'!$D$8:$D$1657,$E17,'Data (%)'!$F$8:$F$1657,$G$7,'Data (%)'!$E$8:$E$1657,$E$7)/IF($F$8&lt;&gt;"",AA17,1),SUMIFS(Data!H$8:H$1657,Data!$D$8:$D$1657,$E17,Data!$F$8:$F$1657,$G$7,Data!$E$8:$E$1657,$E$7)),NA())</f>
        <v>0.99114207352226369</v>
      </c>
      <c r="G17" s="60">
        <f>IFERROR(IF($F$7="Percentage",SUMIFS('Data (%)'!I$8:I$1657,'Data (%)'!$D$8:$D$1657,$E17,'Data (%)'!$F$8:$F$1657,$G$7,'Data (%)'!$E$8:$E$1657,$E$7)/IF($F$8&lt;&gt;"",AB17,1),SUMIFS(Data!I$8:I$1657,Data!$D$8:$D$1657,$E17,Data!$F$8:$F$1657,$G$7,Data!$E$8:$E$1657,$E$7)),NA())</f>
        <v>0.99110420088296902</v>
      </c>
      <c r="H17" s="60">
        <f>IFERROR(IF($F$7="Percentage",SUMIFS('Data (%)'!J$8:J$1657,'Data (%)'!$D$8:$D$1657,$E17,'Data (%)'!$F$8:$F$1657,$G$7,'Data (%)'!$E$8:$E$1657,$E$7)/IF($F$8&lt;&gt;"",AC17,1),SUMIFS(Data!J$8:J$1657,Data!$D$8:$D$1657,$E17,Data!$F$8:$F$1657,$G$7,Data!$E$8:$E$1657,$E$7)),NA())</f>
        <v>0.98997788452508539</v>
      </c>
      <c r="I17" s="60">
        <f>IFERROR(IF($F$7="Percentage",SUMIFS('Data (%)'!K$8:K$1657,'Data (%)'!$D$8:$D$1657,$E17,'Data (%)'!$F$8:$F$1657,$G$7,'Data (%)'!$E$8:$E$1657,$E$7)/IF($F$8&lt;&gt;"",AD17,1),SUMIFS(Data!K$8:K$1657,Data!$D$8:$D$1657,$E17,Data!$F$8:$F$1657,$G$7,Data!$E$8:$E$1657,$E$7)),NA())</f>
        <v>0.99318522858531844</v>
      </c>
      <c r="J17" s="60">
        <f>IFERROR(IF($F$7="Percentage",SUMIFS('Data (%)'!L$8:L$1657,'Data (%)'!$D$8:$D$1657,$E17,'Data (%)'!$F$8:$F$1657,$G$7,'Data (%)'!$E$8:$E$1657,$E$7)/IF($F$8&lt;&gt;"",AE17,1),SUMIFS(Data!L$8:L$1657,Data!$D$8:$D$1657,$E17,Data!$F$8:$F$1657,$G$7,Data!$E$8:$E$1657,$E$7)),NA())</f>
        <v>0.995</v>
      </c>
      <c r="K17" s="60">
        <f>IFERROR(IF($F$7="Percentage",SUMIFS('Data (%)'!M$8:M$1657,'Data (%)'!$D$8:$D$1657,$E17,'Data (%)'!$F$8:$F$1657,$G$7,'Data (%)'!$E$8:$E$1657,$E$7)/IF($F$8&lt;&gt;"",AF17,1),SUMIFS(Data!M$8:M$1657,Data!$D$8:$D$1657,$E17,Data!$F$8:$F$1657,$G$7,Data!$E$8:$E$1657,$E$7)),NA())</f>
        <v>0.99478672345423025</v>
      </c>
      <c r="L17" s="60">
        <f>IFERROR(IF($F$7="Percentage",SUMIFS('Data (%)'!N$8:N$1657,'Data (%)'!$D$8:$D$1657,$E17,'Data (%)'!$F$8:$F$1657,$G$7,'Data (%)'!$E$8:$E$1657,$E$7)/IF($F$8&lt;&gt;"",AG17,1),SUMIFS(Data!N$8:N$1657,Data!$D$8:$D$1657,$E17,Data!$F$8:$F$1657,$G$7,Data!$E$8:$E$1657,$E$7)),NA())</f>
        <v>0.99</v>
      </c>
      <c r="M17" s="60">
        <f>IFERROR(IF($F$7="Percentage",SUMIFS('Data (%)'!O$8:O$1657,'Data (%)'!$D$8:$D$1657,$E17,'Data (%)'!$F$8:$F$1657,$G$7,'Data (%)'!$E$8:$E$1657,$E$7)/IF($F$8&lt;&gt;"",AH17,1),SUMIFS(Data!O$8:O$1657,Data!$D$8:$D$1657,$E17,Data!$F$8:$F$1657,$G$7,Data!$E$8:$E$1657,$E$7)),NA())</f>
        <v>0.99579976042510521</v>
      </c>
      <c r="N17" s="60">
        <f>IFERROR(IF($F$7="Percentage",SUMIFS('Data (%)'!P$8:P$1657,'Data (%)'!$D$8:$D$1657,$E17,'Data (%)'!$F$8:$F$1657,$G$7,'Data (%)'!$E$8:$E$1657,$E$7)/IF($F$8&lt;&gt;"",AI17,1),SUMIFS(Data!P$8:P$1657,Data!$D$8:$D$1657,$E17,Data!$F$8:$F$1657,$G$7,Data!$E$8:$E$1657,$E$7)),NA())</f>
        <v>0.99562597411274911</v>
      </c>
      <c r="O17" s="60">
        <f>IFERROR(IF($F$7="Percentage",SUMIFS('Data (%)'!Q$8:Q$1657,'Data (%)'!$D$8:$D$1657,$E17,'Data (%)'!$F$8:$F$1657,$G$7,'Data (%)'!$E$8:$E$1657,$E$7)/IF($F$8&lt;&gt;"",AJ17,1),SUMIFS(Data!Q$8:Q$1657,Data!$D$8:$D$1657,$E17,Data!$F$8:$F$1657,$G$7,Data!$E$8:$E$1657,$E$7)),NA())</f>
        <v>0.99545214856194675</v>
      </c>
      <c r="P17" s="60">
        <f>IFERROR(IF($F$7="Percentage",SUMIFS('Data (%)'!R$8:R$1657,'Data (%)'!$D$8:$D$1657,$E17,'Data (%)'!$F$8:$F$1657,$G$7,'Data (%)'!$E$8:$E$1657,$E$7)/IF($F$8&lt;&gt;"",AK17,1),SUMIFS(Data!R$8:R$1657,Data!$D$8:$D$1657,$E17,Data!$F$8:$F$1657,$G$7,Data!$E$8:$E$1657,$E$7)),NA())</f>
        <v>0.99583285359484131</v>
      </c>
      <c r="AA17" s="8">
        <f>SUMIFS(Data!H$8:H$1657,Data!$D$8:$D$1657,$E17,Data!$F$8:$F$1657,$G$7,Data!$E$8:$E$1657,$AA$9)</f>
        <v>2830816</v>
      </c>
      <c r="AB17" s="8">
        <f>SUMIFS(Data!I$8:I$1657,Data!$D$8:$D$1657,$E17,Data!$F$8:$F$1657,$G$7,Data!$E$8:$E$1657,$AA$9)</f>
        <v>2618595.7335628485</v>
      </c>
      <c r="AC17" s="8">
        <f>SUMIFS(Data!J$8:J$1657,Data!$D$8:$D$1657,$E17,Data!$F$8:$F$1657,$G$7,Data!$E$8:$E$1657,$AA$9)</f>
        <v>2692879</v>
      </c>
      <c r="AD17" s="8">
        <f>SUMIFS(Data!K$8:K$1657,Data!$D$8:$D$1657,$E17,Data!$F$8:$F$1657,$G$7,Data!$E$8:$E$1657,$AA$9)</f>
        <v>2698772</v>
      </c>
      <c r="AE17" s="8">
        <f>SUMIFS(Data!L$8:L$1657,Data!$D$8:$D$1657,$E17,Data!$F$8:$F$1657,$G$7,Data!$E$8:$E$1657,$AA$9)</f>
        <v>2710817</v>
      </c>
      <c r="AF17" s="8">
        <f>SUMIFS(Data!M$8:M$1657,Data!$D$8:$D$1657,$E17,Data!$F$8:$F$1657,$G$7,Data!$E$8:$E$1657,$AA$9)</f>
        <v>2738393</v>
      </c>
      <c r="AG17" s="8">
        <f>SUMIFS(Data!N$8:N$1657,Data!$D$8:$D$1657,$E17,Data!$F$8:$F$1657,$G$7,Data!$E$8:$E$1657,$AA$9)</f>
        <v>2757669</v>
      </c>
      <c r="AH17" s="8">
        <f>SUMIFS(Data!O$8:O$1657,Data!$D$8:$D$1657,$E17,Data!$F$8:$F$1657,$G$7,Data!$E$8:$E$1657,$AA$9)</f>
        <v>2779924</v>
      </c>
      <c r="AI17" s="8">
        <f>SUMIFS(Data!P$8:P$1657,Data!$D$8:$D$1657,$E17,Data!$F$8:$F$1657,$G$7,Data!$E$8:$E$1657,$AA$9)</f>
        <v>2813663</v>
      </c>
    </row>
    <row r="18" spans="1:35" ht="15" customHeight="1" x14ac:dyDescent="0.25">
      <c r="A18" s="19"/>
      <c r="B18" s="19"/>
      <c r="D18" s="8"/>
      <c r="E18" s="57" t="str">
        <f>LISTS!B9</f>
        <v>Estonia</v>
      </c>
      <c r="F18" s="60">
        <f>IFERROR(IF($F$7="Percentage",SUMIFS('Data (%)'!H$8:H$1657,'Data (%)'!$D$8:$D$1657,$E18,'Data (%)'!$F$8:$F$1657,$G$7,'Data (%)'!$E$8:$E$1657,$E$7)/IF($F$8&lt;&gt;"",AA18,1),SUMIFS(Data!H$8:H$1657,Data!$D$8:$D$1657,$E18,Data!$F$8:$F$1657,$G$7,Data!$E$8:$E$1657,$E$7)),NA())</f>
        <v>0.85077430043646352</v>
      </c>
      <c r="G18" s="60">
        <f>IFERROR(IF($F$7="Percentage",SUMIFS('Data (%)'!I$8:I$1657,'Data (%)'!$D$8:$D$1657,$E18,'Data (%)'!$F$8:$F$1657,$G$7,'Data (%)'!$E$8:$E$1657,$E$7)/IF($F$8&lt;&gt;"",AB18,1),SUMIFS(Data!I$8:I$1657,Data!$D$8:$D$1657,$E18,Data!$F$8:$F$1657,$G$7,Data!$E$8:$E$1657,$E$7)),NA())</f>
        <v>0.86047674240650107</v>
      </c>
      <c r="H18" s="60">
        <f>IFERROR(IF($F$7="Percentage",SUMIFS('Data (%)'!J$8:J$1657,'Data (%)'!$D$8:$D$1657,$E18,'Data (%)'!$F$8:$F$1657,$G$7,'Data (%)'!$E$8:$E$1657,$E$7)/IF($F$8&lt;&gt;"",AC18,1),SUMIFS(Data!J$8:J$1657,Data!$D$8:$D$1657,$E18,Data!$F$8:$F$1657,$G$7,Data!$E$8:$E$1657,$E$7)),NA())</f>
        <v>0.86805022314054003</v>
      </c>
      <c r="I18" s="60">
        <f>IFERROR(IF($F$7="Percentage",SUMIFS('Data (%)'!K$8:K$1657,'Data (%)'!$D$8:$D$1657,$E18,'Data (%)'!$F$8:$F$1657,$G$7,'Data (%)'!$E$8:$E$1657,$E$7)/IF($F$8&lt;&gt;"",AD18,1),SUMIFS(Data!K$8:K$1657,Data!$D$8:$D$1657,$E18,Data!$F$8:$F$1657,$G$7,Data!$E$8:$E$1657,$E$7)),NA())</f>
        <v>0.90885618218927622</v>
      </c>
      <c r="J18" s="60">
        <f>IFERROR(IF($F$7="Percentage",SUMIFS('Data (%)'!L$8:L$1657,'Data (%)'!$D$8:$D$1657,$E18,'Data (%)'!$F$8:$F$1657,$G$7,'Data (%)'!$E$8:$E$1657,$E$7)/IF($F$8&lt;&gt;"",AE18,1),SUMIFS(Data!L$8:L$1657,Data!$D$8:$D$1657,$E18,Data!$F$8:$F$1657,$G$7,Data!$E$8:$E$1657,$E$7)),NA())</f>
        <v>0.90845403664522861</v>
      </c>
      <c r="K18" s="60">
        <f>IFERROR(IF($F$7="Percentage",SUMIFS('Data (%)'!M$8:M$1657,'Data (%)'!$D$8:$D$1657,$E18,'Data (%)'!$F$8:$F$1657,$G$7,'Data (%)'!$E$8:$E$1657,$E$7)/IF($F$8&lt;&gt;"",AF18,1),SUMIFS(Data!M$8:M$1657,Data!$D$8:$D$1657,$E18,Data!$F$8:$F$1657,$G$7,Data!$E$8:$E$1657,$E$7)),NA())</f>
        <v>0.90855674478579795</v>
      </c>
      <c r="L18" s="60">
        <f>IFERROR(IF($F$7="Percentage",SUMIFS('Data (%)'!N$8:N$1657,'Data (%)'!$D$8:$D$1657,$E18,'Data (%)'!$F$8:$F$1657,$G$7,'Data (%)'!$E$8:$E$1657,$E$7)/IF($F$8&lt;&gt;"",AG18,1),SUMIFS(Data!N$8:N$1657,Data!$D$8:$D$1657,$E18,Data!$F$8:$F$1657,$G$7,Data!$E$8:$E$1657,$E$7)),NA())</f>
        <v>0.92855711001707519</v>
      </c>
      <c r="M18" s="60">
        <f>IFERROR(IF($F$7="Percentage",SUMIFS('Data (%)'!O$8:O$1657,'Data (%)'!$D$8:$D$1657,$E18,'Data (%)'!$F$8:$F$1657,$G$7,'Data (%)'!$E$8:$E$1657,$E$7)/IF($F$8&lt;&gt;"",AH18,1),SUMIFS(Data!O$8:O$1657,Data!$D$8:$D$1657,$E18,Data!$F$8:$F$1657,$G$7,Data!$E$8:$E$1657,$E$7)),NA())</f>
        <v>0.93</v>
      </c>
      <c r="N18" s="60">
        <f>IFERROR(IF($F$7="Percentage",SUMIFS('Data (%)'!P$8:P$1657,'Data (%)'!$D$8:$D$1657,$E18,'Data (%)'!$F$8:$F$1657,$G$7,'Data (%)'!$E$8:$E$1657,$E$7)/IF($F$8&lt;&gt;"",AI18,1),SUMIFS(Data!P$8:P$1657,Data!$D$8:$D$1657,$E18,Data!$F$8:$F$1657,$G$7,Data!$E$8:$E$1657,$E$7)),NA())</f>
        <v>0.93</v>
      </c>
      <c r="O18" s="60">
        <f>IFERROR(IF($F$7="Percentage",SUMIFS('Data (%)'!Q$8:Q$1657,'Data (%)'!$D$8:$D$1657,$E18,'Data (%)'!$F$8:$F$1657,$G$7,'Data (%)'!$E$8:$E$1657,$E$7)/IF($F$8&lt;&gt;"",AJ18,1),SUMIFS(Data!Q$8:Q$1657,Data!$D$8:$D$1657,$E18,Data!$F$8:$F$1657,$G$7,Data!$E$8:$E$1657,$E$7)),NA())</f>
        <v>0.97812193086235744</v>
      </c>
      <c r="P18" s="60">
        <f>IFERROR(IF($F$7="Percentage",SUMIFS('Data (%)'!R$8:R$1657,'Data (%)'!$D$8:$D$1657,$E18,'Data (%)'!$F$8:$F$1657,$G$7,'Data (%)'!$E$8:$E$1657,$E$7)/IF($F$8&lt;&gt;"",AK18,1),SUMIFS(Data!R$8:R$1657,Data!$D$8:$D$1657,$E18,Data!$F$8:$F$1657,$G$7,Data!$E$8:$E$1657,$E$7)),NA())</f>
        <v>0.99969446406301443</v>
      </c>
      <c r="AA18" s="8">
        <f>SUMIFS(Data!H$8:H$1657,Data!$D$8:$D$1657,$E18,Data!$F$8:$F$1657,$G$7,Data!$E$8:$E$1657,$AA$9)</f>
        <v>573988.69565217395</v>
      </c>
      <c r="AB18" s="8">
        <f>SUMIFS(Data!I$8:I$1657,Data!$D$8:$D$1657,$E18,Data!$F$8:$F$1657,$G$7,Data!$E$8:$E$1657,$AA$9)</f>
        <v>626580.4761904761</v>
      </c>
      <c r="AC18" s="8">
        <f>SUMIFS(Data!J$8:J$1657,Data!$D$8:$D$1657,$E18,Data!$F$8:$F$1657,$G$7,Data!$E$8:$E$1657,$AA$9)</f>
        <v>594240.27149321267</v>
      </c>
      <c r="AD18" s="8">
        <f>SUMIFS(Data!K$8:K$1657,Data!$D$8:$D$1657,$E18,Data!$F$8:$F$1657,$G$7,Data!$E$8:$E$1657,$AA$9)</f>
        <v>608574.95829933032</v>
      </c>
      <c r="AE18" s="8">
        <f>SUMIFS(Data!L$8:L$1657,Data!$D$8:$D$1657,$E18,Data!$F$8:$F$1657,$G$7,Data!$E$8:$E$1657,$AA$9)</f>
        <v>609779.25</v>
      </c>
      <c r="AF18" s="8">
        <f>SUMIFS(Data!M$8:M$1657,Data!$D$8:$D$1657,$E18,Data!$F$8:$F$1657,$G$7,Data!$E$8:$E$1657,$AA$9)</f>
        <v>609620.98437973019</v>
      </c>
      <c r="AG18" s="8">
        <f>SUMIFS(Data!N$8:N$1657,Data!$D$8:$D$1657,$E18,Data!$F$8:$F$1657,$G$7,Data!$E$8:$E$1657,$AA$9)</f>
        <v>595274.22142135375</v>
      </c>
      <c r="AH18" s="8">
        <f>SUMIFS(Data!O$8:O$1657,Data!$D$8:$D$1657,$E18,Data!$F$8:$F$1657,$G$7,Data!$E$8:$E$1657,$AA$9)</f>
        <v>542943.47604302235</v>
      </c>
      <c r="AI18" s="8">
        <f>SUMIFS(Data!P$8:P$1657,Data!$D$8:$D$1657,$E18,Data!$F$8:$F$1657,$G$7,Data!$E$8:$E$1657,$AA$9)</f>
        <v>552799.34585736366</v>
      </c>
    </row>
    <row r="19" spans="1:35" ht="15" customHeight="1" x14ac:dyDescent="0.25">
      <c r="A19" s="19"/>
      <c r="B19" s="19"/>
      <c r="D19" s="8"/>
      <c r="E19" s="57" t="str">
        <f>LISTS!B10</f>
        <v>Finland</v>
      </c>
      <c r="F19" s="60">
        <f>IFERROR(IF($F$7="Percentage",SUMIFS('Data (%)'!H$8:H$1657,'Data (%)'!$D$8:$D$1657,$E19,'Data (%)'!$F$8:$F$1657,$G$7,'Data (%)'!$E$8:$E$1657,$E$7)/IF($F$8&lt;&gt;"",AA19,1),SUMIFS(Data!H$8:H$1657,Data!$D$8:$D$1657,$E19,Data!$F$8:$F$1657,$G$7,Data!$E$8:$E$1657,$E$7)),NA())</f>
        <v>0.96699999999999986</v>
      </c>
      <c r="G19" s="60">
        <f>IFERROR(IF($F$7="Percentage",SUMIFS('Data (%)'!I$8:I$1657,'Data (%)'!$D$8:$D$1657,$E19,'Data (%)'!$F$8:$F$1657,$G$7,'Data (%)'!$E$8:$E$1657,$E$7)/IF($F$8&lt;&gt;"",AB19,1),SUMIFS(Data!I$8:I$1657,Data!$D$8:$D$1657,$E19,Data!$F$8:$F$1657,$G$7,Data!$E$8:$E$1657,$E$7)),NA())</f>
        <v>0.96982456332199307</v>
      </c>
      <c r="H19" s="60">
        <f>IFERROR(IF($F$7="Percentage",SUMIFS('Data (%)'!J$8:J$1657,'Data (%)'!$D$8:$D$1657,$E19,'Data (%)'!$F$8:$F$1657,$G$7,'Data (%)'!$E$8:$E$1657,$E$7)/IF($F$8&lt;&gt;"",AC19,1),SUMIFS(Data!J$8:J$1657,Data!$D$8:$D$1657,$E19,Data!$F$8:$F$1657,$G$7,Data!$E$8:$E$1657,$E$7)),NA())</f>
        <v>0.96982031045405948</v>
      </c>
      <c r="I19" s="60">
        <f>IFERROR(IF($F$7="Percentage",SUMIFS('Data (%)'!K$8:K$1657,'Data (%)'!$D$8:$D$1657,$E19,'Data (%)'!$F$8:$F$1657,$G$7,'Data (%)'!$E$8:$E$1657,$E$7)/IF($F$8&lt;&gt;"",AD19,1),SUMIFS(Data!K$8:K$1657,Data!$D$8:$D$1657,$E19,Data!$F$8:$F$1657,$G$7,Data!$E$8:$E$1657,$E$7)),NA())</f>
        <v>0.97</v>
      </c>
      <c r="J19" s="60">
        <f>IFERROR(IF($F$7="Percentage",SUMIFS('Data (%)'!L$8:L$1657,'Data (%)'!$D$8:$D$1657,$E19,'Data (%)'!$F$8:$F$1657,$G$7,'Data (%)'!$E$8:$E$1657,$E$7)/IF($F$8&lt;&gt;"",AE19,1),SUMIFS(Data!L$8:L$1657,Data!$D$8:$D$1657,$E19,Data!$F$8:$F$1657,$G$7,Data!$E$8:$E$1657,$E$7)),NA())</f>
        <v>0.97012746037543285</v>
      </c>
      <c r="K19" s="60">
        <f>IFERROR(IF($F$7="Percentage",SUMIFS('Data (%)'!M$8:M$1657,'Data (%)'!$D$8:$D$1657,$E19,'Data (%)'!$F$8:$F$1657,$G$7,'Data (%)'!$E$8:$E$1657,$E$7)/IF($F$8&lt;&gt;"",AF19,1),SUMIFS(Data!M$8:M$1657,Data!$D$8:$D$1657,$E19,Data!$F$8:$F$1657,$G$7,Data!$E$8:$E$1657,$E$7)),NA())</f>
        <v>0.94399999999999995</v>
      </c>
      <c r="L19" s="60">
        <f>IFERROR(IF($F$7="Percentage",SUMIFS('Data (%)'!N$8:N$1657,'Data (%)'!$D$8:$D$1657,$E19,'Data (%)'!$F$8:$F$1657,$G$7,'Data (%)'!$E$8:$E$1657,$E$7)/IF($F$8&lt;&gt;"",AG19,1),SUMIFS(Data!N$8:N$1657,Data!$D$8:$D$1657,$E19,Data!$F$8:$F$1657,$G$7,Data!$E$8:$E$1657,$E$7)),NA())</f>
        <v>0.93499999999999994</v>
      </c>
      <c r="M19" s="60">
        <f>IFERROR(IF($F$7="Percentage",SUMIFS('Data (%)'!O$8:O$1657,'Data (%)'!$D$8:$D$1657,$E19,'Data (%)'!$F$8:$F$1657,$G$7,'Data (%)'!$E$8:$E$1657,$E$7)/IF($F$8&lt;&gt;"",AH19,1),SUMIFS(Data!O$8:O$1657,Data!$D$8:$D$1657,$E19,Data!$F$8:$F$1657,$G$7,Data!$E$8:$E$1657,$E$7)),NA())</f>
        <v>0.93493157253673798</v>
      </c>
      <c r="N19" s="60">
        <f>IFERROR(IF($F$7="Percentage",SUMIFS('Data (%)'!P$8:P$1657,'Data (%)'!$D$8:$D$1657,$E19,'Data (%)'!$F$8:$F$1657,$G$7,'Data (%)'!$E$8:$E$1657,$E$7)/IF($F$8&lt;&gt;"",AI19,1),SUMIFS(Data!P$8:P$1657,Data!$D$8:$D$1657,$E19,Data!$F$8:$F$1657,$G$7,Data!$E$8:$E$1657,$E$7)),NA())</f>
        <v>0.89938935717405022</v>
      </c>
      <c r="O19" s="60">
        <f>IFERROR(IF($F$7="Percentage",SUMIFS('Data (%)'!Q$8:Q$1657,'Data (%)'!$D$8:$D$1657,$E19,'Data (%)'!$F$8:$F$1657,$G$7,'Data (%)'!$E$8:$E$1657,$E$7)/IF($F$8&lt;&gt;"",AJ19,1),SUMIFS(Data!Q$8:Q$1657,Data!$D$8:$D$1657,$E19,Data!$F$8:$F$1657,$G$7,Data!$E$8:$E$1657,$E$7)),NA())</f>
        <v>0.82414642181230868</v>
      </c>
      <c r="P19" s="60">
        <f>IFERROR(IF($F$7="Percentage",SUMIFS('Data (%)'!R$8:R$1657,'Data (%)'!$D$8:$D$1657,$E19,'Data (%)'!$F$8:$F$1657,$G$7,'Data (%)'!$E$8:$E$1657,$E$7)/IF($F$8&lt;&gt;"",AK19,1),SUMIFS(Data!R$8:R$1657,Data!$D$8:$D$1657,$E19,Data!$F$8:$F$1657,$G$7,Data!$E$8:$E$1657,$E$7)),NA())</f>
        <v>0.82721825710166508</v>
      </c>
      <c r="AA19" s="8">
        <f>SUMIFS(Data!H$8:H$1657,Data!$D$8:$D$1657,$E19,Data!$F$8:$F$1657,$G$7,Data!$E$8:$E$1657,$AA$9)</f>
        <v>2572031.9047619049</v>
      </c>
      <c r="AB19" s="8">
        <f>SUMIFS(Data!I$8:I$1657,Data!$D$8:$D$1657,$E19,Data!$F$8:$F$1657,$G$7,Data!$E$8:$E$1657,$AA$9)</f>
        <v>2584130.4761904757</v>
      </c>
      <c r="AC19" s="8">
        <f>SUMIFS(Data!J$8:J$1657,Data!$D$8:$D$1657,$E19,Data!$F$8:$F$1657,$G$7,Data!$E$8:$E$1657,$AA$9)</f>
        <v>2598624</v>
      </c>
      <c r="AD19" s="8">
        <f>SUMIFS(Data!K$8:K$1657,Data!$D$8:$D$1657,$E19,Data!$F$8:$F$1657,$G$7,Data!$E$8:$E$1657,$AA$9)</f>
        <v>2616957</v>
      </c>
      <c r="AE19" s="8">
        <f>SUMIFS(Data!L$8:L$1657,Data!$D$8:$D$1657,$E19,Data!$F$8:$F$1657,$G$7,Data!$E$8:$E$1657,$AA$9)</f>
        <v>2654657</v>
      </c>
      <c r="AF19" s="8">
        <f>SUMIFS(Data!M$8:M$1657,Data!$D$8:$D$1657,$E19,Data!$F$8:$F$1657,$G$7,Data!$E$8:$E$1657,$AA$9)</f>
        <v>2694537</v>
      </c>
      <c r="AG19" s="8">
        <f>SUMIFS(Data!N$8:N$1657,Data!$D$8:$D$1657,$E19,Data!$F$8:$F$1657,$G$7,Data!$E$8:$E$1657,$AA$9)</f>
        <v>2601186.96866658</v>
      </c>
      <c r="AH19" s="8">
        <f>SUMIFS(Data!O$8:O$1657,Data!$D$8:$D$1657,$E19,Data!$F$8:$F$1657,$G$7,Data!$E$8:$E$1657,$AA$9)</f>
        <v>2756934</v>
      </c>
      <c r="AI19" s="8">
        <f>SUMIFS(Data!P$8:P$1657,Data!$D$8:$D$1657,$E19,Data!$F$8:$F$1657,$G$7,Data!$E$8:$E$1657,$AA$9)</f>
        <v>2762646.0037191049</v>
      </c>
    </row>
    <row r="20" spans="1:35" ht="15" customHeight="1" x14ac:dyDescent="0.25">
      <c r="A20" s="19"/>
      <c r="D20" s="8"/>
      <c r="E20" s="57" t="str">
        <f>LISTS!B11</f>
        <v>France</v>
      </c>
      <c r="F20" s="60">
        <f>IFERROR(IF($F$7="Percentage",SUMIFS('Data (%)'!H$8:H$1657,'Data (%)'!$D$8:$D$1657,$E20,'Data (%)'!$F$8:$F$1657,$G$7,'Data (%)'!$E$8:$E$1657,$E$7)/IF($F$8&lt;&gt;"",AA20,1),SUMIFS(Data!H$8:H$1657,Data!$D$8:$D$1657,$E20,Data!$F$8:$F$1657,$G$7,Data!$E$8:$E$1657,$E$7)),NA())</f>
        <v>0.99701588077279002</v>
      </c>
      <c r="G20" s="60">
        <f>IFERROR(IF($F$7="Percentage",SUMIFS('Data (%)'!I$8:I$1657,'Data (%)'!$D$8:$D$1657,$E20,'Data (%)'!$F$8:$F$1657,$G$7,'Data (%)'!$E$8:$E$1657,$E$7)/IF($F$8&lt;&gt;"",AB20,1),SUMIFS(Data!I$8:I$1657,Data!$D$8:$D$1657,$E20,Data!$F$8:$F$1657,$G$7,Data!$E$8:$E$1657,$E$7)),NA())</f>
        <v>0.99730859999259436</v>
      </c>
      <c r="H20" s="60">
        <f>IFERROR(IF($F$7="Percentage",SUMIFS('Data (%)'!J$8:J$1657,'Data (%)'!$D$8:$D$1657,$E20,'Data (%)'!$F$8:$F$1657,$G$7,'Data (%)'!$E$8:$E$1657,$E$7)/IF($F$8&lt;&gt;"",AC20,1),SUMIFS(Data!J$8:J$1657,Data!$D$8:$D$1657,$E20,Data!$F$8:$F$1657,$G$7,Data!$E$8:$E$1657,$E$7)),NA())</f>
        <v>0.99755568599626221</v>
      </c>
      <c r="I20" s="60">
        <f>IFERROR(IF($F$7="Percentage",SUMIFS('Data (%)'!K$8:K$1657,'Data (%)'!$D$8:$D$1657,$E20,'Data (%)'!$F$8:$F$1657,$G$7,'Data (%)'!$E$8:$E$1657,$E$7)/IF($F$8&lt;&gt;"",AD20,1),SUMIFS(Data!K$8:K$1657,Data!$D$8:$D$1657,$E20,Data!$F$8:$F$1657,$G$7,Data!$E$8:$E$1657,$E$7)),NA())</f>
        <v>0.99951528399545209</v>
      </c>
      <c r="J20" s="60">
        <f>IFERROR(IF($F$7="Percentage",SUMIFS('Data (%)'!L$8:L$1657,'Data (%)'!$D$8:$D$1657,$E20,'Data (%)'!$F$8:$F$1657,$G$7,'Data (%)'!$E$8:$E$1657,$E$7)/IF($F$8&lt;&gt;"",AE20,1),SUMIFS(Data!L$8:L$1657,Data!$D$8:$D$1657,$E20,Data!$F$8:$F$1657,$G$7,Data!$E$8:$E$1657,$E$7)),NA())</f>
        <v>0.99995169513159421</v>
      </c>
      <c r="K20" s="60">
        <f>IFERROR(IF($F$7="Percentage",SUMIFS('Data (%)'!M$8:M$1657,'Data (%)'!$D$8:$D$1657,$E20,'Data (%)'!$F$8:$F$1657,$G$7,'Data (%)'!$E$8:$E$1657,$E$7)/IF($F$8&lt;&gt;"",AF20,1),SUMIFS(Data!M$8:M$1657,Data!$D$8:$D$1657,$E20,Data!$F$8:$F$1657,$G$7,Data!$E$8:$E$1657,$E$7)),NA())</f>
        <v>0.99993695783980219</v>
      </c>
      <c r="L20" s="60">
        <f>IFERROR(IF($F$7="Percentage",SUMIFS('Data (%)'!N$8:N$1657,'Data (%)'!$D$8:$D$1657,$E20,'Data (%)'!$F$8:$F$1657,$G$7,'Data (%)'!$E$8:$E$1657,$E$7)/IF($F$8&lt;&gt;"",AG20,1),SUMIFS(Data!N$8:N$1657,Data!$D$8:$D$1657,$E20,Data!$F$8:$F$1657,$G$7,Data!$E$8:$E$1657,$E$7)),NA())</f>
        <v>0.99995366819471942</v>
      </c>
      <c r="M20" s="60">
        <f>IFERROR(IF($F$7="Percentage",SUMIFS('Data (%)'!O$8:O$1657,'Data (%)'!$D$8:$D$1657,$E20,'Data (%)'!$F$8:$F$1657,$G$7,'Data (%)'!$E$8:$E$1657,$E$7)/IF($F$8&lt;&gt;"",AH20,1),SUMIFS(Data!O$8:O$1657,Data!$D$8:$D$1657,$E20,Data!$F$8:$F$1657,$G$7,Data!$E$8:$E$1657,$E$7)),NA())</f>
        <v>1</v>
      </c>
      <c r="N20" s="60">
        <f>IFERROR(IF($F$7="Percentage",SUMIFS('Data (%)'!P$8:P$1657,'Data (%)'!$D$8:$D$1657,$E20,'Data (%)'!$F$8:$F$1657,$G$7,'Data (%)'!$E$8:$E$1657,$E$7)/IF($F$8&lt;&gt;"",AI20,1),SUMIFS(Data!P$8:P$1657,Data!$D$8:$D$1657,$E20,Data!$F$8:$F$1657,$G$7,Data!$E$8:$E$1657,$E$7)),NA())</f>
        <v>0.99924897063672091</v>
      </c>
      <c r="O20" s="60">
        <f>IFERROR(IF($F$7="Percentage",SUMIFS('Data (%)'!Q$8:Q$1657,'Data (%)'!$D$8:$D$1657,$E20,'Data (%)'!$F$8:$F$1657,$G$7,'Data (%)'!$E$8:$E$1657,$E$7)/IF($F$8&lt;&gt;"",AJ20,1),SUMIFS(Data!Q$8:Q$1657,Data!$D$8:$D$1657,$E20,Data!$F$8:$F$1657,$G$7,Data!$E$8:$E$1657,$E$7)),NA())</f>
        <v>0.99972497269849314</v>
      </c>
      <c r="P20" s="60">
        <f>IFERROR(IF($F$7="Percentage",SUMIFS('Data (%)'!R$8:R$1657,'Data (%)'!$D$8:$D$1657,$E20,'Data (%)'!$F$8:$F$1657,$G$7,'Data (%)'!$E$8:$E$1657,$E$7)/IF($F$8&lt;&gt;"",AK20,1),SUMIFS(Data!R$8:R$1657,Data!$D$8:$D$1657,$E20,Data!$F$8:$F$1657,$G$7,Data!$E$8:$E$1657,$E$7)),NA())</f>
        <v>0.99982564796490125</v>
      </c>
      <c r="AA20" s="8">
        <f>SUMIFS(Data!H$8:H$1657,Data!$D$8:$D$1657,$E20,Data!$F$8:$F$1657,$G$7,Data!$E$8:$E$1657,$AA$9)</f>
        <v>28403358.260869563</v>
      </c>
      <c r="AB20" s="8">
        <f>SUMIFS(Data!I$8:I$1657,Data!$D$8:$D$1657,$E20,Data!$F$8:$F$1657,$G$7,Data!$E$8:$E$1657,$AA$9)</f>
        <v>29812780.454545464</v>
      </c>
      <c r="AC20" s="8">
        <f>SUMIFS(Data!J$8:J$1657,Data!$D$8:$D$1657,$E20,Data!$F$8:$F$1657,$G$7,Data!$E$8:$E$1657,$AA$9)</f>
        <v>29925263.181818191</v>
      </c>
      <c r="AD20" s="8">
        <f>SUMIFS(Data!K$8:K$1657,Data!$D$8:$D$1657,$E20,Data!$F$8:$F$1657,$G$7,Data!$E$8:$E$1657,$AA$9)</f>
        <v>30087533.636363644</v>
      </c>
      <c r="AE20" s="8">
        <f>SUMIFS(Data!L$8:L$1657,Data!$D$8:$D$1657,$E20,Data!$F$8:$F$1657,$G$7,Data!$E$8:$E$1657,$AA$9)</f>
        <v>30230342.727272749</v>
      </c>
      <c r="AF20" s="8">
        <f>SUMIFS(Data!M$8:M$1657,Data!$D$8:$D$1657,$E20,Data!$F$8:$F$1657,$G$7,Data!$E$8:$E$1657,$AA$9)</f>
        <v>30333429.545454547</v>
      </c>
      <c r="AG20" s="8">
        <f>SUMIFS(Data!N$8:N$1657,Data!$D$8:$D$1657,$E20,Data!$F$8:$F$1657,$G$7,Data!$E$8:$E$1657,$AA$9)</f>
        <v>28833993.897070155</v>
      </c>
      <c r="AH20" s="8">
        <f>SUMIFS(Data!O$8:O$1657,Data!$D$8:$D$1657,$E20,Data!$F$8:$F$1657,$G$7,Data!$E$8:$E$1657,$AA$9)</f>
        <v>28998356.48265956</v>
      </c>
      <c r="AI20" s="8">
        <f>SUMIFS(Data!P$8:P$1657,Data!$D$8:$D$1657,$E20,Data!$F$8:$F$1657,$G$7,Data!$E$8:$E$1657,$AA$9)</f>
        <v>28903438.362675298</v>
      </c>
    </row>
    <row r="21" spans="1:35" ht="15" customHeight="1" x14ac:dyDescent="0.25">
      <c r="A21" s="19"/>
      <c r="D21" s="8"/>
      <c r="E21" s="57" t="str">
        <f>LISTS!B12</f>
        <v>Germany</v>
      </c>
      <c r="F21" s="60">
        <f>IFERROR(IF($F$7="Percentage",SUMIFS('Data (%)'!H$8:H$1657,'Data (%)'!$D$8:$D$1657,$E21,'Data (%)'!$F$8:$F$1657,$G$7,'Data (%)'!$E$8:$E$1657,$E$7)/IF($F$8&lt;&gt;"",AA21,1),SUMIFS(Data!H$8:H$1657,Data!$D$8:$D$1657,$E21,Data!$F$8:$F$1657,$G$7,Data!$E$8:$E$1657,$E$7)),NA())</f>
        <v>0.96599999999999997</v>
      </c>
      <c r="G21" s="60">
        <f>IFERROR(IF($F$7="Percentage",SUMIFS('Data (%)'!I$8:I$1657,'Data (%)'!$D$8:$D$1657,$E21,'Data (%)'!$F$8:$F$1657,$G$7,'Data (%)'!$E$8:$E$1657,$E$7)/IF($F$8&lt;&gt;"",AB21,1),SUMIFS(Data!I$8:I$1657,Data!$D$8:$D$1657,$E21,Data!$F$8:$F$1657,$G$7,Data!$E$8:$E$1657,$E$7)),NA())</f>
        <v>0.97000000000000008</v>
      </c>
      <c r="H21" s="60">
        <f>IFERROR(IF($F$7="Percentage",SUMIFS('Data (%)'!J$8:J$1657,'Data (%)'!$D$8:$D$1657,$E21,'Data (%)'!$F$8:$F$1657,$G$7,'Data (%)'!$E$8:$E$1657,$E$7)/IF($F$8&lt;&gt;"",AC21,1),SUMIFS(Data!J$8:J$1657,Data!$D$8:$D$1657,$E21,Data!$F$8:$F$1657,$G$7,Data!$E$8:$E$1657,$E$7)),NA())</f>
        <v>0.97399999999999987</v>
      </c>
      <c r="I21" s="60">
        <f>IFERROR(IF($F$7="Percentage",SUMIFS('Data (%)'!K$8:K$1657,'Data (%)'!$D$8:$D$1657,$E21,'Data (%)'!$F$8:$F$1657,$G$7,'Data (%)'!$E$8:$E$1657,$E$7)/IF($F$8&lt;&gt;"",AD21,1),SUMIFS(Data!K$8:K$1657,Data!$D$8:$D$1657,$E21,Data!$F$8:$F$1657,$G$7,Data!$E$8:$E$1657,$E$7)),NA())</f>
        <v>0.97700000000000009</v>
      </c>
      <c r="J21" s="60">
        <f>IFERROR(IF($F$7="Percentage",SUMIFS('Data (%)'!L$8:L$1657,'Data (%)'!$D$8:$D$1657,$E21,'Data (%)'!$F$8:$F$1657,$G$7,'Data (%)'!$E$8:$E$1657,$E$7)/IF($F$8&lt;&gt;"",AE21,1),SUMIFS(Data!L$8:L$1657,Data!$D$8:$D$1657,$E21,Data!$F$8:$F$1657,$G$7,Data!$E$8:$E$1657,$E$7)),NA())</f>
        <v>0.97699999999999998</v>
      </c>
      <c r="K21" s="60">
        <f>IFERROR(IF($F$7="Percentage",SUMIFS('Data (%)'!M$8:M$1657,'Data (%)'!$D$8:$D$1657,$E21,'Data (%)'!$F$8:$F$1657,$G$7,'Data (%)'!$E$8:$E$1657,$E$7)/IF($F$8&lt;&gt;"",AF21,1),SUMIFS(Data!M$8:M$1657,Data!$D$8:$D$1657,$E21,Data!$F$8:$F$1657,$G$7,Data!$E$8:$E$1657,$E$7)),NA())</f>
        <v>0.97499999999999998</v>
      </c>
      <c r="L21" s="60">
        <f>IFERROR(IF($F$7="Percentage",SUMIFS('Data (%)'!N$8:N$1657,'Data (%)'!$D$8:$D$1657,$E21,'Data (%)'!$F$8:$F$1657,$G$7,'Data (%)'!$E$8:$E$1657,$E$7)/IF($F$8&lt;&gt;"",AG21,1),SUMIFS(Data!N$8:N$1657,Data!$D$8:$D$1657,$E21,Data!$F$8:$F$1657,$G$7,Data!$E$8:$E$1657,$E$7)),NA())</f>
        <v>0.9855068244748294</v>
      </c>
      <c r="M21" s="60">
        <f>IFERROR(IF($F$7="Percentage",SUMIFS('Data (%)'!O$8:O$1657,'Data (%)'!$D$8:$D$1657,$E21,'Data (%)'!$F$8:$F$1657,$G$7,'Data (%)'!$E$8:$E$1657,$E$7)/IF($F$8&lt;&gt;"",AH21,1),SUMIFS(Data!O$8:O$1657,Data!$D$8:$D$1657,$E21,Data!$F$8:$F$1657,$G$7,Data!$E$8:$E$1657,$E$7)),NA())</f>
        <v>0.9899</v>
      </c>
      <c r="N21" s="60">
        <f>IFERROR(IF($F$7="Percentage",SUMIFS('Data (%)'!P$8:P$1657,'Data (%)'!$D$8:$D$1657,$E21,'Data (%)'!$F$8:$F$1657,$G$7,'Data (%)'!$E$8:$E$1657,$E$7)/IF($F$8&lt;&gt;"",AI21,1),SUMIFS(Data!P$8:P$1657,Data!$D$8:$D$1657,$E21,Data!$F$8:$F$1657,$G$7,Data!$E$8:$E$1657,$E$7)),NA())</f>
        <v>0.99499999999999988</v>
      </c>
      <c r="O21" s="60">
        <f>IFERROR(IF($F$7="Percentage",SUMIFS('Data (%)'!Q$8:Q$1657,'Data (%)'!$D$8:$D$1657,$E21,'Data (%)'!$F$8:$F$1657,$G$7,'Data (%)'!$E$8:$E$1657,$E$7)/IF($F$8&lt;&gt;"",AJ21,1),SUMIFS(Data!Q$8:Q$1657,Data!$D$8:$D$1657,$E21,Data!$F$8:$F$1657,$G$7,Data!$E$8:$E$1657,$E$7)),NA())</f>
        <v>0.99220000000000008</v>
      </c>
      <c r="P21" s="60">
        <f>IFERROR(IF($F$7="Percentage",SUMIFS('Data (%)'!R$8:R$1657,'Data (%)'!$D$8:$D$1657,$E21,'Data (%)'!$F$8:$F$1657,$G$7,'Data (%)'!$E$8:$E$1657,$E$7)/IF($F$8&lt;&gt;"",AK21,1),SUMIFS(Data!R$8:R$1657,Data!$D$8:$D$1657,$E21,Data!$F$8:$F$1657,$G$7,Data!$E$8:$E$1657,$E$7)),NA())</f>
        <v>0.98950000000000005</v>
      </c>
      <c r="AA21" s="8">
        <f>SUMIFS(Data!H$8:H$1657,Data!$D$8:$D$1657,$E21,Data!$F$8:$F$1657,$G$7,Data!$E$8:$E$1657,$AA$9)</f>
        <v>39894064</v>
      </c>
      <c r="AB21" s="8">
        <f>SUMIFS(Data!I$8:I$1657,Data!$D$8:$D$1657,$E21,Data!$F$8:$F$1657,$G$7,Data!$E$8:$E$1657,$AA$9)</f>
        <v>40668284.875810444</v>
      </c>
      <c r="AC21" s="8">
        <f>SUMIFS(Data!J$8:J$1657,Data!$D$8:$D$1657,$E21,Data!$F$8:$F$1657,$G$7,Data!$E$8:$E$1657,$AA$9)</f>
        <v>39894064</v>
      </c>
      <c r="AD21" s="8">
        <f>SUMIFS(Data!K$8:K$1657,Data!$D$8:$D$1657,$E21,Data!$F$8:$F$1657,$G$7,Data!$E$8:$E$1657,$AA$9)</f>
        <v>40237973.62481647</v>
      </c>
      <c r="AE21" s="8">
        <f>SUMIFS(Data!L$8:L$1657,Data!$D$8:$D$1657,$E21,Data!$F$8:$F$1657,$G$7,Data!$E$8:$E$1657,$AA$9)</f>
        <v>40702779.261547923</v>
      </c>
      <c r="AF21" s="8">
        <f>SUMIFS(Data!M$8:M$1657,Data!$D$8:$D$1657,$E21,Data!$F$8:$F$1657,$G$7,Data!$E$8:$E$1657,$AA$9)</f>
        <v>40743888</v>
      </c>
      <c r="AG21" s="8">
        <f>SUMIFS(Data!N$8:N$1657,Data!$D$8:$D$1657,$E21,Data!$F$8:$F$1657,$G$7,Data!$E$8:$E$1657,$AA$9)</f>
        <v>41429577.000000015</v>
      </c>
      <c r="AH21" s="8">
        <f>SUMIFS(Data!O$8:O$1657,Data!$D$8:$D$1657,$E21,Data!$F$8:$F$1657,$G$7,Data!$E$8:$E$1657,$AA$9)</f>
        <v>41509581.000000052</v>
      </c>
      <c r="AI21" s="8">
        <f>SUMIFS(Data!P$8:P$1657,Data!$D$8:$D$1657,$E21,Data!$F$8:$F$1657,$G$7,Data!$E$8:$E$1657,$AA$9)</f>
        <v>41648729</v>
      </c>
    </row>
    <row r="22" spans="1:35" ht="15" customHeight="1" x14ac:dyDescent="0.25">
      <c r="A22" s="19"/>
      <c r="D22" s="8"/>
      <c r="E22" s="57" t="str">
        <f>LISTS!B13</f>
        <v>Greece</v>
      </c>
      <c r="F22" s="60">
        <f>IFERROR(IF($F$7="Percentage",SUMIFS('Data (%)'!H$8:H$1657,'Data (%)'!$D$8:$D$1657,$E22,'Data (%)'!$F$8:$F$1657,$G$7,'Data (%)'!$E$8:$E$1657,$E$7)/IF($F$8&lt;&gt;"",AA22,1),SUMIFS(Data!H$8:H$1657,Data!$D$8:$D$1657,$E22,Data!$F$8:$F$1657,$G$7,Data!$E$8:$E$1657,$E$7)),NA())</f>
        <v>0.94499999999999995</v>
      </c>
      <c r="G22" s="60">
        <f>IFERROR(IF($F$7="Percentage",SUMIFS('Data (%)'!I$8:I$1657,'Data (%)'!$D$8:$D$1657,$E22,'Data (%)'!$F$8:$F$1657,$G$7,'Data (%)'!$E$8:$E$1657,$E$7)/IF($F$8&lt;&gt;"",AB22,1),SUMIFS(Data!I$8:I$1657,Data!$D$8:$D$1657,$E22,Data!$F$8:$F$1657,$G$7,Data!$E$8:$E$1657,$E$7)),NA())</f>
        <v>0.95099999999999996</v>
      </c>
      <c r="H22" s="60">
        <f>IFERROR(IF($F$7="Percentage",SUMIFS('Data (%)'!J$8:J$1657,'Data (%)'!$D$8:$D$1657,$E22,'Data (%)'!$F$8:$F$1657,$G$7,'Data (%)'!$E$8:$E$1657,$E$7)/IF($F$8&lt;&gt;"",AC22,1),SUMIFS(Data!J$8:J$1657,Data!$D$8:$D$1657,$E22,Data!$F$8:$F$1657,$G$7,Data!$E$8:$E$1657,$E$7)),NA())</f>
        <v>0.95399999999999996</v>
      </c>
      <c r="I22" s="60">
        <f>IFERROR(IF($F$7="Percentage",SUMIFS('Data (%)'!K$8:K$1657,'Data (%)'!$D$8:$D$1657,$E22,'Data (%)'!$F$8:$F$1657,$G$7,'Data (%)'!$E$8:$E$1657,$E$7)/IF($F$8&lt;&gt;"",AD22,1),SUMIFS(Data!K$8:K$1657,Data!$D$8:$D$1657,$E22,Data!$F$8:$F$1657,$G$7,Data!$E$8:$E$1657,$E$7)),NA())</f>
        <v>0.95635001731552916</v>
      </c>
      <c r="J22" s="60">
        <f>IFERROR(IF($F$7="Percentage",SUMIFS('Data (%)'!L$8:L$1657,'Data (%)'!$D$8:$D$1657,$E22,'Data (%)'!$F$8:$F$1657,$G$7,'Data (%)'!$E$8:$E$1657,$E$7)/IF($F$8&lt;&gt;"",AE22,1),SUMIFS(Data!L$8:L$1657,Data!$D$8:$D$1657,$E22,Data!$F$8:$F$1657,$G$7,Data!$E$8:$E$1657,$E$7)),NA())</f>
        <v>0.96167273353176086</v>
      </c>
      <c r="K22" s="60">
        <f>IFERROR(IF($F$7="Percentage",SUMIFS('Data (%)'!M$8:M$1657,'Data (%)'!$D$8:$D$1657,$E22,'Data (%)'!$F$8:$F$1657,$G$7,'Data (%)'!$E$8:$E$1657,$E$7)/IF($F$8&lt;&gt;"",AF22,1),SUMIFS(Data!M$8:M$1657,Data!$D$8:$D$1657,$E22,Data!$F$8:$F$1657,$G$7,Data!$E$8:$E$1657,$E$7)),NA())</f>
        <v>0.96430489376708084</v>
      </c>
      <c r="L22" s="60">
        <f>IFERROR(IF($F$7="Percentage",SUMIFS('Data (%)'!N$8:N$1657,'Data (%)'!$D$8:$D$1657,$E22,'Data (%)'!$F$8:$F$1657,$G$7,'Data (%)'!$E$8:$E$1657,$E$7)/IF($F$8&lt;&gt;"",AG22,1),SUMIFS(Data!N$8:N$1657,Data!$D$8:$D$1657,$E22,Data!$F$8:$F$1657,$G$7,Data!$E$8:$E$1657,$E$7)),NA())</f>
        <v>0.99470336270022885</v>
      </c>
      <c r="M22" s="60">
        <f>IFERROR(IF($F$7="Percentage",SUMIFS('Data (%)'!O$8:O$1657,'Data (%)'!$D$8:$D$1657,$E22,'Data (%)'!$F$8:$F$1657,$G$7,'Data (%)'!$E$8:$E$1657,$E$7)/IF($F$8&lt;&gt;"",AH22,1),SUMIFS(Data!O$8:O$1657,Data!$D$8:$D$1657,$E22,Data!$F$8:$F$1657,$G$7,Data!$E$8:$E$1657,$E$7)),NA())</f>
        <v>0.99189787162838106</v>
      </c>
      <c r="N22" s="60">
        <f>IFERROR(IF($F$7="Percentage",SUMIFS('Data (%)'!P$8:P$1657,'Data (%)'!$D$8:$D$1657,$E22,'Data (%)'!$F$8:$F$1657,$G$7,'Data (%)'!$E$8:$E$1657,$E$7)/IF($F$8&lt;&gt;"",AI22,1),SUMIFS(Data!P$8:P$1657,Data!$D$8:$D$1657,$E22,Data!$F$8:$F$1657,$G$7,Data!$E$8:$E$1657,$E$7)),NA())</f>
        <v>0.99384442829895314</v>
      </c>
      <c r="O22" s="60">
        <f>IFERROR(IF($F$7="Percentage",SUMIFS('Data (%)'!Q$8:Q$1657,'Data (%)'!$D$8:$D$1657,$E22,'Data (%)'!$F$8:$F$1657,$G$7,'Data (%)'!$E$8:$E$1657,$E$7)/IF($F$8&lt;&gt;"",AJ22,1),SUMIFS(Data!Q$8:Q$1657,Data!$D$8:$D$1657,$E22,Data!$F$8:$F$1657,$G$7,Data!$E$8:$E$1657,$E$7)),NA())</f>
        <v>0.99044489567193783</v>
      </c>
      <c r="P22" s="60">
        <f>IFERROR(IF($F$7="Percentage",SUMIFS('Data (%)'!R$8:R$1657,'Data (%)'!$D$8:$D$1657,$E22,'Data (%)'!$F$8:$F$1657,$G$7,'Data (%)'!$E$8:$E$1657,$E$7)/IF($F$8&lt;&gt;"",AK22,1),SUMIFS(Data!R$8:R$1657,Data!$D$8:$D$1657,$E22,Data!$F$8:$F$1657,$G$7,Data!$E$8:$E$1657,$E$7)),NA())</f>
        <v>0.97320242265641976</v>
      </c>
      <c r="AA22" s="8">
        <f>SUMIFS(Data!H$8:H$1657,Data!$D$8:$D$1657,$E22,Data!$F$8:$F$1657,$G$7,Data!$E$8:$E$1657,$AA$9)</f>
        <v>4704196</v>
      </c>
      <c r="AB22" s="8">
        <f>SUMIFS(Data!I$8:I$1657,Data!$D$8:$D$1657,$E22,Data!$F$8:$F$1657,$G$7,Data!$E$8:$E$1657,$AA$9)</f>
        <v>4254810.769230769</v>
      </c>
      <c r="AC22" s="8">
        <f>SUMIFS(Data!J$8:J$1657,Data!$D$8:$D$1657,$E22,Data!$F$8:$F$1657,$G$7,Data!$E$8:$E$1657,$AA$9)</f>
        <v>4361481.5999999987</v>
      </c>
      <c r="AD22" s="8">
        <f>SUMIFS(Data!K$8:K$1657,Data!$D$8:$D$1657,$E22,Data!$F$8:$F$1657,$G$7,Data!$E$8:$E$1657,$AA$9)</f>
        <v>4370643.1999999993</v>
      </c>
      <c r="AE22" s="8">
        <f>SUMIFS(Data!L$8:L$1657,Data!$D$8:$D$1657,$E22,Data!$F$8:$F$1657,$G$7,Data!$E$8:$E$1657,$AA$9)</f>
        <v>4324803.6000000006</v>
      </c>
      <c r="AF22" s="8">
        <f>SUMIFS(Data!M$8:M$1657,Data!$D$8:$D$1657,$E22,Data!$F$8:$F$1657,$G$7,Data!$E$8:$E$1657,$AA$9)</f>
        <v>4307277.2</v>
      </c>
      <c r="AG22" s="8">
        <f>SUMIFS(Data!N$8:N$1657,Data!$D$8:$D$1657,$E22,Data!$F$8:$F$1657,$G$7,Data!$E$8:$E$1657,$AA$9)</f>
        <v>4296466</v>
      </c>
      <c r="AH22" s="8">
        <f>SUMIFS(Data!O$8:O$1657,Data!$D$8:$D$1657,$E22,Data!$F$8:$F$1657,$G$7,Data!$E$8:$E$1657,$AA$9)</f>
        <v>4289839.5999999987</v>
      </c>
      <c r="AI22" s="8">
        <f>SUMIFS(Data!P$8:P$1657,Data!$D$8:$D$1657,$E22,Data!$F$8:$F$1657,$G$7,Data!$E$8:$E$1657,$AA$9)</f>
        <v>4287426.0000000009</v>
      </c>
    </row>
    <row r="23" spans="1:35" ht="15" customHeight="1" x14ac:dyDescent="0.25">
      <c r="D23" s="8"/>
      <c r="E23" s="57" t="str">
        <f>LISTS!B14</f>
        <v>Hungary</v>
      </c>
      <c r="F23" s="60">
        <f>IFERROR(IF($F$7="Percentage",SUMIFS('Data (%)'!H$8:H$1657,'Data (%)'!$D$8:$D$1657,$E23,'Data (%)'!$F$8:$F$1657,$G$7,'Data (%)'!$E$8:$E$1657,$E$7)/IF($F$8&lt;&gt;"",AA23,1),SUMIFS(Data!H$8:H$1657,Data!$D$8:$D$1657,$E23,Data!$F$8:$F$1657,$G$7,Data!$E$8:$E$1657,$E$7)),NA())</f>
        <v>0.94354291866458895</v>
      </c>
      <c r="G23" s="60">
        <f>IFERROR(IF($F$7="Percentage",SUMIFS('Data (%)'!I$8:I$1657,'Data (%)'!$D$8:$D$1657,$E23,'Data (%)'!$F$8:$F$1657,$G$7,'Data (%)'!$E$8:$E$1657,$E$7)/IF($F$8&lt;&gt;"",AB23,1),SUMIFS(Data!I$8:I$1657,Data!$D$8:$D$1657,$E23,Data!$F$8:$F$1657,$G$7,Data!$E$8:$E$1657,$E$7)),NA())</f>
        <v>0.9437083557879441</v>
      </c>
      <c r="H23" s="60">
        <f>IFERROR(IF($F$7="Percentage",SUMIFS('Data (%)'!J$8:J$1657,'Data (%)'!$D$8:$D$1657,$E23,'Data (%)'!$F$8:$F$1657,$G$7,'Data (%)'!$E$8:$E$1657,$E$7)/IF($F$8&lt;&gt;"",AC23,1),SUMIFS(Data!J$8:J$1657,Data!$D$8:$D$1657,$E23,Data!$F$8:$F$1657,$G$7,Data!$E$8:$E$1657,$E$7)),NA())</f>
        <v>0.95241779244790781</v>
      </c>
      <c r="I23" s="60">
        <f>IFERROR(IF($F$7="Percentage",SUMIFS('Data (%)'!K$8:K$1657,'Data (%)'!$D$8:$D$1657,$E23,'Data (%)'!$F$8:$F$1657,$G$7,'Data (%)'!$E$8:$E$1657,$E$7)/IF($F$8&lt;&gt;"",AD23,1),SUMIFS(Data!K$8:K$1657,Data!$D$8:$D$1657,$E23,Data!$F$8:$F$1657,$G$7,Data!$E$8:$E$1657,$E$7)),NA())</f>
        <v>0.95243933636033506</v>
      </c>
      <c r="J23" s="60">
        <f>IFERROR(IF($F$7="Percentage",SUMIFS('Data (%)'!L$8:L$1657,'Data (%)'!$D$8:$D$1657,$E23,'Data (%)'!$F$8:$F$1657,$G$7,'Data (%)'!$E$8:$E$1657,$E$7)/IF($F$8&lt;&gt;"",AE23,1),SUMIFS(Data!L$8:L$1657,Data!$D$8:$D$1657,$E23,Data!$F$8:$F$1657,$G$7,Data!$E$8:$E$1657,$E$7)),NA())</f>
        <v>0.9524589899141469</v>
      </c>
      <c r="K23" s="60">
        <f>IFERROR(IF($F$7="Percentage",SUMIFS('Data (%)'!M$8:M$1657,'Data (%)'!$D$8:$D$1657,$E23,'Data (%)'!$F$8:$F$1657,$G$7,'Data (%)'!$E$8:$E$1657,$E$7)/IF($F$8&lt;&gt;"",AF23,1),SUMIFS(Data!M$8:M$1657,Data!$D$8:$D$1657,$E23,Data!$F$8:$F$1657,$G$7,Data!$E$8:$E$1657,$E$7)),NA())</f>
        <v>0.94392245751513004</v>
      </c>
      <c r="L23" s="60">
        <f>IFERROR(IF($F$7="Percentage",SUMIFS('Data (%)'!N$8:N$1657,'Data (%)'!$D$8:$D$1657,$E23,'Data (%)'!$F$8:$F$1657,$G$7,'Data (%)'!$E$8:$E$1657,$E$7)/IF($F$8&lt;&gt;"",AG23,1),SUMIFS(Data!N$8:N$1657,Data!$D$8:$D$1657,$E23,Data!$F$8:$F$1657,$G$7,Data!$E$8:$E$1657,$E$7)),NA())</f>
        <v>0.9547530277377354</v>
      </c>
      <c r="M23" s="60">
        <f>IFERROR(IF($F$7="Percentage",SUMIFS('Data (%)'!O$8:O$1657,'Data (%)'!$D$8:$D$1657,$E23,'Data (%)'!$F$8:$F$1657,$G$7,'Data (%)'!$E$8:$E$1657,$E$7)/IF($F$8&lt;&gt;"",AH23,1),SUMIFS(Data!O$8:O$1657,Data!$D$8:$D$1657,$E23,Data!$F$8:$F$1657,$G$7,Data!$E$8:$E$1657,$E$7)),NA())</f>
        <v>0.97478571946391546</v>
      </c>
      <c r="N23" s="60">
        <f>IFERROR(IF($F$7="Percentage",SUMIFS('Data (%)'!P$8:P$1657,'Data (%)'!$D$8:$D$1657,$E23,'Data (%)'!$F$8:$F$1657,$G$7,'Data (%)'!$E$8:$E$1657,$E$7)/IF($F$8&lt;&gt;"",AI23,1),SUMIFS(Data!P$8:P$1657,Data!$D$8:$D$1657,$E23,Data!$F$8:$F$1657,$G$7,Data!$E$8:$E$1657,$E$7)),NA())</f>
        <v>0.98404659616840295</v>
      </c>
      <c r="O23" s="60">
        <f>IFERROR(IF($F$7="Percentage",SUMIFS('Data (%)'!Q$8:Q$1657,'Data (%)'!$D$8:$D$1657,$E23,'Data (%)'!$F$8:$F$1657,$G$7,'Data (%)'!$E$8:$E$1657,$E$7)/IF($F$8&lt;&gt;"",AJ23,1),SUMIFS(Data!Q$8:Q$1657,Data!$D$8:$D$1657,$E23,Data!$F$8:$F$1657,$G$7,Data!$E$8:$E$1657,$E$7)),NA())</f>
        <v>0.99728575139663012</v>
      </c>
      <c r="P23" s="60">
        <f>IFERROR(IF($F$7="Percentage",SUMIFS('Data (%)'!R$8:R$1657,'Data (%)'!$D$8:$D$1657,$E23,'Data (%)'!$F$8:$F$1657,$G$7,'Data (%)'!$E$8:$E$1657,$E$7)/IF($F$8&lt;&gt;"",AK23,1),SUMIFS(Data!R$8:R$1657,Data!$D$8:$D$1657,$E23,Data!$F$8:$F$1657,$G$7,Data!$E$8:$E$1657,$E$7)),NA())</f>
        <v>0.97041181387427344</v>
      </c>
      <c r="AA23" s="8">
        <f>SUMIFS(Data!H$8:H$1657,Data!$D$8:$D$1657,$E23,Data!$F$8:$F$1657,$G$7,Data!$E$8:$E$1657,$AA$9)</f>
        <v>4402008</v>
      </c>
      <c r="AB23" s="8">
        <f>SUMIFS(Data!I$8:I$1657,Data!$D$8:$D$1657,$E23,Data!$F$8:$F$1657,$G$7,Data!$E$8:$E$1657,$AA$9)</f>
        <v>4408050</v>
      </c>
      <c r="AC23" s="8">
        <f>SUMIFS(Data!J$8:J$1657,Data!$D$8:$D$1657,$E23,Data!$F$8:$F$1657,$G$7,Data!$E$8:$E$1657,$AA$9)</f>
        <v>4408050</v>
      </c>
      <c r="AD23" s="8">
        <f>SUMIFS(Data!K$8:K$1657,Data!$D$8:$D$1657,$E23,Data!$F$8:$F$1657,$G$7,Data!$E$8:$E$1657,$AA$9)</f>
        <v>4420296</v>
      </c>
      <c r="AE23" s="8">
        <f>SUMIFS(Data!L$8:L$1657,Data!$D$8:$D$1657,$E23,Data!$F$8:$F$1657,$G$7,Data!$E$8:$E$1657,$AA$9)</f>
        <v>4427805</v>
      </c>
      <c r="AF23" s="8">
        <f>SUMIFS(Data!M$8:M$1657,Data!$D$8:$D$1657,$E23,Data!$F$8:$F$1657,$G$7,Data!$E$8:$E$1657,$AA$9)</f>
        <v>4439959</v>
      </c>
      <c r="AG23" s="8">
        <f>SUMIFS(Data!N$8:N$1657,Data!$D$8:$D$1657,$E23,Data!$F$8:$F$1657,$G$7,Data!$E$8:$E$1657,$AA$9)</f>
        <v>4404361</v>
      </c>
      <c r="AH23" s="8">
        <f>SUMIFS(Data!O$8:O$1657,Data!$D$8:$D$1657,$E23,Data!$F$8:$F$1657,$G$7,Data!$E$8:$E$1657,$AA$9)</f>
        <v>4455491</v>
      </c>
      <c r="AI23" s="8">
        <f>SUMIFS(Data!P$8:P$1657,Data!$D$8:$D$1657,$E23,Data!$F$8:$F$1657,$G$7,Data!$E$8:$E$1657,$AA$9)</f>
        <v>4474531</v>
      </c>
    </row>
    <row r="24" spans="1:35" ht="15" customHeight="1" x14ac:dyDescent="0.25">
      <c r="D24" s="8"/>
      <c r="E24" s="57" t="str">
        <f>LISTS!B15</f>
        <v>Iceland</v>
      </c>
      <c r="F24" s="60">
        <f>IFERROR(IF($F$7="Percentage",SUMIFS('Data (%)'!H$8:H$1657,'Data (%)'!$D$8:$D$1657,$E24,'Data (%)'!$F$8:$F$1657,$G$7,'Data (%)'!$E$8:$E$1657,$E$7)/IF($F$8&lt;&gt;"",AA24,1),SUMIFS(Data!H$8:H$1657,Data!$D$8:$D$1657,$E24,Data!$F$8:$F$1657,$G$7,Data!$E$8:$E$1657,$E$7)),NA())</f>
        <v>0.93761952900210321</v>
      </c>
      <c r="G24" s="60">
        <f>IFERROR(IF($F$7="Percentage",SUMIFS('Data (%)'!I$8:I$1657,'Data (%)'!$D$8:$D$1657,$E24,'Data (%)'!$F$8:$F$1657,$G$7,'Data (%)'!$E$8:$E$1657,$E$7)/IF($F$8&lt;&gt;"",AB24,1),SUMIFS(Data!I$8:I$1657,Data!$D$8:$D$1657,$E24,Data!$F$8:$F$1657,$G$7,Data!$E$8:$E$1657,$E$7)),NA())</f>
        <v>0.95164009017131845</v>
      </c>
      <c r="H24" s="60">
        <f>IFERROR(IF($F$7="Percentage",SUMIFS('Data (%)'!J$8:J$1657,'Data (%)'!$D$8:$D$1657,$E24,'Data (%)'!$F$8:$F$1657,$G$7,'Data (%)'!$E$8:$E$1657,$E$7)/IF($F$8&lt;&gt;"",AC24,1),SUMIFS(Data!J$8:J$1657,Data!$D$8:$D$1657,$E24,Data!$F$8:$F$1657,$G$7,Data!$E$8:$E$1657,$E$7)),NA())</f>
        <v>0.95195739345734642</v>
      </c>
      <c r="I24" s="60">
        <f>IFERROR(IF($F$7="Percentage",SUMIFS('Data (%)'!K$8:K$1657,'Data (%)'!$D$8:$D$1657,$E24,'Data (%)'!$F$8:$F$1657,$G$7,'Data (%)'!$E$8:$E$1657,$E$7)/IF($F$8&lt;&gt;"",AD24,1),SUMIFS(Data!K$8:K$1657,Data!$D$8:$D$1657,$E24,Data!$F$8:$F$1657,$G$7,Data!$E$8:$E$1657,$E$7)),NA())</f>
        <v>0.95609071832297965</v>
      </c>
      <c r="J24" s="60">
        <f>IFERROR(IF($F$7="Percentage",SUMIFS('Data (%)'!L$8:L$1657,'Data (%)'!$D$8:$D$1657,$E24,'Data (%)'!$F$8:$F$1657,$G$7,'Data (%)'!$E$8:$E$1657,$E$7)/IF($F$8&lt;&gt;"",AE24,1),SUMIFS(Data!L$8:L$1657,Data!$D$8:$D$1657,$E24,Data!$F$8:$F$1657,$G$7,Data!$E$8:$E$1657,$E$7)),NA())</f>
        <v>0.947088247893351</v>
      </c>
      <c r="K24" s="60">
        <f>IFERROR(IF($F$7="Percentage",SUMIFS('Data (%)'!M$8:M$1657,'Data (%)'!$D$8:$D$1657,$E24,'Data (%)'!$F$8:$F$1657,$G$7,'Data (%)'!$E$8:$E$1657,$E$7)/IF($F$8&lt;&gt;"",AF24,1),SUMIFS(Data!M$8:M$1657,Data!$D$8:$D$1657,$E24,Data!$F$8:$F$1657,$G$7,Data!$E$8:$E$1657,$E$7)),NA())</f>
        <v>0.9809121353461896</v>
      </c>
      <c r="L24" s="60">
        <f>IFERROR(IF($F$7="Percentage",SUMIFS('Data (%)'!N$8:N$1657,'Data (%)'!$D$8:$D$1657,$E24,'Data (%)'!$F$8:$F$1657,$G$7,'Data (%)'!$E$8:$E$1657,$E$7)/IF($F$8&lt;&gt;"",AG24,1),SUMIFS(Data!N$8:N$1657,Data!$D$8:$D$1657,$E24,Data!$F$8:$F$1657,$G$7,Data!$E$8:$E$1657,$E$7)),NA())</f>
        <v>0.99543903549219515</v>
      </c>
      <c r="M24" s="60">
        <f>IFERROR(IF($F$7="Percentage",SUMIFS('Data (%)'!O$8:O$1657,'Data (%)'!$D$8:$D$1657,$E24,'Data (%)'!$F$8:$F$1657,$G$7,'Data (%)'!$E$8:$E$1657,$E$7)/IF($F$8&lt;&gt;"",AH24,1),SUMIFS(Data!O$8:O$1657,Data!$D$8:$D$1657,$E24,Data!$F$8:$F$1657,$G$7,Data!$E$8:$E$1657,$E$7)),NA())</f>
        <v>0.9972357806485046</v>
      </c>
      <c r="N24" s="60">
        <f>IFERROR(IF($F$7="Percentage",SUMIFS('Data (%)'!P$8:P$1657,'Data (%)'!$D$8:$D$1657,$E24,'Data (%)'!$F$8:$F$1657,$G$7,'Data (%)'!$E$8:$E$1657,$E$7)/IF($F$8&lt;&gt;"",AI24,1),SUMIFS(Data!P$8:P$1657,Data!$D$8:$D$1657,$E24,Data!$F$8:$F$1657,$G$7,Data!$E$8:$E$1657,$E$7)),NA())</f>
        <v>0.99208428123407688</v>
      </c>
      <c r="O24" s="60">
        <f>IFERROR(IF($F$7="Percentage",SUMIFS('Data (%)'!Q$8:Q$1657,'Data (%)'!$D$8:$D$1657,$E24,'Data (%)'!$F$8:$F$1657,$G$7,'Data (%)'!$E$8:$E$1657,$E$7)/IF($F$8&lt;&gt;"",AJ24,1),SUMIFS(Data!Q$8:Q$1657,Data!$D$8:$D$1657,$E24,Data!$F$8:$F$1657,$G$7,Data!$E$8:$E$1657,$E$7)),NA())</f>
        <v>0.99240246415006939</v>
      </c>
      <c r="P24" s="60">
        <f>IFERROR(IF($F$7="Percentage",SUMIFS('Data (%)'!R$8:R$1657,'Data (%)'!$D$8:$D$1657,$E24,'Data (%)'!$F$8:$F$1657,$G$7,'Data (%)'!$E$8:$E$1657,$E$7)/IF($F$8&lt;&gt;"",AK24,1),SUMIFS(Data!R$8:R$1657,Data!$D$8:$D$1657,$E24,Data!$F$8:$F$1657,$G$7,Data!$E$8:$E$1657,$E$7)),NA())</f>
        <v>0.99295489607636223</v>
      </c>
      <c r="AA24" s="8">
        <f>SUMIFS(Data!H$8:H$1657,Data!$D$8:$D$1657,$E24,Data!$F$8:$F$1657,$G$7,Data!$E$8:$E$1657,$AA$9)</f>
        <v>125618.42750110201</v>
      </c>
      <c r="AB24" s="8">
        <f>SUMIFS(Data!I$8:I$1657,Data!$D$8:$D$1657,$E24,Data!$F$8:$F$1657,$G$7,Data!$E$8:$E$1657,$AA$9)</f>
        <v>132421</v>
      </c>
      <c r="AC24" s="8">
        <f>SUMIFS(Data!J$8:J$1657,Data!$D$8:$D$1657,$E24,Data!$F$8:$F$1657,$G$7,Data!$E$8:$E$1657,$AA$9)</f>
        <v>128014.63878751561</v>
      </c>
      <c r="AD24" s="8">
        <f>SUMIFS(Data!K$8:K$1657,Data!$D$8:$D$1657,$E24,Data!$F$8:$F$1657,$G$7,Data!$E$8:$E$1657,$AA$9)</f>
        <v>129362.50828556274</v>
      </c>
      <c r="AE24" s="8">
        <f>SUMIFS(Data!L$8:L$1657,Data!$D$8:$D$1657,$E24,Data!$F$8:$F$1657,$G$7,Data!$E$8:$E$1657,$AA$9)</f>
        <v>130024.14507687517</v>
      </c>
      <c r="AF24" s="8">
        <f>SUMIFS(Data!M$8:M$1657,Data!$D$8:$D$1657,$E24,Data!$F$8:$F$1657,$G$7,Data!$E$8:$E$1657,$AA$9)</f>
        <v>132283</v>
      </c>
      <c r="AG24" s="8">
        <f>SUMIFS(Data!N$8:N$1657,Data!$D$8:$D$1657,$E24,Data!$F$8:$F$1657,$G$7,Data!$E$8:$E$1657,$AA$9)</f>
        <v>141834</v>
      </c>
      <c r="AH24" s="8">
        <f>SUMIFS(Data!O$8:O$1657,Data!$D$8:$D$1657,$E24,Data!$F$8:$F$1657,$G$7,Data!$E$8:$E$1657,$AA$9)</f>
        <v>141834</v>
      </c>
      <c r="AI24" s="8">
        <f>SUMIFS(Data!P$8:P$1657,Data!$D$8:$D$1657,$E24,Data!$F$8:$F$1657,$G$7,Data!$E$8:$E$1657,$AA$9)</f>
        <v>139343</v>
      </c>
    </row>
    <row r="25" spans="1:35" ht="15" customHeight="1" x14ac:dyDescent="0.25">
      <c r="D25" s="8"/>
      <c r="E25" s="57" t="str">
        <f>LISTS!B16</f>
        <v>Ireland</v>
      </c>
      <c r="F25" s="60">
        <f>IFERROR(IF($F$7="Percentage",SUMIFS('Data (%)'!H$8:H$1657,'Data (%)'!$D$8:$D$1657,$E25,'Data (%)'!$F$8:$F$1657,$G$7,'Data (%)'!$E$8:$E$1657,$E$7)/IF($F$8&lt;&gt;"",AA25,1),SUMIFS(Data!H$8:H$1657,Data!$D$8:$D$1657,$E25,Data!$F$8:$F$1657,$G$7,Data!$E$8:$E$1657,$E$7)),NA())</f>
        <v>0.96253724988582046</v>
      </c>
      <c r="G25" s="60">
        <f>IFERROR(IF($F$7="Percentage",SUMIFS('Data (%)'!I$8:I$1657,'Data (%)'!$D$8:$D$1657,$E25,'Data (%)'!$F$8:$F$1657,$G$7,'Data (%)'!$E$8:$E$1657,$E$7)/IF($F$8&lt;&gt;"",AB25,1),SUMIFS(Data!I$8:I$1657,Data!$D$8:$D$1657,$E25,Data!$F$8:$F$1657,$G$7,Data!$E$8:$E$1657,$E$7)),NA())</f>
        <v>0.96261950040454369</v>
      </c>
      <c r="H25" s="60">
        <f>IFERROR(IF($F$7="Percentage",SUMIFS('Data (%)'!J$8:J$1657,'Data (%)'!$D$8:$D$1657,$E25,'Data (%)'!$F$8:$F$1657,$G$7,'Data (%)'!$E$8:$E$1657,$E$7)/IF($F$8&lt;&gt;"",AC25,1),SUMIFS(Data!J$8:J$1657,Data!$D$8:$D$1657,$E25,Data!$F$8:$F$1657,$G$7,Data!$E$8:$E$1657,$E$7)),NA())</f>
        <v>0.96268363727978112</v>
      </c>
      <c r="I25" s="60">
        <f>IFERROR(IF($F$7="Percentage",SUMIFS('Data (%)'!K$8:K$1657,'Data (%)'!$D$8:$D$1657,$E25,'Data (%)'!$F$8:$F$1657,$G$7,'Data (%)'!$E$8:$E$1657,$E$7)/IF($F$8&lt;&gt;"",AD25,1),SUMIFS(Data!K$8:K$1657,Data!$D$8:$D$1657,$E25,Data!$F$8:$F$1657,$G$7,Data!$E$8:$E$1657,$E$7)),NA())</f>
        <v>0.96268363727978112</v>
      </c>
      <c r="J25" s="60">
        <f>IFERROR(IF($F$7="Percentage",SUMIFS('Data (%)'!L$8:L$1657,'Data (%)'!$D$8:$D$1657,$E25,'Data (%)'!$F$8:$F$1657,$G$7,'Data (%)'!$E$8:$E$1657,$E$7)/IF($F$8&lt;&gt;"",AE25,1),SUMIFS(Data!L$8:L$1657,Data!$D$8:$D$1657,$E25,Data!$F$8:$F$1657,$G$7,Data!$E$8:$E$1657,$E$7)),NA())</f>
        <v>0.97360105423013077</v>
      </c>
      <c r="K25" s="60">
        <f>IFERROR(IF($F$7="Percentage",SUMIFS('Data (%)'!M$8:M$1657,'Data (%)'!$D$8:$D$1657,$E25,'Data (%)'!$F$8:$F$1657,$G$7,'Data (%)'!$E$8:$E$1657,$E$7)/IF($F$8&lt;&gt;"",AF25,1),SUMIFS(Data!M$8:M$1657,Data!$D$8:$D$1657,$E25,Data!$F$8:$F$1657,$G$7,Data!$E$8:$E$1657,$E$7)),NA())</f>
        <v>0.97785494778313686</v>
      </c>
      <c r="L25" s="60">
        <f>IFERROR(IF($F$7="Percentage",SUMIFS('Data (%)'!N$8:N$1657,'Data (%)'!$D$8:$D$1657,$E25,'Data (%)'!$F$8:$F$1657,$G$7,'Data (%)'!$E$8:$E$1657,$E$7)/IF($F$8&lt;&gt;"",AG25,1),SUMIFS(Data!N$8:N$1657,Data!$D$8:$D$1657,$E25,Data!$F$8:$F$1657,$G$7,Data!$E$8:$E$1657,$E$7)),NA())</f>
        <v>0.9784548365680289</v>
      </c>
      <c r="M25" s="60">
        <f>IFERROR(IF($F$7="Percentage",SUMIFS('Data (%)'!O$8:O$1657,'Data (%)'!$D$8:$D$1657,$E25,'Data (%)'!$F$8:$F$1657,$G$7,'Data (%)'!$E$8:$E$1657,$E$7)/IF($F$8&lt;&gt;"",AH25,1),SUMIFS(Data!O$8:O$1657,Data!$D$8:$D$1657,$E25,Data!$F$8:$F$1657,$G$7,Data!$E$8:$E$1657,$E$7)),NA())</f>
        <v>0.97865480428804297</v>
      </c>
      <c r="N25" s="60">
        <f>IFERROR(IF($F$7="Percentage",SUMIFS('Data (%)'!P$8:P$1657,'Data (%)'!$D$8:$D$1657,$E25,'Data (%)'!$F$8:$F$1657,$G$7,'Data (%)'!$E$8:$E$1657,$E$7)/IF($F$8&lt;&gt;"",AI25,1),SUMIFS(Data!P$8:P$1657,Data!$D$8:$D$1657,$E25,Data!$F$8:$F$1657,$G$7,Data!$E$8:$E$1657,$E$7)),NA())</f>
        <v>0.97583936888082046</v>
      </c>
      <c r="O25" s="60">
        <f>IFERROR(IF($F$7="Percentage",SUMIFS('Data (%)'!Q$8:Q$1657,'Data (%)'!$D$8:$D$1657,$E25,'Data (%)'!$F$8:$F$1657,$G$7,'Data (%)'!$E$8:$E$1657,$E$7)/IF($F$8&lt;&gt;"",AJ25,1),SUMIFS(Data!Q$8:Q$1657,Data!$D$8:$D$1657,$E25,Data!$F$8:$F$1657,$G$7,Data!$E$8:$E$1657,$E$7)),NA())</f>
        <v>0.98965521647621135</v>
      </c>
      <c r="P25" s="60">
        <f>IFERROR(IF($F$7="Percentage",SUMIFS('Data (%)'!R$8:R$1657,'Data (%)'!$D$8:$D$1657,$E25,'Data (%)'!$F$8:$F$1657,$G$7,'Data (%)'!$E$8:$E$1657,$E$7)/IF($F$8&lt;&gt;"",AK25,1),SUMIFS(Data!R$8:R$1657,Data!$D$8:$D$1657,$E25,Data!$F$8:$F$1657,$G$7,Data!$E$8:$E$1657,$E$7)),NA())</f>
        <v>0.97248926971899396</v>
      </c>
      <c r="AA25" s="8">
        <f>SUMIFS(Data!H$8:H$1657,Data!$D$8:$D$1657,$E25,Data!$F$8:$F$1657,$G$7,Data!$E$8:$E$1657,$AA$9)</f>
        <v>1766947</v>
      </c>
      <c r="AB25" s="8">
        <f>SUMIFS(Data!I$8:I$1657,Data!$D$8:$D$1657,$E25,Data!$F$8:$F$1657,$G$7,Data!$E$8:$E$1657,$AA$9)</f>
        <v>1770196.6207932709</v>
      </c>
      <c r="AC25" s="8">
        <f>SUMIFS(Data!J$8:J$1657,Data!$D$8:$D$1657,$E25,Data!$F$8:$F$1657,$G$7,Data!$E$8:$E$1657,$AA$9)</f>
        <v>1774693.3851920059</v>
      </c>
      <c r="AD25" s="8">
        <f>SUMIFS(Data!K$8:K$1657,Data!$D$8:$D$1657,$E25,Data!$F$8:$F$1657,$G$7,Data!$E$8:$E$1657,$AA$9)</f>
        <v>1774693.3851920059</v>
      </c>
      <c r="AE25" s="8">
        <f>SUMIFS(Data!L$8:L$1657,Data!$D$8:$D$1657,$E25,Data!$F$8:$F$1657,$G$7,Data!$E$8:$E$1657,$AA$9)</f>
        <v>1737474.722381074</v>
      </c>
      <c r="AF25" s="8">
        <f>SUMIFS(Data!M$8:M$1657,Data!$D$8:$D$1657,$E25,Data!$F$8:$F$1657,$G$7,Data!$E$8:$E$1657,$AA$9)</f>
        <v>1758925.7881473545</v>
      </c>
      <c r="AG25" s="8">
        <f>SUMIFS(Data!N$8:N$1657,Data!$D$8:$D$1657,$E25,Data!$F$8:$F$1657,$G$7,Data!$E$8:$E$1657,$AA$9)</f>
        <v>1724712.6647725611</v>
      </c>
      <c r="AH25" s="8">
        <f>SUMIFS(Data!O$8:O$1657,Data!$D$8:$D$1657,$E25,Data!$F$8:$F$1657,$G$7,Data!$E$8:$E$1657,$AA$9)</f>
        <v>1772300.9623219103</v>
      </c>
      <c r="AI25" s="8">
        <f>SUMIFS(Data!P$8:P$1657,Data!$D$8:$D$1657,$E25,Data!$F$8:$F$1657,$G$7,Data!$E$8:$E$1657,$AA$9)</f>
        <v>1789424.3051493382</v>
      </c>
    </row>
    <row r="26" spans="1:35" ht="15" customHeight="1" x14ac:dyDescent="0.25">
      <c r="D26" s="8"/>
      <c r="E26" s="57" t="str">
        <f>LISTS!B17</f>
        <v>Italy</v>
      </c>
      <c r="F26" s="60">
        <f>IFERROR(IF($F$7="Percentage",SUMIFS('Data (%)'!H$8:H$1657,'Data (%)'!$D$8:$D$1657,$E26,'Data (%)'!$F$8:$F$1657,$G$7,'Data (%)'!$E$8:$E$1657,$E$7)/IF($F$8&lt;&gt;"",AA26,1),SUMIFS(Data!H$8:H$1657,Data!$D$8:$D$1657,$E26,Data!$F$8:$F$1657,$G$7,Data!$E$8:$E$1657,$E$7)),NA())</f>
        <v>0.98765987887682238</v>
      </c>
      <c r="G26" s="60">
        <f>IFERROR(IF($F$7="Percentage",SUMIFS('Data (%)'!I$8:I$1657,'Data (%)'!$D$8:$D$1657,$E26,'Data (%)'!$F$8:$F$1657,$G$7,'Data (%)'!$E$8:$E$1657,$E$7)/IF($F$8&lt;&gt;"",AB26,1),SUMIFS(Data!I$8:I$1657,Data!$D$8:$D$1657,$E26,Data!$F$8:$F$1657,$G$7,Data!$E$8:$E$1657,$E$7)),NA())</f>
        <v>0.99148952246553146</v>
      </c>
      <c r="H26" s="60">
        <f>IFERROR(IF($F$7="Percentage",SUMIFS('Data (%)'!J$8:J$1657,'Data (%)'!$D$8:$D$1657,$E26,'Data (%)'!$F$8:$F$1657,$G$7,'Data (%)'!$E$8:$E$1657,$E$7)/IF($F$8&lt;&gt;"",AC26,1),SUMIFS(Data!J$8:J$1657,Data!$D$8:$D$1657,$E26,Data!$F$8:$F$1657,$G$7,Data!$E$8:$E$1657,$E$7)),NA())</f>
        <v>0.99269160167663562</v>
      </c>
      <c r="I26" s="60">
        <f>IFERROR(IF($F$7="Percentage",SUMIFS('Data (%)'!K$8:K$1657,'Data (%)'!$D$8:$D$1657,$E26,'Data (%)'!$F$8:$F$1657,$G$7,'Data (%)'!$E$8:$E$1657,$E$7)/IF($F$8&lt;&gt;"",AD26,1),SUMIFS(Data!K$8:K$1657,Data!$D$8:$D$1657,$E26,Data!$F$8:$F$1657,$G$7,Data!$E$8:$E$1657,$E$7)),NA())</f>
        <v>0.99305578535687511</v>
      </c>
      <c r="J26" s="60">
        <f>IFERROR(IF($F$7="Percentage",SUMIFS('Data (%)'!L$8:L$1657,'Data (%)'!$D$8:$D$1657,$E26,'Data (%)'!$F$8:$F$1657,$G$7,'Data (%)'!$E$8:$E$1657,$E$7)/IF($F$8&lt;&gt;"",AE26,1),SUMIFS(Data!L$8:L$1657,Data!$D$8:$D$1657,$E26,Data!$F$8:$F$1657,$G$7,Data!$E$8:$E$1657,$E$7)),NA())</f>
        <v>0.99347788552293026</v>
      </c>
      <c r="K26" s="60">
        <f>IFERROR(IF($F$7="Percentage",SUMIFS('Data (%)'!M$8:M$1657,'Data (%)'!$D$8:$D$1657,$E26,'Data (%)'!$F$8:$F$1657,$G$7,'Data (%)'!$E$8:$E$1657,$E$7)/IF($F$8&lt;&gt;"",AF26,1),SUMIFS(Data!M$8:M$1657,Data!$D$8:$D$1657,$E26,Data!$F$8:$F$1657,$G$7,Data!$E$8:$E$1657,$E$7)),NA())</f>
        <v>0.99843668550576381</v>
      </c>
      <c r="L26" s="60">
        <f>IFERROR(IF($F$7="Percentage",SUMIFS('Data (%)'!N$8:N$1657,'Data (%)'!$D$8:$D$1657,$E26,'Data (%)'!$F$8:$F$1657,$G$7,'Data (%)'!$E$8:$E$1657,$E$7)/IF($F$8&lt;&gt;"",AG26,1),SUMIFS(Data!N$8:N$1657,Data!$D$8:$D$1657,$E26,Data!$F$8:$F$1657,$G$7,Data!$E$8:$E$1657,$E$7)),NA())</f>
        <v>0.99601251844791794</v>
      </c>
      <c r="M26" s="60">
        <f>IFERROR(IF($F$7="Percentage",SUMIFS('Data (%)'!O$8:O$1657,'Data (%)'!$D$8:$D$1657,$E26,'Data (%)'!$F$8:$F$1657,$G$7,'Data (%)'!$E$8:$E$1657,$E$7)/IF($F$8&lt;&gt;"",AH26,1),SUMIFS(Data!O$8:O$1657,Data!$D$8:$D$1657,$E26,Data!$F$8:$F$1657,$G$7,Data!$E$8:$E$1657,$E$7)),NA())</f>
        <v>0.99612295176631294</v>
      </c>
      <c r="N26" s="60">
        <f>IFERROR(IF($F$7="Percentage",SUMIFS('Data (%)'!P$8:P$1657,'Data (%)'!$D$8:$D$1657,$E26,'Data (%)'!$F$8:$F$1657,$G$7,'Data (%)'!$E$8:$E$1657,$E$7)/IF($F$8&lt;&gt;"",AI26,1),SUMIFS(Data!P$8:P$1657,Data!$D$8:$D$1657,$E26,Data!$F$8:$F$1657,$G$7,Data!$E$8:$E$1657,$E$7)),NA())</f>
        <v>0.99798144143603784</v>
      </c>
      <c r="O26" s="60">
        <f>IFERROR(IF($F$7="Percentage",SUMIFS('Data (%)'!Q$8:Q$1657,'Data (%)'!$D$8:$D$1657,$E26,'Data (%)'!$F$8:$F$1657,$G$7,'Data (%)'!$E$8:$E$1657,$E$7)/IF($F$8&lt;&gt;"",AJ26,1),SUMIFS(Data!Q$8:Q$1657,Data!$D$8:$D$1657,$E26,Data!$F$8:$F$1657,$G$7,Data!$E$8:$E$1657,$E$7)),NA())</f>
        <v>0.99831852266658694</v>
      </c>
      <c r="P26" s="60">
        <f>IFERROR(IF($F$7="Percentage",SUMIFS('Data (%)'!R$8:R$1657,'Data (%)'!$D$8:$D$1657,$E26,'Data (%)'!$F$8:$F$1657,$G$7,'Data (%)'!$E$8:$E$1657,$E$7)/IF($F$8&lt;&gt;"",AK26,1),SUMIFS(Data!R$8:R$1657,Data!$D$8:$D$1657,$E26,Data!$F$8:$F$1657,$G$7,Data!$E$8:$E$1657,$E$7)),NA())</f>
        <v>0.99992708169565858</v>
      </c>
      <c r="AA26" s="8">
        <f>SUMIFS(Data!H$8:H$1657,Data!$D$8:$D$1657,$E26,Data!$F$8:$F$1657,$G$7,Data!$E$8:$E$1657,$AA$9)</f>
        <v>24548577.250000007</v>
      </c>
      <c r="AB26" s="8">
        <f>SUMIFS(Data!I$8:I$1657,Data!$D$8:$D$1657,$E26,Data!$F$8:$F$1657,$G$7,Data!$E$8:$E$1657,$AA$9)</f>
        <v>24912099.300230246</v>
      </c>
      <c r="AC26" s="8">
        <f>SUMIFS(Data!J$8:J$1657,Data!$D$8:$D$1657,$E26,Data!$F$8:$F$1657,$G$7,Data!$E$8:$E$1657,$AA$9)</f>
        <v>25371974.952981278</v>
      </c>
      <c r="AD26" s="8">
        <f>SUMIFS(Data!K$8:K$1657,Data!$D$8:$D$1657,$E26,Data!$F$8:$F$1657,$G$7,Data!$E$8:$E$1657,$AA$9)</f>
        <v>25378019.07619011</v>
      </c>
      <c r="AE26" s="8">
        <f>SUMIFS(Data!L$8:L$1657,Data!$D$8:$D$1657,$E26,Data!$F$8:$F$1657,$G$7,Data!$E$8:$E$1657,$AA$9)</f>
        <v>25323845.3820801</v>
      </c>
      <c r="AF26" s="8">
        <f>SUMIFS(Data!M$8:M$1657,Data!$D$8:$D$1657,$E26,Data!$F$8:$F$1657,$G$7,Data!$E$8:$E$1657,$AA$9)</f>
        <v>25293216.167369876</v>
      </c>
      <c r="AG26" s="8">
        <f>SUMIFS(Data!N$8:N$1657,Data!$D$8:$D$1657,$E26,Data!$F$8:$F$1657,$G$7,Data!$E$8:$E$1657,$AA$9)</f>
        <v>25060394.211648323</v>
      </c>
      <c r="AH26" s="8">
        <f>SUMIFS(Data!O$8:O$1657,Data!$D$8:$D$1657,$E26,Data!$F$8:$F$1657,$G$7,Data!$E$8:$E$1657,$AA$9)</f>
        <v>24608154</v>
      </c>
      <c r="AI26" s="8">
        <f>SUMIFS(Data!P$8:P$1657,Data!$D$8:$D$1657,$E26,Data!$F$8:$F$1657,$G$7,Data!$E$8:$E$1657,$AA$9)</f>
        <v>24608154</v>
      </c>
    </row>
    <row r="27" spans="1:35" ht="15" customHeight="1" x14ac:dyDescent="0.25">
      <c r="D27" s="8"/>
      <c r="E27" s="57" t="str">
        <f>LISTS!B18</f>
        <v>Lithuania</v>
      </c>
      <c r="F27" s="60">
        <f>IFERROR(IF($F$7="Percentage",SUMIFS('Data (%)'!H$8:H$1657,'Data (%)'!$D$8:$D$1657,$E27,'Data (%)'!$F$8:$F$1657,$G$7,'Data (%)'!$E$8:$E$1657,$E$7)/IF($F$8&lt;&gt;"",AA27,1),SUMIFS(Data!H$8:H$1657,Data!$D$8:$D$1657,$E27,Data!$F$8:$F$1657,$G$7,Data!$E$8:$E$1657,$E$7)),NA())</f>
        <v>0.79600000000000004</v>
      </c>
      <c r="G27" s="60">
        <f>IFERROR(IF($F$7="Percentage",SUMIFS('Data (%)'!I$8:I$1657,'Data (%)'!$D$8:$D$1657,$E27,'Data (%)'!$F$8:$F$1657,$G$7,'Data (%)'!$E$8:$E$1657,$E$7)/IF($F$8&lt;&gt;"",AB27,1),SUMIFS(Data!I$8:I$1657,Data!$D$8:$D$1657,$E27,Data!$F$8:$F$1657,$G$7,Data!$E$8:$E$1657,$E$7)),NA())</f>
        <v>0.80100000000000005</v>
      </c>
      <c r="H27" s="60">
        <f>IFERROR(IF($F$7="Percentage",SUMIFS('Data (%)'!J$8:J$1657,'Data (%)'!$D$8:$D$1657,$E27,'Data (%)'!$F$8:$F$1657,$G$7,'Data (%)'!$E$8:$E$1657,$E$7)/IF($F$8&lt;&gt;"",AC27,1),SUMIFS(Data!J$8:J$1657,Data!$D$8:$D$1657,$E27,Data!$F$8:$F$1657,$G$7,Data!$E$8:$E$1657,$E$7)),NA())</f>
        <v>0.80600000000000005</v>
      </c>
      <c r="I27" s="60">
        <f>IFERROR(IF($F$7="Percentage",SUMIFS('Data (%)'!K$8:K$1657,'Data (%)'!$D$8:$D$1657,$E27,'Data (%)'!$F$8:$F$1657,$G$7,'Data (%)'!$E$8:$E$1657,$E$7)/IF($F$8&lt;&gt;"",AD27,1),SUMIFS(Data!K$8:K$1657,Data!$D$8:$D$1657,$E27,Data!$F$8:$F$1657,$G$7,Data!$E$8:$E$1657,$E$7)),NA())</f>
        <v>0.81030000000000002</v>
      </c>
      <c r="J27" s="60">
        <f>IFERROR(IF($F$7="Percentage",SUMIFS('Data (%)'!L$8:L$1657,'Data (%)'!$D$8:$D$1657,$E27,'Data (%)'!$F$8:$F$1657,$G$7,'Data (%)'!$E$8:$E$1657,$E$7)/IF($F$8&lt;&gt;"",AE27,1),SUMIFS(Data!L$8:L$1657,Data!$D$8:$D$1657,$E27,Data!$F$8:$F$1657,$G$7,Data!$E$8:$E$1657,$E$7)),NA())</f>
        <v>0.82015722617378517</v>
      </c>
      <c r="K27" s="60">
        <f>IFERROR(IF($F$7="Percentage",SUMIFS('Data (%)'!M$8:M$1657,'Data (%)'!$D$8:$D$1657,$E27,'Data (%)'!$F$8:$F$1657,$G$7,'Data (%)'!$E$8:$E$1657,$E$7)/IF($F$8&lt;&gt;"",AF27,1),SUMIFS(Data!M$8:M$1657,Data!$D$8:$D$1657,$E27,Data!$F$8:$F$1657,$G$7,Data!$E$8:$E$1657,$E$7)),NA())</f>
        <v>0.84866850434145569</v>
      </c>
      <c r="L27" s="60">
        <f>IFERROR(IF($F$7="Percentage",SUMIFS('Data (%)'!N$8:N$1657,'Data (%)'!$D$8:$D$1657,$E27,'Data (%)'!$F$8:$F$1657,$G$7,'Data (%)'!$E$8:$E$1657,$E$7)/IF($F$8&lt;&gt;"",AG27,1),SUMIFS(Data!N$8:N$1657,Data!$D$8:$D$1657,$E27,Data!$F$8:$F$1657,$G$7,Data!$E$8:$E$1657,$E$7)),NA())</f>
        <v>0.85339313026492458</v>
      </c>
      <c r="M27" s="60">
        <f>IFERROR(IF($F$7="Percentage",SUMIFS('Data (%)'!O$8:O$1657,'Data (%)'!$D$8:$D$1657,$E27,'Data (%)'!$F$8:$F$1657,$G$7,'Data (%)'!$E$8:$E$1657,$E$7)/IF($F$8&lt;&gt;"",AH27,1),SUMIFS(Data!O$8:O$1657,Data!$D$8:$D$1657,$E27,Data!$F$8:$F$1657,$G$7,Data!$E$8:$E$1657,$E$7)),NA())</f>
        <v>0.84842004060952581</v>
      </c>
      <c r="N27" s="60">
        <f>IFERROR(IF($F$7="Percentage",SUMIFS('Data (%)'!P$8:P$1657,'Data (%)'!$D$8:$D$1657,$E27,'Data (%)'!$F$8:$F$1657,$G$7,'Data (%)'!$E$8:$E$1657,$E$7)/IF($F$8&lt;&gt;"",AI27,1),SUMIFS(Data!P$8:P$1657,Data!$D$8:$D$1657,$E27,Data!$F$8:$F$1657,$G$7,Data!$E$8:$E$1657,$E$7)),NA())</f>
        <v>0.88809910099998801</v>
      </c>
      <c r="O27" s="60">
        <f>IFERROR(IF($F$7="Percentage",SUMIFS('Data (%)'!Q$8:Q$1657,'Data (%)'!$D$8:$D$1657,$E27,'Data (%)'!$F$8:$F$1657,$G$7,'Data (%)'!$E$8:$E$1657,$E$7)/IF($F$8&lt;&gt;"",AJ27,1),SUMIFS(Data!Q$8:Q$1657,Data!$D$8:$D$1657,$E27,Data!$F$8:$F$1657,$G$7,Data!$E$8:$E$1657,$E$7)),NA())</f>
        <v>0.8921355871162413</v>
      </c>
      <c r="P27" s="60">
        <f>IFERROR(IF($F$7="Percentage",SUMIFS('Data (%)'!R$8:R$1657,'Data (%)'!$D$8:$D$1657,$E27,'Data (%)'!$F$8:$F$1657,$G$7,'Data (%)'!$E$8:$E$1657,$E$7)/IF($F$8&lt;&gt;"",AK27,1),SUMIFS(Data!R$8:R$1657,Data!$D$8:$D$1657,$E27,Data!$F$8:$F$1657,$G$7,Data!$E$8:$E$1657,$E$7)),NA())</f>
        <v>0.89519425737883551</v>
      </c>
      <c r="AA27" s="8">
        <f>SUMIFS(Data!H$8:H$1657,Data!$D$8:$D$1657,$E27,Data!$F$8:$F$1657,$G$7,Data!$E$8:$E$1657,$AA$9)</f>
        <v>1307720.7812678197</v>
      </c>
      <c r="AB27" s="8">
        <f>SUMIFS(Data!I$8:I$1657,Data!$D$8:$D$1657,$E27,Data!$F$8:$F$1657,$G$7,Data!$E$8:$E$1657,$AA$9)</f>
        <v>1292132.5194609035</v>
      </c>
      <c r="AC27" s="8">
        <f>SUMIFS(Data!J$8:J$1657,Data!$D$8:$D$1657,$E27,Data!$F$8:$F$1657,$G$7,Data!$E$8:$E$1657,$AA$9)</f>
        <v>1279770.3456661599</v>
      </c>
      <c r="AD27" s="8">
        <f>SUMIFS(Data!K$8:K$1657,Data!$D$8:$D$1657,$E27,Data!$F$8:$F$1657,$G$7,Data!$E$8:$E$1657,$AA$9)</f>
        <v>1270113.8231485649</v>
      </c>
      <c r="AE27" s="8">
        <f>SUMIFS(Data!L$8:L$1657,Data!$D$8:$D$1657,$E27,Data!$F$8:$F$1657,$G$7,Data!$E$8:$E$1657,$AA$9)</f>
        <v>1255894.71</v>
      </c>
      <c r="AF27" s="8">
        <f>SUMIFS(Data!M$8:M$1657,Data!$D$8:$D$1657,$E27,Data!$F$8:$F$1657,$G$7,Data!$E$8:$E$1657,$AA$9)</f>
        <v>1238219.0381870545</v>
      </c>
      <c r="AG27" s="8">
        <f>SUMIFS(Data!N$8:N$1657,Data!$D$8:$D$1657,$E27,Data!$F$8:$F$1657,$G$7,Data!$E$8:$E$1657,$AA$9)</f>
        <v>1182599.5978419778</v>
      </c>
      <c r="AH27" s="8">
        <f>SUMIFS(Data!O$8:O$1657,Data!$D$8:$D$1657,$E27,Data!$F$8:$F$1657,$G$7,Data!$E$8:$E$1657,$AA$9)</f>
        <v>1069277.597601111</v>
      </c>
      <c r="AI27" s="8">
        <f>SUMIFS(Data!P$8:P$1657,Data!$D$8:$D$1657,$E27,Data!$F$8:$F$1657,$G$7,Data!$E$8:$E$1657,$AA$9)</f>
        <v>1069102.8045834333</v>
      </c>
    </row>
    <row r="28" spans="1:35" ht="15" customHeight="1" x14ac:dyDescent="0.25">
      <c r="D28" s="8"/>
      <c r="E28" s="57" t="str">
        <f>LISTS!B19</f>
        <v>Latvia</v>
      </c>
      <c r="F28" s="60">
        <f>IFERROR(IF($F$7="Percentage",SUMIFS('Data (%)'!H$8:H$1657,'Data (%)'!$D$8:$D$1657,$E28,'Data (%)'!$F$8:$F$1657,$G$7,'Data (%)'!$E$8:$E$1657,$E$7)/IF($F$8&lt;&gt;"",AA28,1),SUMIFS(Data!H$8:H$1657,Data!$D$8:$D$1657,$E28,Data!$F$8:$F$1657,$G$7,Data!$E$8:$E$1657,$E$7)),NA())</f>
        <v>0.85</v>
      </c>
      <c r="G28" s="60">
        <f>IFERROR(IF($F$7="Percentage",SUMIFS('Data (%)'!I$8:I$1657,'Data (%)'!$D$8:$D$1657,$E28,'Data (%)'!$F$8:$F$1657,$G$7,'Data (%)'!$E$8:$E$1657,$E$7)/IF($F$8&lt;&gt;"",AB28,1),SUMIFS(Data!I$8:I$1657,Data!$D$8:$D$1657,$E28,Data!$F$8:$F$1657,$G$7,Data!$E$8:$E$1657,$E$7)),NA())</f>
        <v>0.78817679446665401</v>
      </c>
      <c r="H28" s="60">
        <f>IFERROR(IF($F$7="Percentage",SUMIFS('Data (%)'!J$8:J$1657,'Data (%)'!$D$8:$D$1657,$E28,'Data (%)'!$F$8:$F$1657,$G$7,'Data (%)'!$E$8:$E$1657,$E$7)/IF($F$8&lt;&gt;"",AC28,1),SUMIFS(Data!J$8:J$1657,Data!$D$8:$D$1657,$E28,Data!$F$8:$F$1657,$G$7,Data!$E$8:$E$1657,$E$7)),NA())</f>
        <v>0.73916580955600253</v>
      </c>
      <c r="I28" s="60">
        <f>IFERROR(IF($F$7="Percentage",SUMIFS('Data (%)'!K$8:K$1657,'Data (%)'!$D$8:$D$1657,$E28,'Data (%)'!$F$8:$F$1657,$G$7,'Data (%)'!$E$8:$E$1657,$E$7)/IF($F$8&lt;&gt;"",AD28,1),SUMIFS(Data!K$8:K$1657,Data!$D$8:$D$1657,$E28,Data!$F$8:$F$1657,$G$7,Data!$E$8:$E$1657,$E$7)),NA())</f>
        <v>0.71629610283704903</v>
      </c>
      <c r="J28" s="60">
        <f>IFERROR(IF($F$7="Percentage",SUMIFS('Data (%)'!L$8:L$1657,'Data (%)'!$D$8:$D$1657,$E28,'Data (%)'!$F$8:$F$1657,$G$7,'Data (%)'!$E$8:$E$1657,$E$7)/IF($F$8&lt;&gt;"",AE28,1),SUMIFS(Data!L$8:L$1657,Data!$D$8:$D$1657,$E28,Data!$F$8:$F$1657,$G$7,Data!$E$8:$E$1657,$E$7)),NA())</f>
        <v>0.70188108300046004</v>
      </c>
      <c r="K28" s="60">
        <f>IFERROR(IF($F$7="Percentage",SUMIFS('Data (%)'!M$8:M$1657,'Data (%)'!$D$8:$D$1657,$E28,'Data (%)'!$F$8:$F$1657,$G$7,'Data (%)'!$E$8:$E$1657,$E$7)/IF($F$8&lt;&gt;"",AF28,1),SUMIFS(Data!M$8:M$1657,Data!$D$8:$D$1657,$E28,Data!$F$8:$F$1657,$G$7,Data!$E$8:$E$1657,$E$7)),NA())</f>
        <v>0.70827529219696361</v>
      </c>
      <c r="L28" s="60">
        <f>IFERROR(IF($F$7="Percentage",SUMIFS('Data (%)'!N$8:N$1657,'Data (%)'!$D$8:$D$1657,$E28,'Data (%)'!$F$8:$F$1657,$G$7,'Data (%)'!$E$8:$E$1657,$E$7)/IF($F$8&lt;&gt;"",AG28,1),SUMIFS(Data!N$8:N$1657,Data!$D$8:$D$1657,$E28,Data!$F$8:$F$1657,$G$7,Data!$E$8:$E$1657,$E$7)),NA())</f>
        <v>0.71096495729154252</v>
      </c>
      <c r="M28" s="60">
        <f>IFERROR(IF($F$7="Percentage",SUMIFS('Data (%)'!O$8:O$1657,'Data (%)'!$D$8:$D$1657,$E28,'Data (%)'!$F$8:$F$1657,$G$7,'Data (%)'!$E$8:$E$1657,$E$7)/IF($F$8&lt;&gt;"",AH28,1),SUMIFS(Data!O$8:O$1657,Data!$D$8:$D$1657,$E28,Data!$F$8:$F$1657,$G$7,Data!$E$8:$E$1657,$E$7)),NA())</f>
        <v>0.72429765460829498</v>
      </c>
      <c r="N28" s="60">
        <f>IFERROR(IF($F$7="Percentage",SUMIFS('Data (%)'!P$8:P$1657,'Data (%)'!$D$8:$D$1657,$E28,'Data (%)'!$F$8:$F$1657,$G$7,'Data (%)'!$E$8:$E$1657,$E$7)/IF($F$8&lt;&gt;"",AI28,1),SUMIFS(Data!P$8:P$1657,Data!$D$8:$D$1657,$E28,Data!$F$8:$F$1657,$G$7,Data!$E$8:$E$1657,$E$7)),NA())</f>
        <v>0.7285597763169267</v>
      </c>
      <c r="O28" s="60">
        <f>IFERROR(IF($F$7="Percentage",SUMIFS('Data (%)'!Q$8:Q$1657,'Data (%)'!$D$8:$D$1657,$E28,'Data (%)'!$F$8:$F$1657,$G$7,'Data (%)'!$E$8:$E$1657,$E$7)/IF($F$8&lt;&gt;"",AJ28,1),SUMIFS(Data!Q$8:Q$1657,Data!$D$8:$D$1657,$E28,Data!$F$8:$F$1657,$G$7,Data!$E$8:$E$1657,$E$7)),NA())</f>
        <v>0.73045427339574842</v>
      </c>
      <c r="P28" s="60">
        <f>IFERROR(IF($F$7="Percentage",SUMIFS('Data (%)'!R$8:R$1657,'Data (%)'!$D$8:$D$1657,$E28,'Data (%)'!$F$8:$F$1657,$G$7,'Data (%)'!$E$8:$E$1657,$E$7)/IF($F$8&lt;&gt;"",AK28,1),SUMIFS(Data!R$8:R$1657,Data!$D$8:$D$1657,$E28,Data!$F$8:$F$1657,$G$7,Data!$E$8:$E$1657,$E$7)),NA())</f>
        <v>0.73953452723917645</v>
      </c>
      <c r="AA28" s="8">
        <f>SUMIFS(Data!H$8:H$1657,Data!$D$8:$D$1657,$E28,Data!$F$8:$F$1657,$G$7,Data!$E$8:$E$1657,$AA$9)</f>
        <v>785293.24555946898</v>
      </c>
      <c r="AB28" s="8">
        <f>SUMIFS(Data!I$8:I$1657,Data!$D$8:$D$1657,$E28,Data!$F$8:$F$1657,$G$7,Data!$E$8:$E$1657,$AA$9)</f>
        <v>778394.01214194822</v>
      </c>
      <c r="AC28" s="8">
        <f>SUMIFS(Data!J$8:J$1657,Data!$D$8:$D$1657,$E28,Data!$F$8:$F$1657,$G$7,Data!$E$8:$E$1657,$AA$9)</f>
        <v>769795.16870376829</v>
      </c>
      <c r="AD28" s="8">
        <f>SUMIFS(Data!K$8:K$1657,Data!$D$8:$D$1657,$E28,Data!$F$8:$F$1657,$G$7,Data!$E$8:$E$1657,$AA$9)</f>
        <v>827540</v>
      </c>
      <c r="AE28" s="8">
        <f>SUMIFS(Data!L$8:L$1657,Data!$D$8:$D$1657,$E28,Data!$F$8:$F$1657,$G$7,Data!$E$8:$E$1657,$AA$9)</f>
        <v>756963.63174086169</v>
      </c>
      <c r="AF28" s="8">
        <f>SUMIFS(Data!M$8:M$1657,Data!$D$8:$D$1657,$E28,Data!$F$8:$F$1657,$G$7,Data!$E$8:$E$1657,$AA$9)</f>
        <v>812548.33333333326</v>
      </c>
      <c r="AG28" s="8">
        <f>SUMIFS(Data!N$8:N$1657,Data!$D$8:$D$1657,$E28,Data!$F$8:$F$1657,$G$7,Data!$E$8:$E$1657,$AA$9)</f>
        <v>801672.64358209935</v>
      </c>
      <c r="AH28" s="8">
        <f>SUMIFS(Data!O$8:O$1657,Data!$D$8:$D$1657,$E28,Data!$F$8:$F$1657,$G$7,Data!$E$8:$E$1657,$AA$9)</f>
        <v>747149.99021797976</v>
      </c>
      <c r="AI28" s="8">
        <f>SUMIFS(Data!P$8:P$1657,Data!$D$8:$D$1657,$E28,Data!$F$8:$F$1657,$G$7,Data!$E$8:$E$1657,$AA$9)</f>
        <v>742120.13335659448</v>
      </c>
    </row>
    <row r="29" spans="1:35" ht="15" customHeight="1" x14ac:dyDescent="0.25">
      <c r="D29" s="8"/>
      <c r="E29" s="57" t="str">
        <f>LISTS!B20</f>
        <v>Luxembourg</v>
      </c>
      <c r="F29" s="60">
        <f>IFERROR(IF($F$7="Percentage",SUMIFS('Data (%)'!H$8:H$1657,'Data (%)'!$D$8:$D$1657,$E29,'Data (%)'!$F$8:$F$1657,$G$7,'Data (%)'!$E$8:$E$1657,$E$7)/IF($F$8&lt;&gt;"",AA29,1),SUMIFS(Data!H$8:H$1657,Data!$D$8:$D$1657,$E29,Data!$F$8:$F$1657,$G$7,Data!$E$8:$E$1657,$E$7)),NA())</f>
        <v>0.99991528761001158</v>
      </c>
      <c r="G29" s="60">
        <f>IFERROR(IF($F$7="Percentage",SUMIFS('Data (%)'!I$8:I$1657,'Data (%)'!$D$8:$D$1657,$E29,'Data (%)'!$F$8:$F$1657,$G$7,'Data (%)'!$E$8:$E$1657,$E$7)/IF($F$8&lt;&gt;"",AB29,1),SUMIFS(Data!I$8:I$1657,Data!$D$8:$D$1657,$E29,Data!$F$8:$F$1657,$G$7,Data!$E$8:$E$1657,$E$7)),NA())</f>
        <v>0.99984000000000006</v>
      </c>
      <c r="H29" s="60">
        <f>IFERROR(IF($F$7="Percentage",SUMIFS('Data (%)'!J$8:J$1657,'Data (%)'!$D$8:$D$1657,$E29,'Data (%)'!$F$8:$F$1657,$G$7,'Data (%)'!$E$8:$E$1657,$E$7)/IF($F$8&lt;&gt;"",AC29,1),SUMIFS(Data!J$8:J$1657,Data!$D$8:$D$1657,$E29,Data!$F$8:$F$1657,$G$7,Data!$E$8:$E$1657,$E$7)),NA())</f>
        <v>0.99983999999999995</v>
      </c>
      <c r="I29" s="60">
        <f>IFERROR(IF($F$7="Percentage",SUMIFS('Data (%)'!K$8:K$1657,'Data (%)'!$D$8:$D$1657,$E29,'Data (%)'!$F$8:$F$1657,$G$7,'Data (%)'!$E$8:$E$1657,$E$7)/IF($F$8&lt;&gt;"",AD29,1),SUMIFS(Data!K$8:K$1657,Data!$D$8:$D$1657,$E29,Data!$F$8:$F$1657,$G$7,Data!$E$8:$E$1657,$E$7)),NA())</f>
        <v>0.99984000000000006</v>
      </c>
      <c r="J29" s="60">
        <f>IFERROR(IF($F$7="Percentage",SUMIFS('Data (%)'!L$8:L$1657,'Data (%)'!$D$8:$D$1657,$E29,'Data (%)'!$F$8:$F$1657,$G$7,'Data (%)'!$E$8:$E$1657,$E$7)/IF($F$8&lt;&gt;"",AE29,1),SUMIFS(Data!L$8:L$1657,Data!$D$8:$D$1657,$E29,Data!$F$8:$F$1657,$G$7,Data!$E$8:$E$1657,$E$7)),NA())</f>
        <v>0.99983999999999995</v>
      </c>
      <c r="K29" s="60">
        <f>IFERROR(IF($F$7="Percentage",SUMIFS('Data (%)'!M$8:M$1657,'Data (%)'!$D$8:$D$1657,$E29,'Data (%)'!$F$8:$F$1657,$G$7,'Data (%)'!$E$8:$E$1657,$E$7)/IF($F$8&lt;&gt;"",AF29,1),SUMIFS(Data!M$8:M$1657,Data!$D$8:$D$1657,$E29,Data!$F$8:$F$1657,$G$7,Data!$E$8:$E$1657,$E$7)),NA())</f>
        <v>1</v>
      </c>
      <c r="L29" s="60">
        <f>IFERROR(IF($F$7="Percentage",SUMIFS('Data (%)'!N$8:N$1657,'Data (%)'!$D$8:$D$1657,$E29,'Data (%)'!$F$8:$F$1657,$G$7,'Data (%)'!$E$8:$E$1657,$E$7)/IF($F$8&lt;&gt;"",AG29,1),SUMIFS(Data!N$8:N$1657,Data!$D$8:$D$1657,$E29,Data!$F$8:$F$1657,$G$7,Data!$E$8:$E$1657,$E$7)),NA())</f>
        <v>1</v>
      </c>
      <c r="M29" s="60">
        <f>IFERROR(IF($F$7="Percentage",SUMIFS('Data (%)'!O$8:O$1657,'Data (%)'!$D$8:$D$1657,$E29,'Data (%)'!$F$8:$F$1657,$G$7,'Data (%)'!$E$8:$E$1657,$E$7)/IF($F$8&lt;&gt;"",AH29,1),SUMIFS(Data!O$8:O$1657,Data!$D$8:$D$1657,$E29,Data!$F$8:$F$1657,$G$7,Data!$E$8:$E$1657,$E$7)),NA())</f>
        <v>1</v>
      </c>
      <c r="N29" s="60">
        <f>IFERROR(IF($F$7="Percentage",SUMIFS('Data (%)'!P$8:P$1657,'Data (%)'!$D$8:$D$1657,$E29,'Data (%)'!$F$8:$F$1657,$G$7,'Data (%)'!$E$8:$E$1657,$E$7)/IF($F$8&lt;&gt;"",AI29,1),SUMIFS(Data!P$8:P$1657,Data!$D$8:$D$1657,$E29,Data!$F$8:$F$1657,$G$7,Data!$E$8:$E$1657,$E$7)),NA())</f>
        <v>1</v>
      </c>
      <c r="O29" s="60">
        <f>IFERROR(IF($F$7="Percentage",SUMIFS('Data (%)'!Q$8:Q$1657,'Data (%)'!$D$8:$D$1657,$E29,'Data (%)'!$F$8:$F$1657,$G$7,'Data (%)'!$E$8:$E$1657,$E$7)/IF($F$8&lt;&gt;"",AJ29,1),SUMIFS(Data!Q$8:Q$1657,Data!$D$8:$D$1657,$E29,Data!$F$8:$F$1657,$G$7,Data!$E$8:$E$1657,$E$7)),NA())</f>
        <v>1</v>
      </c>
      <c r="P29" s="60">
        <f>IFERROR(IF($F$7="Percentage",SUMIFS('Data (%)'!R$8:R$1657,'Data (%)'!$D$8:$D$1657,$E29,'Data (%)'!$F$8:$F$1657,$G$7,'Data (%)'!$E$8:$E$1657,$E$7)/IF($F$8&lt;&gt;"",AK29,1),SUMIFS(Data!R$8:R$1657,Data!$D$8:$D$1657,$E29,Data!$F$8:$F$1657,$G$7,Data!$E$8:$E$1657,$E$7)),NA())</f>
        <v>1</v>
      </c>
      <c r="AA29" s="8">
        <f>SUMIFS(Data!H$8:H$1657,Data!$D$8:$D$1657,$E29,Data!$F$8:$F$1657,$G$7,Data!$E$8:$E$1657,$AA$9)</f>
        <v>218386</v>
      </c>
      <c r="AB29" s="8">
        <f>SUMIFS(Data!I$8:I$1657,Data!$D$8:$D$1657,$E29,Data!$F$8:$F$1657,$G$7,Data!$E$8:$E$1657,$AA$9)</f>
        <v>220107</v>
      </c>
      <c r="AC29" s="8">
        <f>SUMIFS(Data!J$8:J$1657,Data!$D$8:$D$1657,$E29,Data!$F$8:$F$1657,$G$7,Data!$E$8:$E$1657,$AA$9)</f>
        <v>227886</v>
      </c>
      <c r="AD29" s="8">
        <f>SUMIFS(Data!K$8:K$1657,Data!$D$8:$D$1657,$E29,Data!$F$8:$F$1657,$G$7,Data!$E$8:$E$1657,$AA$9)</f>
        <v>228925.91746223273</v>
      </c>
      <c r="AE29" s="8">
        <f>SUMIFS(Data!L$8:L$1657,Data!$D$8:$D$1657,$E29,Data!$F$8:$F$1657,$G$7,Data!$E$8:$E$1657,$AA$9)</f>
        <v>234330.68010703134</v>
      </c>
      <c r="AF29" s="8">
        <f>SUMIFS(Data!M$8:M$1657,Data!$D$8:$D$1657,$E29,Data!$F$8:$F$1657,$G$7,Data!$E$8:$E$1657,$AA$9)</f>
        <v>240193.7353935189</v>
      </c>
      <c r="AG29" s="8">
        <f>SUMIFS(Data!N$8:N$1657,Data!$D$8:$D$1657,$E29,Data!$F$8:$F$1657,$G$7,Data!$E$8:$E$1657,$AA$9)</f>
        <v>244804.31389526644</v>
      </c>
      <c r="AH29" s="8">
        <f>SUMIFS(Data!O$8:O$1657,Data!$D$8:$D$1657,$E29,Data!$F$8:$F$1657,$G$7,Data!$E$8:$E$1657,$AA$9)</f>
        <v>248114.69207564864</v>
      </c>
      <c r="AI29" s="8">
        <f>SUMIFS(Data!P$8:P$1657,Data!$D$8:$D$1657,$E29,Data!$F$8:$F$1657,$G$7,Data!$E$8:$E$1657,$AA$9)</f>
        <v>253051.16780635566</v>
      </c>
    </row>
    <row r="30" spans="1:35" ht="15" customHeight="1" x14ac:dyDescent="0.25">
      <c r="D30" s="8"/>
      <c r="E30" s="57" t="str">
        <f>LISTS!B21</f>
        <v>Malta</v>
      </c>
      <c r="F30" s="60">
        <f>IFERROR(IF($F$7="Percentage",SUMIFS('Data (%)'!H$8:H$1657,'Data (%)'!$D$8:$D$1657,$E30,'Data (%)'!$F$8:$F$1657,$G$7,'Data (%)'!$E$8:$E$1657,$E$7)/IF($F$8&lt;&gt;"",AA30,1),SUMIFS(Data!H$8:H$1657,Data!$D$8:$D$1657,$E30,Data!$F$8:$F$1657,$G$7,Data!$E$8:$E$1657,$E$7)),NA())</f>
        <v>0.99976845614280396</v>
      </c>
      <c r="G30" s="60">
        <f>IFERROR(IF($F$7="Percentage",SUMIFS('Data (%)'!I$8:I$1657,'Data (%)'!$D$8:$D$1657,$E30,'Data (%)'!$F$8:$F$1657,$G$7,'Data (%)'!$E$8:$E$1657,$E$7)/IF($F$8&lt;&gt;"",AB30,1),SUMIFS(Data!I$8:I$1657,Data!$D$8:$D$1657,$E30,Data!$F$8:$F$1657,$G$7,Data!$E$8:$E$1657,$E$7)),NA())</f>
        <v>1</v>
      </c>
      <c r="H30" s="60">
        <f>IFERROR(IF($F$7="Percentage",SUMIFS('Data (%)'!J$8:J$1657,'Data (%)'!$D$8:$D$1657,$E30,'Data (%)'!$F$8:$F$1657,$G$7,'Data (%)'!$E$8:$E$1657,$E$7)/IF($F$8&lt;&gt;"",AC30,1),SUMIFS(Data!J$8:J$1657,Data!$D$8:$D$1657,$E30,Data!$F$8:$F$1657,$G$7,Data!$E$8:$E$1657,$E$7)),NA())</f>
        <v>1</v>
      </c>
      <c r="I30" s="60">
        <f>IFERROR(IF($F$7="Percentage",SUMIFS('Data (%)'!K$8:K$1657,'Data (%)'!$D$8:$D$1657,$E30,'Data (%)'!$F$8:$F$1657,$G$7,'Data (%)'!$E$8:$E$1657,$E$7)/IF($F$8&lt;&gt;"",AD30,1),SUMIFS(Data!K$8:K$1657,Data!$D$8:$D$1657,$E30,Data!$F$8:$F$1657,$G$7,Data!$E$8:$E$1657,$E$7)),NA())</f>
        <v>1</v>
      </c>
      <c r="J30" s="60">
        <f>IFERROR(IF($F$7="Percentage",SUMIFS('Data (%)'!L$8:L$1657,'Data (%)'!$D$8:$D$1657,$E30,'Data (%)'!$F$8:$F$1657,$G$7,'Data (%)'!$E$8:$E$1657,$E$7)/IF($F$8&lt;&gt;"",AE30,1),SUMIFS(Data!L$8:L$1657,Data!$D$8:$D$1657,$E30,Data!$F$8:$F$1657,$G$7,Data!$E$8:$E$1657,$E$7)),NA())</f>
        <v>1</v>
      </c>
      <c r="K30" s="60">
        <f>IFERROR(IF($F$7="Percentage",SUMIFS('Data (%)'!M$8:M$1657,'Data (%)'!$D$8:$D$1657,$E30,'Data (%)'!$F$8:$F$1657,$G$7,'Data (%)'!$E$8:$E$1657,$E$7)/IF($F$8&lt;&gt;"",AF30,1),SUMIFS(Data!M$8:M$1657,Data!$D$8:$D$1657,$E30,Data!$F$8:$F$1657,$G$7,Data!$E$8:$E$1657,$E$7)),NA())</f>
        <v>1</v>
      </c>
      <c r="L30" s="60">
        <f>IFERROR(IF($F$7="Percentage",SUMIFS('Data (%)'!N$8:N$1657,'Data (%)'!$D$8:$D$1657,$E30,'Data (%)'!$F$8:$F$1657,$G$7,'Data (%)'!$E$8:$E$1657,$E$7)/IF($F$8&lt;&gt;"",AG30,1),SUMIFS(Data!N$8:N$1657,Data!$D$8:$D$1657,$E30,Data!$F$8:$F$1657,$G$7,Data!$E$8:$E$1657,$E$7)),NA())</f>
        <v>1</v>
      </c>
      <c r="M30" s="60">
        <f>IFERROR(IF($F$7="Percentage",SUMIFS('Data (%)'!O$8:O$1657,'Data (%)'!$D$8:$D$1657,$E30,'Data (%)'!$F$8:$F$1657,$G$7,'Data (%)'!$E$8:$E$1657,$E$7)/IF($F$8&lt;&gt;"",AH30,1),SUMIFS(Data!O$8:O$1657,Data!$D$8:$D$1657,$E30,Data!$F$8:$F$1657,$G$7,Data!$E$8:$E$1657,$E$7)),NA())</f>
        <v>1</v>
      </c>
      <c r="N30" s="60">
        <f>IFERROR(IF($F$7="Percentage",SUMIFS('Data (%)'!P$8:P$1657,'Data (%)'!$D$8:$D$1657,$E30,'Data (%)'!$F$8:$F$1657,$G$7,'Data (%)'!$E$8:$E$1657,$E$7)/IF($F$8&lt;&gt;"",AI30,1),SUMIFS(Data!P$8:P$1657,Data!$D$8:$D$1657,$E30,Data!$F$8:$F$1657,$G$7,Data!$E$8:$E$1657,$E$7)),NA())</f>
        <v>1</v>
      </c>
      <c r="O30" s="60">
        <f>IFERROR(IF($F$7="Percentage",SUMIFS('Data (%)'!Q$8:Q$1657,'Data (%)'!$D$8:$D$1657,$E30,'Data (%)'!$F$8:$F$1657,$G$7,'Data (%)'!$E$8:$E$1657,$E$7)/IF($F$8&lt;&gt;"",AJ30,1),SUMIFS(Data!Q$8:Q$1657,Data!$D$8:$D$1657,$E30,Data!$F$8:$F$1657,$G$7,Data!$E$8:$E$1657,$E$7)),NA())</f>
        <v>1</v>
      </c>
      <c r="P30" s="60">
        <f>IFERROR(IF($F$7="Percentage",SUMIFS('Data (%)'!R$8:R$1657,'Data (%)'!$D$8:$D$1657,$E30,'Data (%)'!$F$8:$F$1657,$G$7,'Data (%)'!$E$8:$E$1657,$E$7)/IF($F$8&lt;&gt;"",AK30,1),SUMIFS(Data!R$8:R$1657,Data!$D$8:$D$1657,$E30,Data!$F$8:$F$1657,$G$7,Data!$E$8:$E$1657,$E$7)),NA())</f>
        <v>1</v>
      </c>
      <c r="AA30" s="8">
        <f>SUMIFS(Data!H$8:H$1657,Data!$D$8:$D$1657,$E30,Data!$F$8:$F$1657,$G$7,Data!$E$8:$E$1657,$AA$9)</f>
        <v>156710</v>
      </c>
      <c r="AB30" s="8">
        <f>SUMIFS(Data!I$8:I$1657,Data!$D$8:$D$1657,$E30,Data!$F$8:$F$1657,$G$7,Data!$E$8:$E$1657,$AA$9)</f>
        <v>152985.99990000008</v>
      </c>
      <c r="AC30" s="8">
        <f>SUMIFS(Data!J$8:J$1657,Data!$D$8:$D$1657,$E30,Data!$F$8:$F$1657,$G$7,Data!$E$8:$E$1657,$AA$9)</f>
        <v>164512</v>
      </c>
      <c r="AD30" s="8">
        <f>SUMIFS(Data!K$8:K$1657,Data!$D$8:$D$1657,$E30,Data!$F$8:$F$1657,$G$7,Data!$E$8:$E$1657,$AA$9)</f>
        <v>163641.09024238988</v>
      </c>
      <c r="AE30" s="8">
        <f>SUMIFS(Data!L$8:L$1657,Data!$D$8:$D$1657,$E30,Data!$F$8:$F$1657,$G$7,Data!$E$8:$E$1657,$AA$9)</f>
        <v>165569.28832023946</v>
      </c>
      <c r="AF30" s="8">
        <f>SUMIFS(Data!M$8:M$1657,Data!$D$8:$D$1657,$E30,Data!$F$8:$F$1657,$G$7,Data!$E$8:$E$1657,$AA$9)</f>
        <v>175438.58285035155</v>
      </c>
      <c r="AG30" s="8">
        <f>SUMIFS(Data!N$8:N$1657,Data!$D$8:$D$1657,$E30,Data!$F$8:$F$1657,$G$7,Data!$E$8:$E$1657,$AA$9)</f>
        <v>175347.28385211327</v>
      </c>
      <c r="AH30" s="8">
        <f>SUMIFS(Data!O$8:O$1657,Data!$D$8:$D$1657,$E30,Data!$F$8:$F$1657,$G$7,Data!$E$8:$E$1657,$AA$9)</f>
        <v>181679.91223370327</v>
      </c>
      <c r="AI30" s="8">
        <f>SUMIFS(Data!P$8:P$1657,Data!$D$8:$D$1657,$E30,Data!$F$8:$F$1657,$G$7,Data!$E$8:$E$1657,$AA$9)</f>
        <v>189410.50016458565</v>
      </c>
    </row>
    <row r="31" spans="1:35" ht="15" customHeight="1" x14ac:dyDescent="0.25">
      <c r="D31" s="8"/>
      <c r="E31" s="57" t="str">
        <f>LISTS!B22</f>
        <v>Netherlands</v>
      </c>
      <c r="F31" s="60">
        <f>IFERROR(IF($F$7="Percentage",SUMIFS('Data (%)'!H$8:H$1657,'Data (%)'!$D$8:$D$1657,$E31,'Data (%)'!$F$8:$F$1657,$G$7,'Data (%)'!$E$8:$E$1657,$E$7)/IF($F$8&lt;&gt;"",AA31,1),SUMIFS(Data!H$8:H$1657,Data!$D$8:$D$1657,$E31,Data!$F$8:$F$1657,$G$7,Data!$E$8:$E$1657,$E$7)),NA())</f>
        <v>0.995</v>
      </c>
      <c r="G31" s="60">
        <f>IFERROR(IF($F$7="Percentage",SUMIFS('Data (%)'!I$8:I$1657,'Data (%)'!$D$8:$D$1657,$E31,'Data (%)'!$F$8:$F$1657,$G$7,'Data (%)'!$E$8:$E$1657,$E$7)/IF($F$8&lt;&gt;"",AB31,1),SUMIFS(Data!I$8:I$1657,Data!$D$8:$D$1657,$E31,Data!$F$8:$F$1657,$G$7,Data!$E$8:$E$1657,$E$7)),NA())</f>
        <v>0.995</v>
      </c>
      <c r="H31" s="60">
        <f>IFERROR(IF($F$7="Percentage",SUMIFS('Data (%)'!J$8:J$1657,'Data (%)'!$D$8:$D$1657,$E31,'Data (%)'!$F$8:$F$1657,$G$7,'Data (%)'!$E$8:$E$1657,$E$7)/IF($F$8&lt;&gt;"",AC31,1),SUMIFS(Data!J$8:J$1657,Data!$D$8:$D$1657,$E31,Data!$F$8:$F$1657,$G$7,Data!$E$8:$E$1657,$E$7)),NA())</f>
        <v>0.995</v>
      </c>
      <c r="I31" s="60">
        <f>IFERROR(IF($F$7="Percentage",SUMIFS('Data (%)'!K$8:K$1657,'Data (%)'!$D$8:$D$1657,$E31,'Data (%)'!$F$8:$F$1657,$G$7,'Data (%)'!$E$8:$E$1657,$E$7)/IF($F$8&lt;&gt;"",AD31,1),SUMIFS(Data!K$8:K$1657,Data!$D$8:$D$1657,$E31,Data!$F$8:$F$1657,$G$7,Data!$E$8:$E$1657,$E$7)),NA())</f>
        <v>0.995</v>
      </c>
      <c r="J31" s="60">
        <f>IFERROR(IF($F$7="Percentage",SUMIFS('Data (%)'!L$8:L$1657,'Data (%)'!$D$8:$D$1657,$E31,'Data (%)'!$F$8:$F$1657,$G$7,'Data (%)'!$E$8:$E$1657,$E$7)/IF($F$8&lt;&gt;"",AE31,1),SUMIFS(Data!L$8:L$1657,Data!$D$8:$D$1657,$E31,Data!$F$8:$F$1657,$G$7,Data!$E$8:$E$1657,$E$7)),NA())</f>
        <v>0.97738277369695625</v>
      </c>
      <c r="K31" s="60">
        <f>IFERROR(IF($F$7="Percentage",SUMIFS('Data (%)'!M$8:M$1657,'Data (%)'!$D$8:$D$1657,$E31,'Data (%)'!$F$8:$F$1657,$G$7,'Data (%)'!$E$8:$E$1657,$E$7)/IF($F$8&lt;&gt;"",AF31,1),SUMIFS(Data!M$8:M$1657,Data!$D$8:$D$1657,$E31,Data!$F$8:$F$1657,$G$7,Data!$E$8:$E$1657,$E$7)),NA())</f>
        <v>0.995</v>
      </c>
      <c r="L31" s="60">
        <f>IFERROR(IF($F$7="Percentage",SUMIFS('Data (%)'!N$8:N$1657,'Data (%)'!$D$8:$D$1657,$E31,'Data (%)'!$F$8:$F$1657,$G$7,'Data (%)'!$E$8:$E$1657,$E$7)/IF($F$8&lt;&gt;"",AG31,1),SUMIFS(Data!N$8:N$1657,Data!$D$8:$D$1657,$E31,Data!$F$8:$F$1657,$G$7,Data!$E$8:$E$1657,$E$7)),NA())</f>
        <v>0.995</v>
      </c>
      <c r="M31" s="60">
        <f>IFERROR(IF($F$7="Percentage",SUMIFS('Data (%)'!O$8:O$1657,'Data (%)'!$D$8:$D$1657,$E31,'Data (%)'!$F$8:$F$1657,$G$7,'Data (%)'!$E$8:$E$1657,$E$7)/IF($F$8&lt;&gt;"",AH31,1),SUMIFS(Data!O$8:O$1657,Data!$D$8:$D$1657,$E31,Data!$F$8:$F$1657,$G$7,Data!$E$8:$E$1657,$E$7)),NA())</f>
        <v>0.995</v>
      </c>
      <c r="N31" s="60">
        <f>IFERROR(IF($F$7="Percentage",SUMIFS('Data (%)'!P$8:P$1657,'Data (%)'!$D$8:$D$1657,$E31,'Data (%)'!$F$8:$F$1657,$G$7,'Data (%)'!$E$8:$E$1657,$E$7)/IF($F$8&lt;&gt;"",AI31,1),SUMIFS(Data!P$8:P$1657,Data!$D$8:$D$1657,$E31,Data!$F$8:$F$1657,$G$7,Data!$E$8:$E$1657,$E$7)),NA())</f>
        <v>0.99300059890942038</v>
      </c>
      <c r="O31" s="60">
        <f>IFERROR(IF($F$7="Percentage",SUMIFS('Data (%)'!Q$8:Q$1657,'Data (%)'!$D$8:$D$1657,$E31,'Data (%)'!$F$8:$F$1657,$G$7,'Data (%)'!$E$8:$E$1657,$E$7)/IF($F$8&lt;&gt;"",AJ31,1),SUMIFS(Data!Q$8:Q$1657,Data!$D$8:$D$1657,$E31,Data!$F$8:$F$1657,$G$7,Data!$E$8:$E$1657,$E$7)),NA())</f>
        <v>0.99288335824701435</v>
      </c>
      <c r="P31" s="60">
        <f>IFERROR(IF($F$7="Percentage",SUMIFS('Data (%)'!R$8:R$1657,'Data (%)'!$D$8:$D$1657,$E31,'Data (%)'!$F$8:$F$1657,$G$7,'Data (%)'!$E$8:$E$1657,$E$7)/IF($F$8&lt;&gt;"",AK31,1),SUMIFS(Data!R$8:R$1657,Data!$D$8:$D$1657,$E31,Data!$F$8:$F$1657,$G$7,Data!$E$8:$E$1657,$E$7)),NA())</f>
        <v>0.99737156226255752</v>
      </c>
      <c r="AA31" s="8">
        <f>SUMIFS(Data!H$8:H$1657,Data!$D$8:$D$1657,$E31,Data!$F$8:$F$1657,$G$7,Data!$E$8:$E$1657,$AA$9)</f>
        <v>7629723</v>
      </c>
      <c r="AB31" s="8">
        <f>SUMIFS(Data!I$8:I$1657,Data!$D$8:$D$1657,$E31,Data!$F$8:$F$1657,$G$7,Data!$E$8:$E$1657,$AA$9)</f>
        <v>7579450.9436472841</v>
      </c>
      <c r="AC31" s="8">
        <f>SUMIFS(Data!J$8:J$1657,Data!$D$8:$D$1657,$E31,Data!$F$8:$F$1657,$G$7,Data!$E$8:$E$1657,$AA$9)</f>
        <v>7602930.2764901957</v>
      </c>
      <c r="AD31" s="8">
        <f>SUMIFS(Data!K$8:K$1657,Data!$D$8:$D$1657,$E31,Data!$F$8:$F$1657,$G$7,Data!$E$8:$E$1657,$AA$9)</f>
        <v>7581039</v>
      </c>
      <c r="AE31" s="8">
        <f>SUMIFS(Data!L$8:L$1657,Data!$D$8:$D$1657,$E31,Data!$F$8:$F$1657,$G$7,Data!$E$8:$E$1657,$AA$9)</f>
        <v>7616658.2956208186</v>
      </c>
      <c r="AF31" s="8">
        <f>SUMIFS(Data!M$8:M$1657,Data!$D$8:$D$1657,$E31,Data!$F$8:$F$1657,$G$7,Data!$E$8:$E$1657,$AA$9)</f>
        <v>7662694.8241192289</v>
      </c>
      <c r="AG31" s="8">
        <f>SUMIFS(Data!N$8:N$1657,Data!$D$8:$D$1657,$E31,Data!$F$8:$F$1657,$G$7,Data!$E$8:$E$1657,$AA$9)</f>
        <v>7957815</v>
      </c>
      <c r="AH31" s="8">
        <f>SUMIFS(Data!O$8:O$1657,Data!$D$8:$D$1657,$E31,Data!$F$8:$F$1657,$G$7,Data!$E$8:$E$1657,$AA$9)</f>
        <v>7957815</v>
      </c>
      <c r="AI31" s="8">
        <f>SUMIFS(Data!P$8:P$1657,Data!$D$8:$D$1657,$E31,Data!$F$8:$F$1657,$G$7,Data!$E$8:$E$1657,$AA$9)</f>
        <v>7972825</v>
      </c>
    </row>
    <row r="32" spans="1:35" ht="15" customHeight="1" x14ac:dyDescent="0.25">
      <c r="D32" s="8"/>
      <c r="E32" s="57" t="str">
        <f>LISTS!B23</f>
        <v>Norway</v>
      </c>
      <c r="F32" s="60">
        <f>IFERROR(IF($F$7="Percentage",SUMIFS('Data (%)'!H$8:H$1657,'Data (%)'!$D$8:$D$1657,$E32,'Data (%)'!$F$8:$F$1657,$G$7,'Data (%)'!$E$8:$E$1657,$E$7)/IF($F$8&lt;&gt;"",AA32,1),SUMIFS(Data!H$8:H$1657,Data!$D$8:$D$1657,$E32,Data!$F$8:$F$1657,$G$7,Data!$E$8:$E$1657,$E$7)),NA())</f>
        <v>0.96746104608812877</v>
      </c>
      <c r="G32" s="60">
        <f>IFERROR(IF($F$7="Percentage",SUMIFS('Data (%)'!I$8:I$1657,'Data (%)'!$D$8:$D$1657,$E32,'Data (%)'!$F$8:$F$1657,$G$7,'Data (%)'!$E$8:$E$1657,$E$7)/IF($F$8&lt;&gt;"",AB32,1),SUMIFS(Data!I$8:I$1657,Data!$D$8:$D$1657,$E32,Data!$F$8:$F$1657,$G$7,Data!$E$8:$E$1657,$E$7)),NA())</f>
        <v>0.95178426135299765</v>
      </c>
      <c r="H32" s="60">
        <f>IFERROR(IF($F$7="Percentage",SUMIFS('Data (%)'!J$8:J$1657,'Data (%)'!$D$8:$D$1657,$E32,'Data (%)'!$F$8:$F$1657,$G$7,'Data (%)'!$E$8:$E$1657,$E$7)/IF($F$8&lt;&gt;"",AC32,1),SUMIFS(Data!J$8:J$1657,Data!$D$8:$D$1657,$E32,Data!$F$8:$F$1657,$G$7,Data!$E$8:$E$1657,$E$7)),NA())</f>
        <v>0.94734240652398727</v>
      </c>
      <c r="I32" s="60">
        <f>IFERROR(IF($F$7="Percentage",SUMIFS('Data (%)'!K$8:K$1657,'Data (%)'!$D$8:$D$1657,$E32,'Data (%)'!$F$8:$F$1657,$G$7,'Data (%)'!$E$8:$E$1657,$E$7)/IF($F$8&lt;&gt;"",AD32,1),SUMIFS(Data!K$8:K$1657,Data!$D$8:$D$1657,$E32,Data!$F$8:$F$1657,$G$7,Data!$E$8:$E$1657,$E$7)),NA())</f>
        <v>0.95345321232490532</v>
      </c>
      <c r="J32" s="60">
        <f>IFERROR(IF($F$7="Percentage",SUMIFS('Data (%)'!L$8:L$1657,'Data (%)'!$D$8:$D$1657,$E32,'Data (%)'!$F$8:$F$1657,$G$7,'Data (%)'!$E$8:$E$1657,$E$7)/IF($F$8&lt;&gt;"",AE32,1),SUMIFS(Data!L$8:L$1657,Data!$D$8:$D$1657,$E32,Data!$F$8:$F$1657,$G$7,Data!$E$8:$E$1657,$E$7)),NA())</f>
        <v>0.9441721633168868</v>
      </c>
      <c r="K32" s="60">
        <f>IFERROR(IF($F$7="Percentage",SUMIFS('Data (%)'!M$8:M$1657,'Data (%)'!$D$8:$D$1657,$E32,'Data (%)'!$F$8:$F$1657,$G$7,'Data (%)'!$E$8:$E$1657,$E$7)/IF($F$8&lt;&gt;"",AF32,1),SUMIFS(Data!M$8:M$1657,Data!$D$8:$D$1657,$E32,Data!$F$8:$F$1657,$G$7,Data!$E$8:$E$1657,$E$7)),NA())</f>
        <v>0.9681644960636776</v>
      </c>
      <c r="L32" s="60">
        <f>IFERROR(IF($F$7="Percentage",SUMIFS('Data (%)'!N$8:N$1657,'Data (%)'!$D$8:$D$1657,$E32,'Data (%)'!$F$8:$F$1657,$G$7,'Data (%)'!$E$8:$E$1657,$E$7)/IF($F$8&lt;&gt;"",AG32,1),SUMIFS(Data!N$8:N$1657,Data!$D$8:$D$1657,$E32,Data!$F$8:$F$1657,$G$7,Data!$E$8:$E$1657,$E$7)),NA())</f>
        <v>0.98645416728976998</v>
      </c>
      <c r="M32" s="60">
        <f>IFERROR(IF($F$7="Percentage",SUMIFS('Data (%)'!O$8:O$1657,'Data (%)'!$D$8:$D$1657,$E32,'Data (%)'!$F$8:$F$1657,$G$7,'Data (%)'!$E$8:$E$1657,$E$7)/IF($F$8&lt;&gt;"",AH32,1),SUMIFS(Data!O$8:O$1657,Data!$D$8:$D$1657,$E32,Data!$F$8:$F$1657,$G$7,Data!$E$8:$E$1657,$E$7)),NA())</f>
        <v>0.98948777505001018</v>
      </c>
      <c r="N32" s="60">
        <f>IFERROR(IF($F$7="Percentage",SUMIFS('Data (%)'!P$8:P$1657,'Data (%)'!$D$8:$D$1657,$E32,'Data (%)'!$F$8:$F$1657,$G$7,'Data (%)'!$E$8:$E$1657,$E$7)/IF($F$8&lt;&gt;"",AI32,1),SUMIFS(Data!P$8:P$1657,Data!$D$8:$D$1657,$E32,Data!$F$8:$F$1657,$G$7,Data!$E$8:$E$1657,$E$7)),NA())</f>
        <v>0.9805601708934043</v>
      </c>
      <c r="O32" s="60">
        <f>IFERROR(IF($F$7="Percentage",SUMIFS('Data (%)'!Q$8:Q$1657,'Data (%)'!$D$8:$D$1657,$E32,'Data (%)'!$F$8:$F$1657,$G$7,'Data (%)'!$E$8:$E$1657,$E$7)/IF($F$8&lt;&gt;"",AJ32,1),SUMIFS(Data!Q$8:Q$1657,Data!$D$8:$D$1657,$E32,Data!$F$8:$F$1657,$G$7,Data!$E$8:$E$1657,$E$7)),NA())</f>
        <v>0.99827857997844882</v>
      </c>
      <c r="P32" s="60">
        <f>IFERROR(IF($F$7="Percentage",SUMIFS('Data (%)'!R$8:R$1657,'Data (%)'!$D$8:$D$1657,$E32,'Data (%)'!$F$8:$F$1657,$G$7,'Data (%)'!$E$8:$E$1657,$E$7)/IF($F$8&lt;&gt;"",AK32,1),SUMIFS(Data!R$8:R$1657,Data!$D$8:$D$1657,$E32,Data!$F$8:$F$1657,$G$7,Data!$E$8:$E$1657,$E$7)),NA())</f>
        <v>0.99898533247793531</v>
      </c>
      <c r="AA32" s="8">
        <f>SUMIFS(Data!H$8:H$1657,Data!$D$8:$D$1657,$E32,Data!$F$8:$F$1657,$G$7,Data!$E$8:$E$1657,$AA$9)</f>
        <v>2374223.4280702523</v>
      </c>
      <c r="AB32" s="8">
        <f>SUMIFS(Data!I$8:I$1657,Data!$D$8:$D$1657,$E32,Data!$F$8:$F$1657,$G$7,Data!$E$8:$E$1657,$AA$9)</f>
        <v>2405368.6552963243</v>
      </c>
      <c r="AC32" s="8">
        <f>SUMIFS(Data!J$8:J$1657,Data!$D$8:$D$1657,$E32,Data!$F$8:$F$1657,$G$7,Data!$E$8:$E$1657,$AA$9)</f>
        <v>2432366.2656781119</v>
      </c>
      <c r="AD32" s="8">
        <f>SUMIFS(Data!K$8:K$1657,Data!$D$8:$D$1657,$E32,Data!$F$8:$F$1657,$G$7,Data!$E$8:$E$1657,$AA$9)</f>
        <v>2348797</v>
      </c>
      <c r="AE32" s="8">
        <f>SUMIFS(Data!L$8:L$1657,Data!$D$8:$D$1657,$E32,Data!$F$8:$F$1657,$G$7,Data!$E$8:$E$1657,$AA$9)</f>
        <v>2376971</v>
      </c>
      <c r="AF32" s="8">
        <f>SUMIFS(Data!M$8:M$1657,Data!$D$8:$D$1657,$E32,Data!$F$8:$F$1657,$G$7,Data!$E$8:$E$1657,$AA$9)</f>
        <v>2409221</v>
      </c>
      <c r="AG32" s="8">
        <f>SUMIFS(Data!N$8:N$1657,Data!$D$8:$D$1657,$E32,Data!$F$8:$F$1657,$G$7,Data!$E$8:$E$1657,$AA$9)</f>
        <v>2439242</v>
      </c>
      <c r="AH32" s="8">
        <f>SUMIFS(Data!O$8:O$1657,Data!$D$8:$D$1657,$E32,Data!$F$8:$F$1657,$G$7,Data!$E$8:$E$1657,$AA$9)</f>
        <v>2386841.2073626989</v>
      </c>
      <c r="AI32" s="8">
        <f>SUMIFS(Data!P$8:P$1657,Data!$D$8:$D$1657,$E32,Data!$F$8:$F$1657,$G$7,Data!$E$8:$E$1657,$AA$9)</f>
        <v>2512317</v>
      </c>
    </row>
    <row r="33" spans="4:36" ht="15" customHeight="1" x14ac:dyDescent="0.25">
      <c r="D33" s="8"/>
      <c r="E33" s="57" t="str">
        <f>LISTS!B24</f>
        <v>Poland</v>
      </c>
      <c r="F33" s="60">
        <f>IFERROR(IF($F$7="Percentage",SUMIFS('Data (%)'!H$8:H$1657,'Data (%)'!$D$8:$D$1657,$E33,'Data (%)'!$F$8:$F$1657,$G$7,'Data (%)'!$E$8:$E$1657,$E$7)/IF($F$8&lt;&gt;"",AA33,1),SUMIFS(Data!H$8:H$1657,Data!$D$8:$D$1657,$E33,Data!$F$8:$F$1657,$G$7,Data!$E$8:$E$1657,$E$7)),NA())</f>
        <v>0.79100000000000004</v>
      </c>
      <c r="G33" s="60">
        <f>IFERROR(IF($F$7="Percentage",SUMIFS('Data (%)'!I$8:I$1657,'Data (%)'!$D$8:$D$1657,$E33,'Data (%)'!$F$8:$F$1657,$G$7,'Data (%)'!$E$8:$E$1657,$E$7)/IF($F$8&lt;&gt;"",AB33,1),SUMIFS(Data!I$8:I$1657,Data!$D$8:$D$1657,$E33,Data!$F$8:$F$1657,$G$7,Data!$E$8:$E$1657,$E$7)),NA())</f>
        <v>0.79600000000000004</v>
      </c>
      <c r="H33" s="60">
        <f>IFERROR(IF($F$7="Percentage",SUMIFS('Data (%)'!J$8:J$1657,'Data (%)'!$D$8:$D$1657,$E33,'Data (%)'!$F$8:$F$1657,$G$7,'Data (%)'!$E$8:$E$1657,$E$7)/IF($F$8&lt;&gt;"",AC33,1),SUMIFS(Data!J$8:J$1657,Data!$D$8:$D$1657,$E33,Data!$F$8:$F$1657,$G$7,Data!$E$8:$E$1657,$E$7)),NA())</f>
        <v>0.80200000000000005</v>
      </c>
      <c r="I33" s="60">
        <f>IFERROR(IF($F$7="Percentage",SUMIFS('Data (%)'!K$8:K$1657,'Data (%)'!$D$8:$D$1657,$E33,'Data (%)'!$F$8:$F$1657,$G$7,'Data (%)'!$E$8:$E$1657,$E$7)/IF($F$8&lt;&gt;"",AD33,1),SUMIFS(Data!K$8:K$1657,Data!$D$8:$D$1657,$E33,Data!$F$8:$F$1657,$G$7,Data!$E$8:$E$1657,$E$7)),NA())</f>
        <v>0.80930593907464865</v>
      </c>
      <c r="J33" s="60">
        <f>IFERROR(IF($F$7="Percentage",SUMIFS('Data (%)'!L$8:L$1657,'Data (%)'!$D$8:$D$1657,$E33,'Data (%)'!$F$8:$F$1657,$G$7,'Data (%)'!$E$8:$E$1657,$E$7)/IF($F$8&lt;&gt;"",AE33,1),SUMIFS(Data!L$8:L$1657,Data!$D$8:$D$1657,$E33,Data!$F$8:$F$1657,$G$7,Data!$E$8:$E$1657,$E$7)),NA())</f>
        <v>0.81461621200112189</v>
      </c>
      <c r="K33" s="60">
        <f>IFERROR(IF($F$7="Percentage",SUMIFS('Data (%)'!M$8:M$1657,'Data (%)'!$D$8:$D$1657,$E33,'Data (%)'!$F$8:$F$1657,$G$7,'Data (%)'!$E$8:$E$1657,$E$7)/IF($F$8&lt;&gt;"",AF33,1),SUMIFS(Data!M$8:M$1657,Data!$D$8:$D$1657,$E33,Data!$F$8:$F$1657,$G$7,Data!$E$8:$E$1657,$E$7)),NA())</f>
        <v>0.81495609773692279</v>
      </c>
      <c r="L33" s="60">
        <f>IFERROR(IF($F$7="Percentage",SUMIFS('Data (%)'!N$8:N$1657,'Data (%)'!$D$8:$D$1657,$E33,'Data (%)'!$F$8:$F$1657,$G$7,'Data (%)'!$E$8:$E$1657,$E$7)/IF($F$8&lt;&gt;"",AG33,1),SUMIFS(Data!N$8:N$1657,Data!$D$8:$D$1657,$E33,Data!$F$8:$F$1657,$G$7,Data!$E$8:$E$1657,$E$7)),NA())</f>
        <v>0.83463892479640711</v>
      </c>
      <c r="M33" s="60">
        <f>IFERROR(IF($F$7="Percentage",SUMIFS('Data (%)'!O$8:O$1657,'Data (%)'!$D$8:$D$1657,$E33,'Data (%)'!$F$8:$F$1657,$G$7,'Data (%)'!$E$8:$E$1657,$E$7)/IF($F$8&lt;&gt;"",AH33,1),SUMIFS(Data!O$8:O$1657,Data!$D$8:$D$1657,$E33,Data!$F$8:$F$1657,$G$7,Data!$E$8:$E$1657,$E$7)),NA())</f>
        <v>0.88600000000000001</v>
      </c>
      <c r="N33" s="60">
        <f>IFERROR(IF($F$7="Percentage",SUMIFS('Data (%)'!P$8:P$1657,'Data (%)'!$D$8:$D$1657,$E33,'Data (%)'!$F$8:$F$1657,$G$7,'Data (%)'!$E$8:$E$1657,$E$7)/IF($F$8&lt;&gt;"",AI33,1),SUMIFS(Data!P$8:P$1657,Data!$D$8:$D$1657,$E33,Data!$F$8:$F$1657,$G$7,Data!$E$8:$E$1657,$E$7)),NA())</f>
        <v>0.89651873641275148</v>
      </c>
      <c r="O33" s="60">
        <f>IFERROR(IF($F$7="Percentage",SUMIFS('Data (%)'!Q$8:Q$1657,'Data (%)'!$D$8:$D$1657,$E33,'Data (%)'!$F$8:$F$1657,$G$7,'Data (%)'!$E$8:$E$1657,$E$7)/IF($F$8&lt;&gt;"",AJ33,1),SUMIFS(Data!Q$8:Q$1657,Data!$D$8:$D$1657,$E33,Data!$F$8:$F$1657,$G$7,Data!$E$8:$E$1657,$E$7)),NA())</f>
        <v>0.82883306482489694</v>
      </c>
      <c r="P33" s="60">
        <f>IFERROR(IF($F$7="Percentage",SUMIFS('Data (%)'!R$8:R$1657,'Data (%)'!$D$8:$D$1657,$E33,'Data (%)'!$F$8:$F$1657,$G$7,'Data (%)'!$E$8:$E$1657,$E$7)/IF($F$8&lt;&gt;"",AK33,1),SUMIFS(Data!R$8:R$1657,Data!$D$8:$D$1657,$E33,Data!$F$8:$F$1657,$G$7,Data!$E$8:$E$1657,$E$7)),NA())</f>
        <v>0.86921595251091643</v>
      </c>
      <c r="AA33" s="8">
        <f>SUMIFS(Data!H$8:H$1657,Data!$D$8:$D$1657,$E33,Data!$F$8:$F$1657,$G$7,Data!$E$8:$E$1657,$AA$9)</f>
        <v>13763732</v>
      </c>
      <c r="AB33" s="8">
        <f>SUMIFS(Data!I$8:I$1657,Data!$D$8:$D$1657,$E33,Data!$F$8:$F$1657,$G$7,Data!$E$8:$E$1657,$AA$9)</f>
        <v>13761894.156610379</v>
      </c>
      <c r="AC33" s="8">
        <f>SUMIFS(Data!J$8:J$1657,Data!$D$8:$D$1657,$E33,Data!$F$8:$F$1657,$G$7,Data!$E$8:$E$1657,$AA$9)</f>
        <v>13577807.321357895</v>
      </c>
      <c r="AD33" s="8">
        <f>SUMIFS(Data!K$8:K$1657,Data!$D$8:$D$1657,$E33,Data!$F$8:$F$1657,$G$7,Data!$E$8:$E$1657,$AA$9)</f>
        <v>13577522.673638055</v>
      </c>
      <c r="AE33" s="8">
        <f>SUMIFS(Data!L$8:L$1657,Data!$D$8:$D$1657,$E33,Data!$F$8:$F$1657,$G$7,Data!$E$8:$E$1657,$AA$9)</f>
        <v>13517496.329999994</v>
      </c>
      <c r="AF33" s="8">
        <f>SUMIFS(Data!M$8:M$1657,Data!$D$8:$D$1657,$E33,Data!$F$8:$F$1657,$G$7,Data!$E$8:$E$1657,$AA$9)</f>
        <v>13669073.211929794</v>
      </c>
      <c r="AG33" s="8">
        <f>SUMIFS(Data!N$8:N$1657,Data!$D$8:$D$1657,$E33,Data!$F$8:$F$1657,$G$7,Data!$E$8:$E$1657,$AA$9)</f>
        <v>14692064</v>
      </c>
      <c r="AH33" s="8">
        <f>SUMIFS(Data!O$8:O$1657,Data!$D$8:$D$1657,$E33,Data!$F$8:$F$1657,$G$7,Data!$E$8:$E$1657,$AA$9)</f>
        <v>15024224</v>
      </c>
      <c r="AI33" s="8">
        <f>SUMIFS(Data!P$8:P$1657,Data!$D$8:$D$1657,$E33,Data!$F$8:$F$1657,$G$7,Data!$E$8:$E$1657,$AA$9)</f>
        <v>15065570</v>
      </c>
    </row>
    <row r="34" spans="4:36" ht="15" customHeight="1" x14ac:dyDescent="0.25">
      <c r="D34" s="8"/>
      <c r="E34" s="57" t="str">
        <f>LISTS!B25</f>
        <v>Portugal</v>
      </c>
      <c r="F34" s="60">
        <f>IFERROR(IF($F$7="Percentage",SUMIFS('Data (%)'!H$8:H$1657,'Data (%)'!$D$8:$D$1657,$E34,'Data (%)'!$F$8:$F$1657,$G$7,'Data (%)'!$E$8:$E$1657,$E$7)/IF($F$8&lt;&gt;"",AA34,1),SUMIFS(Data!H$8:H$1657,Data!$D$8:$D$1657,$E34,Data!$F$8:$F$1657,$G$7,Data!$E$8:$E$1657,$E$7)),NA())</f>
        <v>0.95099999999999996</v>
      </c>
      <c r="G34" s="60">
        <f>IFERROR(IF($F$7="Percentage",SUMIFS('Data (%)'!I$8:I$1657,'Data (%)'!$D$8:$D$1657,$E34,'Data (%)'!$F$8:$F$1657,$G$7,'Data (%)'!$E$8:$E$1657,$E$7)/IF($F$8&lt;&gt;"",AB34,1),SUMIFS(Data!I$8:I$1657,Data!$D$8:$D$1657,$E34,Data!$F$8:$F$1657,$G$7,Data!$E$8:$E$1657,$E$7)),NA())</f>
        <v>0.94799999999999995</v>
      </c>
      <c r="H34" s="60">
        <f>IFERROR(IF($F$7="Percentage",SUMIFS('Data (%)'!J$8:J$1657,'Data (%)'!$D$8:$D$1657,$E34,'Data (%)'!$F$8:$F$1657,$G$7,'Data (%)'!$E$8:$E$1657,$E$7)/IF($F$8&lt;&gt;"",AC34,1),SUMIFS(Data!J$8:J$1657,Data!$D$8:$D$1657,$E34,Data!$F$8:$F$1657,$G$7,Data!$E$8:$E$1657,$E$7)),NA())</f>
        <v>0.94599999999999995</v>
      </c>
      <c r="I34" s="60">
        <f>IFERROR(IF($F$7="Percentage",SUMIFS('Data (%)'!K$8:K$1657,'Data (%)'!$D$8:$D$1657,$E34,'Data (%)'!$F$8:$F$1657,$G$7,'Data (%)'!$E$8:$E$1657,$E$7)/IF($F$8&lt;&gt;"",AD34,1),SUMIFS(Data!K$8:K$1657,Data!$D$8:$D$1657,$E34,Data!$F$8:$F$1657,$G$7,Data!$E$8:$E$1657,$E$7)),NA())</f>
        <v>0.94296134671114984</v>
      </c>
      <c r="J34" s="60">
        <f>IFERROR(IF($F$7="Percentage",SUMIFS('Data (%)'!L$8:L$1657,'Data (%)'!$D$8:$D$1657,$E34,'Data (%)'!$F$8:$F$1657,$G$7,'Data (%)'!$E$8:$E$1657,$E$7)/IF($F$8&lt;&gt;"",AE34,1),SUMIFS(Data!L$8:L$1657,Data!$D$8:$D$1657,$E34,Data!$F$8:$F$1657,$G$7,Data!$E$8:$E$1657,$E$7)),NA())</f>
        <v>0.93486251735983783</v>
      </c>
      <c r="K34" s="60">
        <f>IFERROR(IF($F$7="Percentage",SUMIFS('Data (%)'!M$8:M$1657,'Data (%)'!$D$8:$D$1657,$E34,'Data (%)'!$F$8:$F$1657,$G$7,'Data (%)'!$E$8:$E$1657,$E$7)/IF($F$8&lt;&gt;"",AF34,1),SUMIFS(Data!M$8:M$1657,Data!$D$8:$D$1657,$E34,Data!$F$8:$F$1657,$G$7,Data!$E$8:$E$1657,$E$7)),NA())</f>
        <v>0.93593796356550252</v>
      </c>
      <c r="L34" s="60">
        <f>IFERROR(IF($F$7="Percentage",SUMIFS('Data (%)'!N$8:N$1657,'Data (%)'!$D$8:$D$1657,$E34,'Data (%)'!$F$8:$F$1657,$G$7,'Data (%)'!$E$8:$E$1657,$E$7)/IF($F$8&lt;&gt;"",AG34,1),SUMIFS(Data!N$8:N$1657,Data!$D$8:$D$1657,$E34,Data!$F$8:$F$1657,$G$7,Data!$E$8:$E$1657,$E$7)),NA())</f>
        <v>0.94861927483724295</v>
      </c>
      <c r="M34" s="60">
        <f>IFERROR(IF($F$7="Percentage",SUMIFS('Data (%)'!O$8:O$1657,'Data (%)'!$D$8:$D$1657,$E34,'Data (%)'!$F$8:$F$1657,$G$7,'Data (%)'!$E$8:$E$1657,$E$7)/IF($F$8&lt;&gt;"",AH34,1),SUMIFS(Data!O$8:O$1657,Data!$D$8:$D$1657,$E34,Data!$F$8:$F$1657,$G$7,Data!$E$8:$E$1657,$E$7)),NA())</f>
        <v>0.95240408570554891</v>
      </c>
      <c r="N34" s="60">
        <f>IFERROR(IF($F$7="Percentage",SUMIFS('Data (%)'!P$8:P$1657,'Data (%)'!$D$8:$D$1657,$E34,'Data (%)'!$F$8:$F$1657,$G$7,'Data (%)'!$E$8:$E$1657,$E$7)/IF($F$8&lt;&gt;"",AI34,1),SUMIFS(Data!P$8:P$1657,Data!$D$8:$D$1657,$E34,Data!$F$8:$F$1657,$G$7,Data!$E$8:$E$1657,$E$7)),NA())</f>
        <v>0.96254051442174327</v>
      </c>
      <c r="O34" s="60">
        <f>IFERROR(IF($F$7="Percentage",SUMIFS('Data (%)'!Q$8:Q$1657,'Data (%)'!$D$8:$D$1657,$E34,'Data (%)'!$F$8:$F$1657,$G$7,'Data (%)'!$E$8:$E$1657,$E$7)/IF($F$8&lt;&gt;"",AJ34,1),SUMIFS(Data!Q$8:Q$1657,Data!$D$8:$D$1657,$E34,Data!$F$8:$F$1657,$G$7,Data!$E$8:$E$1657,$E$7)),NA())</f>
        <v>0.97296431247905224</v>
      </c>
      <c r="P34" s="60">
        <f>IFERROR(IF($F$7="Percentage",SUMIFS('Data (%)'!R$8:R$1657,'Data (%)'!$D$8:$D$1657,$E34,'Data (%)'!$F$8:$F$1657,$G$7,'Data (%)'!$E$8:$E$1657,$E$7)/IF($F$8&lt;&gt;"",AK34,1),SUMIFS(Data!R$8:R$1657,Data!$D$8:$D$1657,$E34,Data!$F$8:$F$1657,$G$7,Data!$E$8:$E$1657,$E$7)),NA())</f>
        <v>0.9762542522378006</v>
      </c>
      <c r="AA34" s="8">
        <f>SUMIFS(Data!H$8:H$1657,Data!$D$8:$D$1657,$E34,Data!$F$8:$F$1657,$G$7,Data!$E$8:$E$1657,$AA$9)</f>
        <v>4043726</v>
      </c>
      <c r="AB34" s="8">
        <f>SUMIFS(Data!I$8:I$1657,Data!$D$8:$D$1657,$E34,Data!$F$8:$F$1657,$G$7,Data!$E$8:$E$1657,$AA$9)</f>
        <v>4043726</v>
      </c>
      <c r="AC34" s="8">
        <f>SUMIFS(Data!J$8:J$1657,Data!$D$8:$D$1657,$E34,Data!$F$8:$F$1657,$G$7,Data!$E$8:$E$1657,$AA$9)</f>
        <v>4043372</v>
      </c>
      <c r="AD34" s="8">
        <f>SUMIFS(Data!K$8:K$1657,Data!$D$8:$D$1657,$E34,Data!$F$8:$F$1657,$G$7,Data!$E$8:$E$1657,$AA$9)</f>
        <v>4081391.5287736338</v>
      </c>
      <c r="AE34" s="8">
        <f>SUMIFS(Data!L$8:L$1657,Data!$D$8:$D$1657,$E34,Data!$F$8:$F$1657,$G$7,Data!$E$8:$E$1657,$AA$9)</f>
        <v>4072348.4465469215</v>
      </c>
      <c r="AF34" s="8">
        <f>SUMIFS(Data!M$8:M$1657,Data!$D$8:$D$1657,$E34,Data!$F$8:$F$1657,$G$7,Data!$E$8:$E$1657,$AA$9)</f>
        <v>4063305.3643202097</v>
      </c>
      <c r="AG34" s="8">
        <f>SUMIFS(Data!N$8:N$1657,Data!$D$8:$D$1657,$E34,Data!$F$8:$F$1657,$G$7,Data!$E$8:$E$1657,$AA$9)</f>
        <v>4049743.5738472561</v>
      </c>
      <c r="AH34" s="8">
        <f>SUMIFS(Data!O$8:O$1657,Data!$D$8:$D$1657,$E34,Data!$F$8:$F$1657,$G$7,Data!$E$8:$E$1657,$AA$9)</f>
        <v>4031849.2422908614</v>
      </c>
      <c r="AI34" s="8">
        <f>SUMIFS(Data!P$8:P$1657,Data!$D$8:$D$1657,$E34,Data!$F$8:$F$1657,$G$7,Data!$E$8:$E$1657,$AA$9)</f>
        <v>4039289.624311435</v>
      </c>
    </row>
    <row r="35" spans="4:36" ht="15" customHeight="1" x14ac:dyDescent="0.25">
      <c r="D35" s="8"/>
      <c r="E35" s="57" t="str">
        <f>LISTS!B26</f>
        <v>Romania</v>
      </c>
      <c r="F35" s="60">
        <f>IFERROR(IF($F$7="Percentage",SUMIFS('Data (%)'!H$8:H$1657,'Data (%)'!$D$8:$D$1657,$E35,'Data (%)'!$F$8:$F$1657,$G$7,'Data (%)'!$E$8:$E$1657,$E$7)/IF($F$8&lt;&gt;"",AA35,1),SUMIFS(Data!H$8:H$1657,Data!$D$8:$D$1657,$E35,Data!$F$8:$F$1657,$G$7,Data!$E$8:$E$1657,$E$7)),NA())</f>
        <v>0.89995409809507099</v>
      </c>
      <c r="G35" s="60">
        <f>IFERROR(IF($F$7="Percentage",SUMIFS('Data (%)'!I$8:I$1657,'Data (%)'!$D$8:$D$1657,$E35,'Data (%)'!$F$8:$F$1657,$G$7,'Data (%)'!$E$8:$E$1657,$E$7)/IF($F$8&lt;&gt;"",AB35,1),SUMIFS(Data!I$8:I$1657,Data!$D$8:$D$1657,$E35,Data!$F$8:$F$1657,$G$7,Data!$E$8:$E$1657,$E$7)),NA())</f>
        <v>0.89413482194164529</v>
      </c>
      <c r="H35" s="60">
        <f>IFERROR(IF($F$7="Percentage",SUMIFS('Data (%)'!J$8:J$1657,'Data (%)'!$D$8:$D$1657,$E35,'Data (%)'!$F$8:$F$1657,$G$7,'Data (%)'!$E$8:$E$1657,$E$7)/IF($F$8&lt;&gt;"",AC35,1),SUMIFS(Data!J$8:J$1657,Data!$D$8:$D$1657,$E35,Data!$F$8:$F$1657,$G$7,Data!$E$8:$E$1657,$E$7)),NA())</f>
        <v>0.8876008853887648</v>
      </c>
      <c r="I35" s="60">
        <f>IFERROR(IF($F$7="Percentage",SUMIFS('Data (%)'!K$8:K$1657,'Data (%)'!$D$8:$D$1657,$E35,'Data (%)'!$F$8:$F$1657,$G$7,'Data (%)'!$E$8:$E$1657,$E$7)/IF($F$8&lt;&gt;"",AD35,1),SUMIFS(Data!K$8:K$1657,Data!$D$8:$D$1657,$E35,Data!$F$8:$F$1657,$G$7,Data!$E$8:$E$1657,$E$7)),NA())</f>
        <v>0.88599233734180383</v>
      </c>
      <c r="J35" s="60">
        <f>IFERROR(IF($F$7="Percentage",SUMIFS('Data (%)'!L$8:L$1657,'Data (%)'!$D$8:$D$1657,$E35,'Data (%)'!$F$8:$F$1657,$G$7,'Data (%)'!$E$8:$E$1657,$E$7)/IF($F$8&lt;&gt;"",AE35,1),SUMIFS(Data!L$8:L$1657,Data!$D$8:$D$1657,$E35,Data!$F$8:$F$1657,$G$7,Data!$E$8:$E$1657,$E$7)),NA())</f>
        <v>0.88145051868560642</v>
      </c>
      <c r="K35" s="60">
        <f>IFERROR(IF($F$7="Percentage",SUMIFS('Data (%)'!M$8:M$1657,'Data (%)'!$D$8:$D$1657,$E35,'Data (%)'!$F$8:$F$1657,$G$7,'Data (%)'!$E$8:$E$1657,$E$7)/IF($F$8&lt;&gt;"",AF35,1),SUMIFS(Data!M$8:M$1657,Data!$D$8:$D$1657,$E35,Data!$F$8:$F$1657,$G$7,Data!$E$8:$E$1657,$E$7)),NA())</f>
        <v>0.8710671440116099</v>
      </c>
      <c r="L35" s="60">
        <f>IFERROR(IF($F$7="Percentage",SUMIFS('Data (%)'!N$8:N$1657,'Data (%)'!$D$8:$D$1657,$E35,'Data (%)'!$F$8:$F$1657,$G$7,'Data (%)'!$E$8:$E$1657,$E$7)/IF($F$8&lt;&gt;"",AG35,1),SUMIFS(Data!N$8:N$1657,Data!$D$8:$D$1657,$E35,Data!$F$8:$F$1657,$G$7,Data!$E$8:$E$1657,$E$7)),NA())</f>
        <v>0.87352077003394712</v>
      </c>
      <c r="M35" s="60">
        <f>IFERROR(IF($F$7="Percentage",SUMIFS('Data (%)'!O$8:O$1657,'Data (%)'!$D$8:$D$1657,$E35,'Data (%)'!$F$8:$F$1657,$G$7,'Data (%)'!$E$8:$E$1657,$E$7)/IF($F$8&lt;&gt;"",AH35,1),SUMIFS(Data!O$8:O$1657,Data!$D$8:$D$1657,$E35,Data!$F$8:$F$1657,$G$7,Data!$E$8:$E$1657,$E$7)),NA())</f>
        <v>0.89523360878190161</v>
      </c>
      <c r="N35" s="60">
        <f>IFERROR(IF($F$7="Percentage",SUMIFS('Data (%)'!P$8:P$1657,'Data (%)'!$D$8:$D$1657,$E35,'Data (%)'!$F$8:$F$1657,$G$7,'Data (%)'!$E$8:$E$1657,$E$7)/IF($F$8&lt;&gt;"",AI35,1),SUMIFS(Data!P$8:P$1657,Data!$D$8:$D$1657,$E35,Data!$F$8:$F$1657,$G$7,Data!$E$8:$E$1657,$E$7)),NA())</f>
        <v>0.94106425489650558</v>
      </c>
      <c r="O35" s="60">
        <f>IFERROR(IF($F$7="Percentage",SUMIFS('Data (%)'!Q$8:Q$1657,'Data (%)'!$D$8:$D$1657,$E35,'Data (%)'!$F$8:$F$1657,$G$7,'Data (%)'!$E$8:$E$1657,$E$7)/IF($F$8&lt;&gt;"",AJ35,1),SUMIFS(Data!Q$8:Q$1657,Data!$D$8:$D$1657,$E35,Data!$F$8:$F$1657,$G$7,Data!$E$8:$E$1657,$E$7)),NA())</f>
        <v>0.97772930960294013</v>
      </c>
      <c r="P35" s="60">
        <f>IFERROR(IF($F$7="Percentage",SUMIFS('Data (%)'!R$8:R$1657,'Data (%)'!$D$8:$D$1657,$E35,'Data (%)'!$F$8:$F$1657,$G$7,'Data (%)'!$E$8:$E$1657,$E$7)/IF($F$8&lt;&gt;"",AK35,1),SUMIFS(Data!R$8:R$1657,Data!$D$8:$D$1657,$E35,Data!$F$8:$F$1657,$G$7,Data!$E$8:$E$1657,$E$7)),NA())</f>
        <v>0.97785899259620002</v>
      </c>
      <c r="AA35" s="8">
        <f>SUMIFS(Data!H$8:H$1657,Data!$D$8:$D$1657,$E35,Data!$F$8:$F$1657,$G$7,Data!$E$8:$E$1657,$AA$9)</f>
        <v>7481171</v>
      </c>
      <c r="AB35" s="8">
        <f>SUMIFS(Data!I$8:I$1657,Data!$D$8:$D$1657,$E35,Data!$F$8:$F$1657,$G$7,Data!$E$8:$E$1657,$AA$9)</f>
        <v>7481171</v>
      </c>
      <c r="AC35" s="8">
        <f>SUMIFS(Data!J$8:J$1657,Data!$D$8:$D$1657,$E35,Data!$F$8:$F$1657,$G$7,Data!$E$8:$E$1657,$AA$9)</f>
        <v>7481171</v>
      </c>
      <c r="AD35" s="8">
        <f>SUMIFS(Data!K$8:K$1657,Data!$D$8:$D$1657,$E35,Data!$F$8:$F$1657,$G$7,Data!$E$8:$E$1657,$AA$9)</f>
        <v>7481171</v>
      </c>
      <c r="AE35" s="8">
        <f>SUMIFS(Data!L$8:L$1657,Data!$D$8:$D$1657,$E35,Data!$F$8:$F$1657,$G$7,Data!$E$8:$E$1657,$AA$9)</f>
        <v>7481171</v>
      </c>
      <c r="AF35" s="8">
        <f>SUMIFS(Data!M$8:M$1657,Data!$D$8:$D$1657,$E35,Data!$F$8:$F$1657,$G$7,Data!$E$8:$E$1657,$AA$9)</f>
        <v>7481171</v>
      </c>
      <c r="AG35" s="8">
        <f>SUMIFS(Data!N$8:N$1657,Data!$D$8:$D$1657,$E35,Data!$F$8:$F$1657,$G$7,Data!$E$8:$E$1657,$AA$9)</f>
        <v>7481171</v>
      </c>
      <c r="AH35" s="8">
        <f>SUMIFS(Data!O$8:O$1657,Data!$D$8:$D$1657,$E35,Data!$F$8:$F$1657,$G$7,Data!$E$8:$E$1657,$AA$9)</f>
        <v>7481171</v>
      </c>
      <c r="AI35" s="8">
        <f>SUMIFS(Data!P$8:P$1657,Data!$D$8:$D$1657,$E35,Data!$F$8:$F$1657,$G$7,Data!$E$8:$E$1657,$AA$9)</f>
        <v>7481171</v>
      </c>
    </row>
    <row r="36" spans="4:36" ht="15" customHeight="1" x14ac:dyDescent="0.25">
      <c r="D36" s="8"/>
      <c r="E36" s="57" t="str">
        <f>LISTS!B27</f>
        <v>Slovakia</v>
      </c>
      <c r="F36" s="60">
        <f>IFERROR(IF($F$7="Percentage",SUMIFS('Data (%)'!H$8:H$1657,'Data (%)'!$D$8:$D$1657,$E36,'Data (%)'!$F$8:$F$1657,$G$7,'Data (%)'!$E$8:$E$1657,$E$7)/IF($F$8&lt;&gt;"",AA36,1),SUMIFS(Data!H$8:H$1657,Data!$D$8:$D$1657,$E36,Data!$F$8:$F$1657,$G$7,Data!$E$8:$E$1657,$E$7)),NA())</f>
        <v>0.86516743126139606</v>
      </c>
      <c r="G36" s="60">
        <f>IFERROR(IF($F$7="Percentage",SUMIFS('Data (%)'!I$8:I$1657,'Data (%)'!$D$8:$D$1657,$E36,'Data (%)'!$F$8:$F$1657,$G$7,'Data (%)'!$E$8:$E$1657,$E$7)/IF($F$8&lt;&gt;"",AB36,1),SUMIFS(Data!I$8:I$1657,Data!$D$8:$D$1657,$E36,Data!$F$8:$F$1657,$G$7,Data!$E$8:$E$1657,$E$7)),NA())</f>
        <v>0.86816040351435397</v>
      </c>
      <c r="H36" s="60">
        <f>IFERROR(IF($F$7="Percentage",SUMIFS('Data (%)'!J$8:J$1657,'Data (%)'!$D$8:$D$1657,$E36,'Data (%)'!$F$8:$F$1657,$G$7,'Data (%)'!$E$8:$E$1657,$E$7)/IF($F$8&lt;&gt;"",AC36,1),SUMIFS(Data!J$8:J$1657,Data!$D$8:$D$1657,$E36,Data!$F$8:$F$1657,$G$7,Data!$E$8:$E$1657,$E$7)),NA())</f>
        <v>0.86328860006604158</v>
      </c>
      <c r="I36" s="60">
        <f>IFERROR(IF($F$7="Percentage",SUMIFS('Data (%)'!K$8:K$1657,'Data (%)'!$D$8:$D$1657,$E36,'Data (%)'!$F$8:$F$1657,$G$7,'Data (%)'!$E$8:$E$1657,$E$7)/IF($F$8&lt;&gt;"",AD36,1),SUMIFS(Data!K$8:K$1657,Data!$D$8:$D$1657,$E36,Data!$F$8:$F$1657,$G$7,Data!$E$8:$E$1657,$E$7)),NA())</f>
        <v>0.8801949478633464</v>
      </c>
      <c r="J36" s="60">
        <f>IFERROR(IF($F$7="Percentage",SUMIFS('Data (%)'!L$8:L$1657,'Data (%)'!$D$8:$D$1657,$E36,'Data (%)'!$F$8:$F$1657,$G$7,'Data (%)'!$E$8:$E$1657,$E$7)/IF($F$8&lt;&gt;"",AE36,1),SUMIFS(Data!L$8:L$1657,Data!$D$8:$D$1657,$E36,Data!$F$8:$F$1657,$G$7,Data!$E$8:$E$1657,$E$7)),NA())</f>
        <v>0.88282665641035463</v>
      </c>
      <c r="K36" s="60">
        <f>IFERROR(IF($F$7="Percentage",SUMIFS('Data (%)'!M$8:M$1657,'Data (%)'!$D$8:$D$1657,$E36,'Data (%)'!$F$8:$F$1657,$G$7,'Data (%)'!$E$8:$E$1657,$E$7)/IF($F$8&lt;&gt;"",AF36,1),SUMIFS(Data!M$8:M$1657,Data!$D$8:$D$1657,$E36,Data!$F$8:$F$1657,$G$7,Data!$E$8:$E$1657,$E$7)),NA())</f>
        <v>0.88572275816156698</v>
      </c>
      <c r="L36" s="60">
        <f>IFERROR(IF($F$7="Percentage",SUMIFS('Data (%)'!N$8:N$1657,'Data (%)'!$D$8:$D$1657,$E36,'Data (%)'!$F$8:$F$1657,$G$7,'Data (%)'!$E$8:$E$1657,$E$7)/IF($F$8&lt;&gt;"",AG36,1),SUMIFS(Data!N$8:N$1657,Data!$D$8:$D$1657,$E36,Data!$F$8:$F$1657,$G$7,Data!$E$8:$E$1657,$E$7)),NA())</f>
        <v>0.92850912437408073</v>
      </c>
      <c r="M36" s="60">
        <f>IFERROR(IF($F$7="Percentage",SUMIFS('Data (%)'!O$8:O$1657,'Data (%)'!$D$8:$D$1657,$E36,'Data (%)'!$F$8:$F$1657,$G$7,'Data (%)'!$E$8:$E$1657,$E$7)/IF($F$8&lt;&gt;"",AH36,1),SUMIFS(Data!O$8:O$1657,Data!$D$8:$D$1657,$E36,Data!$F$8:$F$1657,$G$7,Data!$E$8:$E$1657,$E$7)),NA())</f>
        <v>0.97421620655748542</v>
      </c>
      <c r="N36" s="60">
        <f>IFERROR(IF($F$7="Percentage",SUMIFS('Data (%)'!P$8:P$1657,'Data (%)'!$D$8:$D$1657,$E36,'Data (%)'!$F$8:$F$1657,$G$7,'Data (%)'!$E$8:$E$1657,$E$7)/IF($F$8&lt;&gt;"",AI36,1),SUMIFS(Data!P$8:P$1657,Data!$D$8:$D$1657,$E36,Data!$F$8:$F$1657,$G$7,Data!$E$8:$E$1657,$E$7)),NA())</f>
        <v>0.97419999999999984</v>
      </c>
      <c r="O36" s="60">
        <f>IFERROR(IF($F$7="Percentage",SUMIFS('Data (%)'!Q$8:Q$1657,'Data (%)'!$D$8:$D$1657,$E36,'Data (%)'!$F$8:$F$1657,$G$7,'Data (%)'!$E$8:$E$1657,$E$7)/IF($F$8&lt;&gt;"",AJ36,1),SUMIFS(Data!Q$8:Q$1657,Data!$D$8:$D$1657,$E36,Data!$F$8:$F$1657,$G$7,Data!$E$8:$E$1657,$E$7)),NA())</f>
        <v>0.97441144944125635</v>
      </c>
      <c r="P36" s="60">
        <f>IFERROR(IF($F$7="Percentage",SUMIFS('Data (%)'!R$8:R$1657,'Data (%)'!$D$8:$D$1657,$E36,'Data (%)'!$F$8:$F$1657,$G$7,'Data (%)'!$E$8:$E$1657,$E$7)/IF($F$8&lt;&gt;"",AK36,1),SUMIFS(Data!R$8:R$1657,Data!$D$8:$D$1657,$E36,Data!$F$8:$F$1657,$G$7,Data!$E$8:$E$1657,$E$7)),NA())</f>
        <v>0.97412159397757958</v>
      </c>
      <c r="AA36" s="8">
        <f>SUMIFS(Data!H$8:H$1657,Data!$D$8:$D$1657,$E36,Data!$F$8:$F$1657,$G$7,Data!$E$8:$E$1657,$AA$9)</f>
        <v>1935538</v>
      </c>
      <c r="AB36" s="8">
        <f>SUMIFS(Data!I$8:I$1657,Data!$D$8:$D$1657,$E36,Data!$F$8:$F$1657,$G$7,Data!$E$8:$E$1657,$AA$9)</f>
        <v>1935538</v>
      </c>
      <c r="AC36" s="8">
        <f>SUMIFS(Data!J$8:J$1657,Data!$D$8:$D$1657,$E36,Data!$F$8:$F$1657,$G$7,Data!$E$8:$E$1657,$AA$9)</f>
        <v>1936197</v>
      </c>
      <c r="AD36" s="8">
        <f>SUMIFS(Data!K$8:K$1657,Data!$D$8:$D$1657,$E36,Data!$F$8:$F$1657,$G$7,Data!$E$8:$E$1657,$AA$9)</f>
        <v>1936196.0714285714</v>
      </c>
      <c r="AE36" s="8">
        <f>SUMIFS(Data!L$8:L$1657,Data!$D$8:$D$1657,$E36,Data!$F$8:$F$1657,$G$7,Data!$E$8:$E$1657,$AA$9)</f>
        <v>1937947.1428571432</v>
      </c>
      <c r="AF36" s="8">
        <f>SUMIFS(Data!M$8:M$1657,Data!$D$8:$D$1657,$E36,Data!$F$8:$F$1657,$G$7,Data!$E$8:$E$1657,$AA$9)</f>
        <v>1941193.9285714286</v>
      </c>
      <c r="AG36" s="8">
        <f>SUMIFS(Data!N$8:N$1657,Data!$D$8:$D$1657,$E36,Data!$F$8:$F$1657,$G$7,Data!$E$8:$E$1657,$AA$9)</f>
        <v>1936352</v>
      </c>
      <c r="AH36" s="8">
        <f>SUMIFS(Data!O$8:O$1657,Data!$D$8:$D$1657,$E36,Data!$F$8:$F$1657,$G$7,Data!$E$8:$E$1657,$AA$9)</f>
        <v>1936352</v>
      </c>
      <c r="AI36" s="8">
        <f>SUMIFS(Data!P$8:P$1657,Data!$D$8:$D$1657,$E36,Data!$F$8:$F$1657,$G$7,Data!$E$8:$E$1657,$AA$9)</f>
        <v>1693085.8174966429</v>
      </c>
    </row>
    <row r="37" spans="4:36" ht="15" customHeight="1" x14ac:dyDescent="0.25">
      <c r="D37" s="8"/>
      <c r="E37" s="57" t="str">
        <f>LISTS!B28</f>
        <v>Slovenia</v>
      </c>
      <c r="F37" s="60">
        <f>IFERROR(IF($F$7="Percentage",SUMIFS('Data (%)'!H$8:H$1657,'Data (%)'!$D$8:$D$1657,$E37,'Data (%)'!$F$8:$F$1657,$G$7,'Data (%)'!$E$8:$E$1657,$E$7)/IF($F$8&lt;&gt;"",AA37,1),SUMIFS(Data!H$8:H$1657,Data!$D$8:$D$1657,$E37,Data!$F$8:$F$1657,$G$7,Data!$E$8:$E$1657,$E$7)),NA())</f>
        <v>0.95185617275735512</v>
      </c>
      <c r="G37" s="60">
        <f>IFERROR(IF($F$7="Percentage",SUMIFS('Data (%)'!I$8:I$1657,'Data (%)'!$D$8:$D$1657,$E37,'Data (%)'!$F$8:$F$1657,$G$7,'Data (%)'!$E$8:$E$1657,$E$7)/IF($F$8&lt;&gt;"",AB37,1),SUMIFS(Data!I$8:I$1657,Data!$D$8:$D$1657,$E37,Data!$F$8:$F$1657,$G$7,Data!$E$8:$E$1657,$E$7)),NA())</f>
        <v>0.95385444141783604</v>
      </c>
      <c r="H37" s="60">
        <f>IFERROR(IF($F$7="Percentage",SUMIFS('Data (%)'!J$8:J$1657,'Data (%)'!$D$8:$D$1657,$E37,'Data (%)'!$F$8:$F$1657,$G$7,'Data (%)'!$E$8:$E$1657,$E$7)/IF($F$8&lt;&gt;"",AC37,1),SUMIFS(Data!J$8:J$1657,Data!$D$8:$D$1657,$E37,Data!$F$8:$F$1657,$G$7,Data!$E$8:$E$1657,$E$7)),NA())</f>
        <v>0.95455115128901691</v>
      </c>
      <c r="I37" s="60">
        <f>IFERROR(IF($F$7="Percentage",SUMIFS('Data (%)'!K$8:K$1657,'Data (%)'!$D$8:$D$1657,$E37,'Data (%)'!$F$8:$F$1657,$G$7,'Data (%)'!$E$8:$E$1657,$E$7)/IF($F$8&lt;&gt;"",AD37,1),SUMIFS(Data!K$8:K$1657,Data!$D$8:$D$1657,$E37,Data!$F$8:$F$1657,$G$7,Data!$E$8:$E$1657,$E$7)),NA())</f>
        <v>0.97705614444533173</v>
      </c>
      <c r="J37" s="60">
        <f>IFERROR(IF($F$7="Percentage",SUMIFS('Data (%)'!L$8:L$1657,'Data (%)'!$D$8:$D$1657,$E37,'Data (%)'!$F$8:$F$1657,$G$7,'Data (%)'!$E$8:$E$1657,$E$7)/IF($F$8&lt;&gt;"",AE37,1),SUMIFS(Data!L$8:L$1657,Data!$D$8:$D$1657,$E37,Data!$F$8:$F$1657,$G$7,Data!$E$8:$E$1657,$E$7)),NA())</f>
        <v>0.97799999999999998</v>
      </c>
      <c r="K37" s="60">
        <f>IFERROR(IF($F$7="Percentage",SUMIFS('Data (%)'!M$8:M$1657,'Data (%)'!$D$8:$D$1657,$E37,'Data (%)'!$F$8:$F$1657,$G$7,'Data (%)'!$E$8:$E$1657,$E$7)/IF($F$8&lt;&gt;"",AF37,1),SUMIFS(Data!M$8:M$1657,Data!$D$8:$D$1657,$E37,Data!$F$8:$F$1657,$G$7,Data!$E$8:$E$1657,$E$7)),NA())</f>
        <v>0.98099999999999998</v>
      </c>
      <c r="L37" s="60">
        <f>IFERROR(IF($F$7="Percentage",SUMIFS('Data (%)'!N$8:N$1657,'Data (%)'!$D$8:$D$1657,$E37,'Data (%)'!$F$8:$F$1657,$G$7,'Data (%)'!$E$8:$E$1657,$E$7)/IF($F$8&lt;&gt;"",AG37,1),SUMIFS(Data!N$8:N$1657,Data!$D$8:$D$1657,$E37,Data!$F$8:$F$1657,$G$7,Data!$E$8:$E$1657,$E$7)),NA())</f>
        <v>0.98748648142337825</v>
      </c>
      <c r="M37" s="60">
        <f>IFERROR(IF($F$7="Percentage",SUMIFS('Data (%)'!O$8:O$1657,'Data (%)'!$D$8:$D$1657,$E37,'Data (%)'!$F$8:$F$1657,$G$7,'Data (%)'!$E$8:$E$1657,$E$7)/IF($F$8&lt;&gt;"",AH37,1),SUMIFS(Data!O$8:O$1657,Data!$D$8:$D$1657,$E37,Data!$F$8:$F$1657,$G$7,Data!$E$8:$E$1657,$E$7)),NA())</f>
        <v>0.98879589999999984</v>
      </c>
      <c r="N37" s="60">
        <f>IFERROR(IF($F$7="Percentage",SUMIFS('Data (%)'!P$8:P$1657,'Data (%)'!$D$8:$D$1657,$E37,'Data (%)'!$F$8:$F$1657,$G$7,'Data (%)'!$E$8:$E$1657,$E$7)/IF($F$8&lt;&gt;"",AI37,1),SUMIFS(Data!P$8:P$1657,Data!$D$8:$D$1657,$E37,Data!$F$8:$F$1657,$G$7,Data!$E$8:$E$1657,$E$7)),NA())</f>
        <v>0.98918977499952887</v>
      </c>
      <c r="O37" s="60">
        <f>IFERROR(IF($F$7="Percentage",SUMIFS('Data (%)'!Q$8:Q$1657,'Data (%)'!$D$8:$D$1657,$E37,'Data (%)'!$F$8:$F$1657,$G$7,'Data (%)'!$E$8:$E$1657,$E$7)/IF($F$8&lt;&gt;"",AJ37,1),SUMIFS(Data!Q$8:Q$1657,Data!$D$8:$D$1657,$E37,Data!$F$8:$F$1657,$G$7,Data!$E$8:$E$1657,$E$7)),NA())</f>
        <v>0.99004866469099728</v>
      </c>
      <c r="P37" s="60">
        <f>IFERROR(IF($F$7="Percentage",SUMIFS('Data (%)'!R$8:R$1657,'Data (%)'!$D$8:$D$1657,$E37,'Data (%)'!$F$8:$F$1657,$G$7,'Data (%)'!$E$8:$E$1657,$E$7)/IF($F$8&lt;&gt;"",AK37,1),SUMIFS(Data!R$8:R$1657,Data!$D$8:$D$1657,$E37,Data!$F$8:$F$1657,$G$7,Data!$E$8:$E$1657,$E$7)),NA())</f>
        <v>0.99133802270942484</v>
      </c>
      <c r="AA37" s="8">
        <f>SUMIFS(Data!H$8:H$1657,Data!$D$8:$D$1657,$E37,Data!$F$8:$F$1657,$G$7,Data!$E$8:$E$1657,$AA$9)</f>
        <v>822198.79683388083</v>
      </c>
      <c r="AB37" s="8">
        <f>SUMIFS(Data!I$8:I$1657,Data!$D$8:$D$1657,$E37,Data!$F$8:$F$1657,$G$7,Data!$E$8:$E$1657,$AA$9)</f>
        <v>823528.79225412267</v>
      </c>
      <c r="AC37" s="8">
        <f>SUMIFS(Data!J$8:J$1657,Data!$D$8:$D$1657,$E37,Data!$F$8:$F$1657,$G$7,Data!$E$8:$E$1657,$AA$9)</f>
        <v>824434.38749916316</v>
      </c>
      <c r="AD37" s="8">
        <f>SUMIFS(Data!K$8:K$1657,Data!$D$8:$D$1657,$E37,Data!$F$8:$F$1657,$G$7,Data!$E$8:$E$1657,$AA$9)</f>
        <v>838961</v>
      </c>
      <c r="AE37" s="8">
        <f>SUMIFS(Data!L$8:L$1657,Data!$D$8:$D$1657,$E37,Data!$F$8:$F$1657,$G$7,Data!$E$8:$E$1657,$AA$9)</f>
        <v>853169</v>
      </c>
      <c r="AF37" s="8">
        <f>SUMIFS(Data!M$8:M$1657,Data!$D$8:$D$1657,$E37,Data!$F$8:$F$1657,$G$7,Data!$E$8:$E$1657,$AA$9)</f>
        <v>868881</v>
      </c>
      <c r="AG37" s="8">
        <f>SUMIFS(Data!N$8:N$1657,Data!$D$8:$D$1657,$E37,Data!$F$8:$F$1657,$G$7,Data!$E$8:$E$1657,$AA$9)</f>
        <v>870099</v>
      </c>
      <c r="AH37" s="8">
        <f>SUMIFS(Data!O$8:O$1657,Data!$D$8:$D$1657,$E37,Data!$F$8:$F$1657,$G$7,Data!$E$8:$E$1657,$AA$9)</f>
        <v>869812</v>
      </c>
      <c r="AI37" s="8">
        <f>SUMIFS(Data!P$8:P$1657,Data!$D$8:$D$1657,$E37,Data!$F$8:$F$1657,$G$7,Data!$E$8:$E$1657,$AA$9)</f>
        <v>689643</v>
      </c>
    </row>
    <row r="38" spans="4:36" ht="15" customHeight="1" x14ac:dyDescent="0.25">
      <c r="D38" s="8"/>
      <c r="E38" s="57" t="str">
        <f>LISTS!B29</f>
        <v>Spain</v>
      </c>
      <c r="F38" s="60">
        <f>IFERROR(IF($F$7="Percentage",SUMIFS('Data (%)'!H$8:H$1657,'Data (%)'!$D$8:$D$1657,$E38,'Data (%)'!$F$8:$F$1657,$G$7,'Data (%)'!$E$8:$E$1657,$E$7)/IF($F$8&lt;&gt;"",AA38,1),SUMIFS(Data!H$8:H$1657,Data!$D$8:$D$1657,$E38,Data!$F$8:$F$1657,$G$7,Data!$E$8:$E$1657,$E$7)),NA())</f>
        <v>0.96531941785612596</v>
      </c>
      <c r="G38" s="60">
        <f>IFERROR(IF($F$7="Percentage",SUMIFS('Data (%)'!I$8:I$1657,'Data (%)'!$D$8:$D$1657,$E38,'Data (%)'!$F$8:$F$1657,$G$7,'Data (%)'!$E$8:$E$1657,$E$7)/IF($F$8&lt;&gt;"",AB38,1),SUMIFS(Data!I$8:I$1657,Data!$D$8:$D$1657,$E38,Data!$F$8:$F$1657,$G$7,Data!$E$8:$E$1657,$E$7)),NA())</f>
        <v>0.95089699158604313</v>
      </c>
      <c r="H38" s="60">
        <f>IFERROR(IF($F$7="Percentage",SUMIFS('Data (%)'!J$8:J$1657,'Data (%)'!$D$8:$D$1657,$E38,'Data (%)'!$F$8:$F$1657,$G$7,'Data (%)'!$E$8:$E$1657,$E$7)/IF($F$8&lt;&gt;"",AC38,1),SUMIFS(Data!J$8:J$1657,Data!$D$8:$D$1657,$E38,Data!$F$8:$F$1657,$G$7,Data!$E$8:$E$1657,$E$7)),NA())</f>
        <v>0.95055697516499993</v>
      </c>
      <c r="I38" s="60">
        <f>IFERROR(IF($F$7="Percentage",SUMIFS('Data (%)'!K$8:K$1657,'Data (%)'!$D$8:$D$1657,$E38,'Data (%)'!$F$8:$F$1657,$G$7,'Data (%)'!$E$8:$E$1657,$E$7)/IF($F$8&lt;&gt;"",AD38,1),SUMIFS(Data!K$8:K$1657,Data!$D$8:$D$1657,$E38,Data!$F$8:$F$1657,$G$7,Data!$E$8:$E$1657,$E$7)),NA())</f>
        <v>0.9549589827260655</v>
      </c>
      <c r="J38" s="60">
        <f>IFERROR(IF($F$7="Percentage",SUMIFS('Data (%)'!L$8:L$1657,'Data (%)'!$D$8:$D$1657,$E38,'Data (%)'!$F$8:$F$1657,$G$7,'Data (%)'!$E$8:$E$1657,$E$7)/IF($F$8&lt;&gt;"",AE38,1),SUMIFS(Data!L$8:L$1657,Data!$D$8:$D$1657,$E38,Data!$F$8:$F$1657,$G$7,Data!$E$8:$E$1657,$E$7)),NA())</f>
        <v>0.95672640001082465</v>
      </c>
      <c r="K38" s="60">
        <f>IFERROR(IF($F$7="Percentage",SUMIFS('Data (%)'!M$8:M$1657,'Data (%)'!$D$8:$D$1657,$E38,'Data (%)'!$F$8:$F$1657,$G$7,'Data (%)'!$E$8:$E$1657,$E$7)/IF($F$8&lt;&gt;"",AF38,1),SUMIFS(Data!M$8:M$1657,Data!$D$8:$D$1657,$E38,Data!$F$8:$F$1657,$G$7,Data!$E$8:$E$1657,$E$7)),NA())</f>
        <v>0.96060288604565514</v>
      </c>
      <c r="L38" s="60">
        <f>IFERROR(IF($F$7="Percentage",SUMIFS('Data (%)'!N$8:N$1657,'Data (%)'!$D$8:$D$1657,$E38,'Data (%)'!$F$8:$F$1657,$G$7,'Data (%)'!$E$8:$E$1657,$E$7)/IF($F$8&lt;&gt;"",AG38,1),SUMIFS(Data!N$8:N$1657,Data!$D$8:$D$1657,$E38,Data!$F$8:$F$1657,$G$7,Data!$E$8:$E$1657,$E$7)),NA())</f>
        <v>0.95638487498641456</v>
      </c>
      <c r="M38" s="60">
        <f>IFERROR(IF($F$7="Percentage",SUMIFS('Data (%)'!O$8:O$1657,'Data (%)'!$D$8:$D$1657,$E38,'Data (%)'!$F$8:$F$1657,$G$7,'Data (%)'!$E$8:$E$1657,$E$7)/IF($F$8&lt;&gt;"",AH38,1),SUMIFS(Data!O$8:O$1657,Data!$D$8:$D$1657,$E38,Data!$F$8:$F$1657,$G$7,Data!$E$8:$E$1657,$E$7)),NA())</f>
        <v>0.95499999999999985</v>
      </c>
      <c r="N38" s="60">
        <f>IFERROR(IF($F$7="Percentage",SUMIFS('Data (%)'!P$8:P$1657,'Data (%)'!$D$8:$D$1657,$E38,'Data (%)'!$F$8:$F$1657,$G$7,'Data (%)'!$E$8:$E$1657,$E$7)/IF($F$8&lt;&gt;"",AI38,1),SUMIFS(Data!P$8:P$1657,Data!$D$8:$D$1657,$E38,Data!$F$8:$F$1657,$G$7,Data!$E$8:$E$1657,$E$7)),NA())</f>
        <v>0.96382315714544542</v>
      </c>
      <c r="O38" s="60">
        <f>IFERROR(IF($F$7="Percentage",SUMIFS('Data (%)'!Q$8:Q$1657,'Data (%)'!$D$8:$D$1657,$E38,'Data (%)'!$F$8:$F$1657,$G$7,'Data (%)'!$E$8:$E$1657,$E$7)/IF($F$8&lt;&gt;"",AJ38,1),SUMIFS(Data!Q$8:Q$1657,Data!$D$8:$D$1657,$E38,Data!$F$8:$F$1657,$G$7,Data!$E$8:$E$1657,$E$7)),NA())</f>
        <v>0.95950172459494321</v>
      </c>
      <c r="P38" s="60">
        <f>IFERROR(IF($F$7="Percentage",SUMIFS('Data (%)'!R$8:R$1657,'Data (%)'!$D$8:$D$1657,$E38,'Data (%)'!$F$8:$F$1657,$G$7,'Data (%)'!$E$8:$E$1657,$E$7)/IF($F$8&lt;&gt;"",AK38,1),SUMIFS(Data!R$8:R$1657,Data!$D$8:$D$1657,$E38,Data!$F$8:$F$1657,$G$7,Data!$E$8:$E$1657,$E$7)),NA())</f>
        <v>0.98928494213130069</v>
      </c>
      <c r="AA38" s="8">
        <f>SUMIFS(Data!H$8:H$1657,Data!$D$8:$D$1657,$E38,Data!$F$8:$F$1657,$G$7,Data!$E$8:$E$1657,$AA$9)</f>
        <v>18080204</v>
      </c>
      <c r="AB38" s="8">
        <f>SUMIFS(Data!I$8:I$1657,Data!$D$8:$D$1657,$E38,Data!$F$8:$F$1657,$G$7,Data!$E$8:$E$1657,$AA$9)</f>
        <v>18199069.04020749</v>
      </c>
      <c r="AC38" s="8">
        <f>SUMIFS(Data!J$8:J$1657,Data!$D$8:$D$1657,$E38,Data!$F$8:$F$1657,$G$7,Data!$E$8:$E$1657,$AA$9)</f>
        <v>18199069.04020749</v>
      </c>
      <c r="AD38" s="8">
        <f>SUMIFS(Data!K$8:K$1657,Data!$D$8:$D$1657,$E38,Data!$F$8:$F$1657,$G$7,Data!$E$8:$E$1657,$AA$9)</f>
        <v>18051893.738196209</v>
      </c>
      <c r="AE38" s="8">
        <f>SUMIFS(Data!L$8:L$1657,Data!$D$8:$D$1657,$E38,Data!$F$8:$F$1657,$G$7,Data!$E$8:$E$1657,$AA$9)</f>
        <v>17967650.201300591</v>
      </c>
      <c r="AF38" s="8">
        <f>SUMIFS(Data!M$8:M$1657,Data!$D$8:$D$1657,$E38,Data!$F$8:$F$1657,$G$7,Data!$E$8:$E$1657,$AA$9)</f>
        <v>17971079.827158421</v>
      </c>
      <c r="AG38" s="8">
        <f>SUMIFS(Data!N$8:N$1657,Data!$D$8:$D$1657,$E38,Data!$F$8:$F$1657,$G$7,Data!$E$8:$E$1657,$AA$9)</f>
        <v>18027914.656594273</v>
      </c>
      <c r="AH38" s="8">
        <f>SUMIFS(Data!O$8:O$1657,Data!$D$8:$D$1657,$E38,Data!$F$8:$F$1657,$G$7,Data!$E$8:$E$1657,$AA$9)</f>
        <v>18181690.548914697</v>
      </c>
      <c r="AI38" s="8">
        <f>SUMIFS(Data!P$8:P$1657,Data!$D$8:$D$1657,$E38,Data!$F$8:$F$1657,$G$7,Data!$E$8:$E$1657,$AA$9)</f>
        <v>18334701.460369941</v>
      </c>
    </row>
    <row r="39" spans="4:36" ht="15" customHeight="1" x14ac:dyDescent="0.25">
      <c r="D39" s="8"/>
      <c r="E39" s="57" t="str">
        <f>LISTS!B30</f>
        <v>Sweden</v>
      </c>
      <c r="F39" s="60">
        <f>IFERROR(IF($F$7="Percentage",SUMIFS('Data (%)'!H$8:H$1657,'Data (%)'!$D$8:$D$1657,$E39,'Data (%)'!$F$8:$F$1657,$G$7,'Data (%)'!$E$8:$E$1657,$E$7)/IF($F$8&lt;&gt;"",AA39,1),SUMIFS(Data!H$8:H$1657,Data!$D$8:$D$1657,$E39,Data!$F$8:$F$1657,$G$7,Data!$E$8:$E$1657,$E$7)),NA())</f>
        <v>0.99021268865191359</v>
      </c>
      <c r="G39" s="60">
        <f>IFERROR(IF($F$7="Percentage",SUMIFS('Data (%)'!I$8:I$1657,'Data (%)'!$D$8:$D$1657,$E39,'Data (%)'!$F$8:$F$1657,$G$7,'Data (%)'!$E$8:$E$1657,$E$7)/IF($F$8&lt;&gt;"",AB39,1),SUMIFS(Data!I$8:I$1657,Data!$D$8:$D$1657,$E39,Data!$F$8:$F$1657,$G$7,Data!$E$8:$E$1657,$E$7)),NA())</f>
        <v>0.98972492504566867</v>
      </c>
      <c r="H39" s="60">
        <f>IFERROR(IF($F$7="Percentage",SUMIFS('Data (%)'!J$8:J$1657,'Data (%)'!$D$8:$D$1657,$E39,'Data (%)'!$F$8:$F$1657,$G$7,'Data (%)'!$E$8:$E$1657,$E$7)/IF($F$8&lt;&gt;"",AC39,1),SUMIFS(Data!J$8:J$1657,Data!$D$8:$D$1657,$E39,Data!$F$8:$F$1657,$G$7,Data!$E$8:$E$1657,$E$7)),NA())</f>
        <v>0.98972492504566867</v>
      </c>
      <c r="I39" s="60">
        <f>IFERROR(IF($F$7="Percentage",SUMIFS('Data (%)'!K$8:K$1657,'Data (%)'!$D$8:$D$1657,$E39,'Data (%)'!$F$8:$F$1657,$G$7,'Data (%)'!$E$8:$E$1657,$E$7)/IF($F$8&lt;&gt;"",AD39,1),SUMIFS(Data!K$8:K$1657,Data!$D$8:$D$1657,$E39,Data!$F$8:$F$1657,$G$7,Data!$E$8:$E$1657,$E$7)),NA())</f>
        <v>0.98982938016307342</v>
      </c>
      <c r="J39" s="60">
        <f>IFERROR(IF($F$7="Percentage",SUMIFS('Data (%)'!L$8:L$1657,'Data (%)'!$D$8:$D$1657,$E39,'Data (%)'!$F$8:$F$1657,$G$7,'Data (%)'!$E$8:$E$1657,$E$7)/IF($F$8&lt;&gt;"",AE39,1),SUMIFS(Data!L$8:L$1657,Data!$D$8:$D$1657,$E39,Data!$F$8:$F$1657,$G$7,Data!$E$8:$E$1657,$E$7)),NA())</f>
        <v>0.9850130942584584</v>
      </c>
      <c r="K39" s="60">
        <f>IFERROR(IF($F$7="Percentage",SUMIFS('Data (%)'!M$8:M$1657,'Data (%)'!$D$8:$D$1657,$E39,'Data (%)'!$F$8:$F$1657,$G$7,'Data (%)'!$E$8:$E$1657,$E$7)/IF($F$8&lt;&gt;"",AF39,1),SUMIFS(Data!M$8:M$1657,Data!$D$8:$D$1657,$E39,Data!$F$8:$F$1657,$G$7,Data!$E$8:$E$1657,$E$7)),NA())</f>
        <v>0.97400000000000009</v>
      </c>
      <c r="L39" s="60">
        <f>IFERROR(IF($F$7="Percentage",SUMIFS('Data (%)'!N$8:N$1657,'Data (%)'!$D$8:$D$1657,$E39,'Data (%)'!$F$8:$F$1657,$G$7,'Data (%)'!$E$8:$E$1657,$E$7)/IF($F$8&lt;&gt;"",AG39,1),SUMIFS(Data!N$8:N$1657,Data!$D$8:$D$1657,$E39,Data!$F$8:$F$1657,$G$7,Data!$E$8:$E$1657,$E$7)),NA())</f>
        <v>0.97399994434831361</v>
      </c>
      <c r="M39" s="60">
        <f>IFERROR(IF($F$7="Percentage",SUMIFS('Data (%)'!O$8:O$1657,'Data (%)'!$D$8:$D$1657,$E39,'Data (%)'!$F$8:$F$1657,$G$7,'Data (%)'!$E$8:$E$1657,$E$7)/IF($F$8&lt;&gt;"",AH39,1),SUMIFS(Data!O$8:O$1657,Data!$D$8:$D$1657,$E39,Data!$F$8:$F$1657,$G$7,Data!$E$8:$E$1657,$E$7)),NA())</f>
        <v>0.97712875900378304</v>
      </c>
      <c r="N39" s="60">
        <f>IFERROR(IF($F$7="Percentage",SUMIFS('Data (%)'!P$8:P$1657,'Data (%)'!$D$8:$D$1657,$E39,'Data (%)'!$F$8:$F$1657,$G$7,'Data (%)'!$E$8:$E$1657,$E$7)/IF($F$8&lt;&gt;"",AI39,1),SUMIFS(Data!P$8:P$1657,Data!$D$8:$D$1657,$E39,Data!$F$8:$F$1657,$G$7,Data!$E$8:$E$1657,$E$7)),NA())</f>
        <v>0.9761700647234548</v>
      </c>
      <c r="O39" s="60">
        <f>IFERROR(IF($F$7="Percentage",SUMIFS('Data (%)'!Q$8:Q$1657,'Data (%)'!$D$8:$D$1657,$E39,'Data (%)'!$F$8:$F$1657,$G$7,'Data (%)'!$E$8:$E$1657,$E$7)/IF($F$8&lt;&gt;"",AJ39,1),SUMIFS(Data!Q$8:Q$1657,Data!$D$8:$D$1657,$E39,Data!$F$8:$F$1657,$G$7,Data!$E$8:$E$1657,$E$7)),NA())</f>
        <v>0.96713229648004095</v>
      </c>
      <c r="P39" s="60">
        <f>IFERROR(IF($F$7="Percentage",SUMIFS('Data (%)'!R$8:R$1657,'Data (%)'!$D$8:$D$1657,$E39,'Data (%)'!$F$8:$F$1657,$G$7,'Data (%)'!$E$8:$E$1657,$E$7)/IF($F$8&lt;&gt;"",AK39,1),SUMIFS(Data!R$8:R$1657,Data!$D$8:$D$1657,$E39,Data!$F$8:$F$1657,$G$7,Data!$E$8:$E$1657,$E$7)),NA())</f>
        <v>0.96396514953160395</v>
      </c>
      <c r="AA39" s="8">
        <f>SUMIFS(Data!H$8:H$1657,Data!$D$8:$D$1657,$E39,Data!$F$8:$F$1657,$G$7,Data!$E$8:$E$1657,$AA$9)</f>
        <v>4550425.2380952379</v>
      </c>
      <c r="AB39" s="8">
        <f>SUMIFS(Data!I$8:I$1657,Data!$D$8:$D$1657,$E39,Data!$F$8:$F$1657,$G$7,Data!$E$8:$E$1657,$AA$9)</f>
        <v>4215196.84</v>
      </c>
      <c r="AC39" s="8">
        <f>SUMIFS(Data!J$8:J$1657,Data!$D$8:$D$1657,$E39,Data!$F$8:$F$1657,$G$7,Data!$E$8:$E$1657,$AA$9)</f>
        <v>4215196.84</v>
      </c>
      <c r="AD39" s="8">
        <f>SUMIFS(Data!K$8:K$1657,Data!$D$8:$D$1657,$E39,Data!$F$8:$F$1657,$G$7,Data!$E$8:$E$1657,$AA$9)</f>
        <v>4587626</v>
      </c>
      <c r="AE39" s="8">
        <f>SUMIFS(Data!L$8:L$1657,Data!$D$8:$D$1657,$E39,Data!$F$8:$F$1657,$G$7,Data!$E$8:$E$1657,$AA$9)</f>
        <v>4711025</v>
      </c>
      <c r="AF39" s="8">
        <f>SUMIFS(Data!M$8:M$1657,Data!$D$8:$D$1657,$E39,Data!$F$8:$F$1657,$G$7,Data!$E$8:$E$1657,$AA$9)</f>
        <v>4786069</v>
      </c>
      <c r="AG39" s="8">
        <f>SUMIFS(Data!N$8:N$1657,Data!$D$8:$D$1657,$E39,Data!$F$8:$F$1657,$G$7,Data!$E$8:$E$1657,$AA$9)</f>
        <v>4851605</v>
      </c>
      <c r="AH39" s="8">
        <f>SUMIFS(Data!O$8:O$1657,Data!$D$8:$D$1657,$E39,Data!$F$8:$F$1657,$G$7,Data!$E$8:$E$1657,$AA$9)</f>
        <v>4916961</v>
      </c>
      <c r="AI39" s="8">
        <f>SUMIFS(Data!P$8:P$1657,Data!$D$8:$D$1657,$E39,Data!$F$8:$F$1657,$G$7,Data!$E$8:$E$1657,$AA$9)</f>
        <v>4972695</v>
      </c>
    </row>
    <row r="40" spans="4:36" ht="15" customHeight="1" x14ac:dyDescent="0.25">
      <c r="D40" s="8"/>
      <c r="E40" s="57" t="str">
        <f>LISTS!B31</f>
        <v>Switzerland</v>
      </c>
      <c r="F40" s="60">
        <f>IFERROR(IF($F$7="Percentage",SUMIFS('Data (%)'!H$8:H$1657,'Data (%)'!$D$8:$D$1657,$E40,'Data (%)'!$F$8:$F$1657,$G$7,'Data (%)'!$E$8:$E$1657,$E$7)/IF($F$8&lt;&gt;"",AA40,1),SUMIFS(Data!H$8:H$1657,Data!$D$8:$D$1657,$E40,Data!$F$8:$F$1657,$G$7,Data!$E$8:$E$1657,$E$7)),NA())</f>
        <v>0.99757824554006647</v>
      </c>
      <c r="G40" s="60">
        <f>IFERROR(IF($F$7="Percentage",SUMIFS('Data (%)'!I$8:I$1657,'Data (%)'!$D$8:$D$1657,$E40,'Data (%)'!$F$8:$F$1657,$G$7,'Data (%)'!$E$8:$E$1657,$E$7)/IF($F$8&lt;&gt;"",AB40,1),SUMIFS(Data!I$8:I$1657,Data!$D$8:$D$1657,$E40,Data!$F$8:$F$1657,$G$7,Data!$E$8:$E$1657,$E$7)),NA())</f>
        <v>0.99784995326187975</v>
      </c>
      <c r="H40" s="60">
        <f>IFERROR(IF($F$7="Percentage",SUMIFS('Data (%)'!J$8:J$1657,'Data (%)'!$D$8:$D$1657,$E40,'Data (%)'!$F$8:$F$1657,$G$7,'Data (%)'!$E$8:$E$1657,$E$7)/IF($F$8&lt;&gt;"",AC40,1),SUMIFS(Data!J$8:J$1657,Data!$D$8:$D$1657,$E40,Data!$F$8:$F$1657,$G$7,Data!$E$8:$E$1657,$E$7)),NA())</f>
        <v>0.99764771499923577</v>
      </c>
      <c r="I40" s="60">
        <f>IFERROR(IF($F$7="Percentage",SUMIFS('Data (%)'!K$8:K$1657,'Data (%)'!$D$8:$D$1657,$E40,'Data (%)'!$F$8:$F$1657,$G$7,'Data (%)'!$E$8:$E$1657,$E$7)/IF($F$8&lt;&gt;"",AD40,1),SUMIFS(Data!K$8:K$1657,Data!$D$8:$D$1657,$E40,Data!$F$8:$F$1657,$G$7,Data!$E$8:$E$1657,$E$7)),NA())</f>
        <v>0.99765812156776934</v>
      </c>
      <c r="J40" s="60">
        <f>IFERROR(IF($F$7="Percentage",SUMIFS('Data (%)'!L$8:L$1657,'Data (%)'!$D$8:$D$1657,$E40,'Data (%)'!$F$8:$F$1657,$G$7,'Data (%)'!$E$8:$E$1657,$E$7)/IF($F$8&lt;&gt;"",AE40,1),SUMIFS(Data!L$8:L$1657,Data!$D$8:$D$1657,$E40,Data!$F$8:$F$1657,$G$7,Data!$E$8:$E$1657,$E$7)),NA())</f>
        <v>0.99764307017156595</v>
      </c>
      <c r="K40" s="60">
        <f>IFERROR(IF($F$7="Percentage",SUMIFS('Data (%)'!M$8:M$1657,'Data (%)'!$D$8:$D$1657,$E40,'Data (%)'!$F$8:$F$1657,$G$7,'Data (%)'!$E$8:$E$1657,$E$7)/IF($F$8&lt;&gt;"",AF40,1),SUMIFS(Data!M$8:M$1657,Data!$D$8:$D$1657,$E40,Data!$F$8:$F$1657,$G$7,Data!$E$8:$E$1657,$E$7)),NA())</f>
        <v>0.99768388601051827</v>
      </c>
      <c r="L40" s="60">
        <f>IFERROR(IF($F$7="Percentage",SUMIFS('Data (%)'!N$8:N$1657,'Data (%)'!$D$8:$D$1657,$E40,'Data (%)'!$F$8:$F$1657,$G$7,'Data (%)'!$E$8:$E$1657,$E$7)/IF($F$8&lt;&gt;"",AG40,1),SUMIFS(Data!N$8:N$1657,Data!$D$8:$D$1657,$E40,Data!$F$8:$F$1657,$G$7,Data!$E$8:$E$1657,$E$7)),NA())</f>
        <v>0.99773328608201317</v>
      </c>
      <c r="M40" s="60">
        <f>IFERROR(IF($F$7="Percentage",SUMIFS('Data (%)'!O$8:O$1657,'Data (%)'!$D$8:$D$1657,$E40,'Data (%)'!$F$8:$F$1657,$G$7,'Data (%)'!$E$8:$E$1657,$E$7)/IF($F$8&lt;&gt;"",AH40,1),SUMIFS(Data!O$8:O$1657,Data!$D$8:$D$1657,$E40,Data!$F$8:$F$1657,$G$7,Data!$E$8:$E$1657,$E$7)),NA())</f>
        <v>0.99850777645175082</v>
      </c>
      <c r="N40" s="60">
        <f>IFERROR(IF($F$7="Percentage",SUMIFS('Data (%)'!P$8:P$1657,'Data (%)'!$D$8:$D$1657,$E40,'Data (%)'!$F$8:$F$1657,$G$7,'Data (%)'!$E$8:$E$1657,$E$7)/IF($F$8&lt;&gt;"",AI40,1),SUMIFS(Data!P$8:P$1657,Data!$D$8:$D$1657,$E40,Data!$F$8:$F$1657,$G$7,Data!$E$8:$E$1657,$E$7)),NA())</f>
        <v>0.99881433203697423</v>
      </c>
      <c r="O40" s="60">
        <f>IFERROR(IF($F$7="Percentage",SUMIFS('Data (%)'!Q$8:Q$1657,'Data (%)'!$D$8:$D$1657,$E40,'Data (%)'!$F$8:$F$1657,$G$7,'Data (%)'!$E$8:$E$1657,$E$7)/IF($F$8&lt;&gt;"",AJ40,1),SUMIFS(Data!Q$8:Q$1657,Data!$D$8:$D$1657,$E40,Data!$F$8:$F$1657,$G$7,Data!$E$8:$E$1657,$E$7)),NA())</f>
        <v>0.99858507893292014</v>
      </c>
      <c r="P40" s="60">
        <f>IFERROR(IF($F$7="Percentage",SUMIFS('Data (%)'!R$8:R$1657,'Data (%)'!$D$8:$D$1657,$E40,'Data (%)'!$F$8:$F$1657,$G$7,'Data (%)'!$E$8:$E$1657,$E$7)/IF($F$8&lt;&gt;"",AK40,1),SUMIFS(Data!R$8:R$1657,Data!$D$8:$D$1657,$E40,Data!$F$8:$F$1657,$G$7,Data!$E$8:$E$1657,$E$7)),NA())</f>
        <v>0.99858000837389416</v>
      </c>
      <c r="AA40" s="8">
        <f>SUMIFS(Data!H$8:H$1657,Data!$D$8:$D$1657,$E40,Data!$F$8:$F$1657,$G$7,Data!$E$8:$E$1657,$AA$9)</f>
        <v>3553711</v>
      </c>
      <c r="AB40" s="8">
        <f>SUMIFS(Data!I$8:I$1657,Data!$D$8:$D$1657,$E40,Data!$F$8:$F$1657,$G$7,Data!$E$8:$E$1657,$AA$9)</f>
        <v>3571453.0077279625</v>
      </c>
      <c r="AC40" s="8">
        <f>SUMIFS(Data!J$8:J$1657,Data!$D$8:$D$1657,$E40,Data!$F$8:$F$1657,$G$7,Data!$E$8:$E$1657,$AA$9)</f>
        <v>3615927.449349754</v>
      </c>
      <c r="AD40" s="8">
        <f>SUMIFS(Data!K$8:K$1657,Data!$D$8:$D$1657,$E40,Data!$F$8:$F$1657,$G$7,Data!$E$8:$E$1657,$AA$9)</f>
        <v>3657505.7657011771</v>
      </c>
      <c r="AE40" s="8">
        <f>SUMIFS(Data!L$8:L$1657,Data!$D$8:$D$1657,$E40,Data!$F$8:$F$1657,$G$7,Data!$E$8:$E$1657,$AA$9)</f>
        <v>3631351</v>
      </c>
      <c r="AF40" s="8">
        <f>SUMIFS(Data!M$8:M$1657,Data!$D$8:$D$1657,$E40,Data!$F$8:$F$1657,$G$7,Data!$E$8:$E$1657,$AA$9)</f>
        <v>3739787.5329628424</v>
      </c>
      <c r="AG40" s="8">
        <f>SUMIFS(Data!N$8:N$1657,Data!$D$8:$D$1657,$E40,Data!$F$8:$F$1657,$G$7,Data!$E$8:$E$1657,$AA$9)</f>
        <v>3757324.1600085702</v>
      </c>
      <c r="AH40" s="8">
        <f>SUMIFS(Data!O$8:O$1657,Data!$D$8:$D$1657,$E40,Data!$F$8:$F$1657,$G$7,Data!$E$8:$E$1657,$AA$9)</f>
        <v>3794912.7822581623</v>
      </c>
      <c r="AI40" s="8">
        <f>SUMIFS(Data!P$8:P$1657,Data!$D$8:$D$1657,$E40,Data!$F$8:$F$1657,$G$7,Data!$E$8:$E$1657,$AA$9)</f>
        <v>3954941.4118167991</v>
      </c>
    </row>
    <row r="41" spans="4:36" ht="15" customHeight="1" x14ac:dyDescent="0.25">
      <c r="D41" s="8"/>
      <c r="E41" s="57" t="str">
        <f>LISTS!B32</f>
        <v>United Kingdom</v>
      </c>
      <c r="F41" s="60">
        <f>IFERROR(IF($F$7="Percentage",SUMIFS('Data (%)'!H$8:H$1657,'Data (%)'!$D$8:$D$1657,$E41,'Data (%)'!$F$8:$F$1657,$G$7,'Data (%)'!$E$8:$E$1657,$E$7)/IF($F$8&lt;&gt;"",AA41,1),SUMIFS(Data!H$8:H$1657,Data!$D$8:$D$1657,$E41,Data!$F$8:$F$1657,$G$7,Data!$E$8:$E$1657,$E$7)),NA())</f>
        <v>0.99977648661818264</v>
      </c>
      <c r="G41" s="60">
        <f>IFERROR(IF($F$7="Percentage",SUMIFS('Data (%)'!I$8:I$1657,'Data (%)'!$D$8:$D$1657,$E41,'Data (%)'!$F$8:$F$1657,$G$7,'Data (%)'!$E$8:$E$1657,$E$7)/IF($F$8&lt;&gt;"",AB41,1),SUMIFS(Data!I$8:I$1657,Data!$D$8:$D$1657,$E41,Data!$F$8:$F$1657,$G$7,Data!$E$8:$E$1657,$E$7)),NA())</f>
        <v>0.99977950395804782</v>
      </c>
      <c r="H41" s="60">
        <f>IFERROR(IF($F$7="Percentage",SUMIFS('Data (%)'!J$8:J$1657,'Data (%)'!$D$8:$D$1657,$E41,'Data (%)'!$F$8:$F$1657,$G$7,'Data (%)'!$E$8:$E$1657,$E$7)/IF($F$8&lt;&gt;"",AC41,1),SUMIFS(Data!J$8:J$1657,Data!$D$8:$D$1657,$E41,Data!$F$8:$F$1657,$G$7,Data!$E$8:$E$1657,$E$7)),NA())</f>
        <v>0.99977682269624457</v>
      </c>
      <c r="I41" s="60">
        <f>IFERROR(IF($F$7="Percentage",SUMIFS('Data (%)'!K$8:K$1657,'Data (%)'!$D$8:$D$1657,$E41,'Data (%)'!$F$8:$F$1657,$G$7,'Data (%)'!$E$8:$E$1657,$E$7)/IF($F$8&lt;&gt;"",AD41,1),SUMIFS(Data!K$8:K$1657,Data!$D$8:$D$1657,$E41,Data!$F$8:$F$1657,$G$7,Data!$E$8:$E$1657,$E$7)),NA())</f>
        <v>1</v>
      </c>
      <c r="J41" s="60">
        <f>IFERROR(IF($F$7="Percentage",SUMIFS('Data (%)'!L$8:L$1657,'Data (%)'!$D$8:$D$1657,$E41,'Data (%)'!$F$8:$F$1657,$G$7,'Data (%)'!$E$8:$E$1657,$E$7)/IF($F$8&lt;&gt;"",AE41,1),SUMIFS(Data!L$8:L$1657,Data!$D$8:$D$1657,$E41,Data!$F$8:$F$1657,$G$7,Data!$E$8:$E$1657,$E$7)),NA())</f>
        <v>1</v>
      </c>
      <c r="K41" s="60">
        <f>IFERROR(IF($F$7="Percentage",SUMIFS('Data (%)'!M$8:M$1657,'Data (%)'!$D$8:$D$1657,$E41,'Data (%)'!$F$8:$F$1657,$G$7,'Data (%)'!$E$8:$E$1657,$E$7)/IF($F$8&lt;&gt;"",AF41,1),SUMIFS(Data!M$8:M$1657,Data!$D$8:$D$1657,$E41,Data!$F$8:$F$1657,$G$7,Data!$E$8:$E$1657,$E$7)),NA())</f>
        <v>1</v>
      </c>
      <c r="L41" s="60">
        <f>IFERROR(IF($F$7="Percentage",SUMIFS('Data (%)'!N$8:N$1657,'Data (%)'!$D$8:$D$1657,$E41,'Data (%)'!$F$8:$F$1657,$G$7,'Data (%)'!$E$8:$E$1657,$E$7)/IF($F$8&lt;&gt;"",AG41,1),SUMIFS(Data!N$8:N$1657,Data!$D$8:$D$1657,$E41,Data!$F$8:$F$1657,$G$7,Data!$E$8:$E$1657,$E$7)),NA())</f>
        <v>1</v>
      </c>
      <c r="M41" s="60">
        <f>IFERROR(IF($F$7="Percentage",SUMIFS('Data (%)'!O$8:O$1657,'Data (%)'!$D$8:$D$1657,$E41,'Data (%)'!$F$8:$F$1657,$G$7,'Data (%)'!$E$8:$E$1657,$E$7)/IF($F$8&lt;&gt;"",AH41,1),SUMIFS(Data!O$8:O$1657,Data!$D$8:$D$1657,$E41,Data!$F$8:$F$1657,$G$7,Data!$E$8:$E$1657,$E$7)),NA())</f>
        <v>0.99978126784520227</v>
      </c>
      <c r="N41" s="60">
        <f>IFERROR(IF($F$7="Percentage",SUMIFS('Data (%)'!P$8:P$1657,'Data (%)'!$D$8:$D$1657,$E41,'Data (%)'!$F$8:$F$1657,$G$7,'Data (%)'!$E$8:$E$1657,$E$7)/IF($F$8&lt;&gt;"",AI41,1),SUMIFS(Data!P$8:P$1657,Data!$D$8:$D$1657,$E41,Data!$F$8:$F$1657,$G$7,Data!$E$8:$E$1657,$E$7)),NA())</f>
        <v>0.99755173604457681</v>
      </c>
      <c r="O41" s="60">
        <f>IFERROR(IF($F$7="Percentage",SUMIFS('Data (%)'!Q$8:Q$1657,'Data (%)'!$D$8:$D$1657,$E41,'Data (%)'!$F$8:$F$1657,$G$7,'Data (%)'!$E$8:$E$1657,$E$7)/IF($F$8&lt;&gt;"",AJ41,1),SUMIFS(Data!Q$8:Q$1657,Data!$D$8:$D$1657,$E41,Data!$F$8:$F$1657,$G$7,Data!$E$8:$E$1657,$E$7)),NA())</f>
        <v>0.99930702409954819</v>
      </c>
      <c r="P41" s="60">
        <f>IFERROR(IF($F$7="Percentage",SUMIFS('Data (%)'!R$8:R$1657,'Data (%)'!$D$8:$D$1657,$E41,'Data (%)'!$F$8:$F$1657,$G$7,'Data (%)'!$E$8:$E$1657,$E$7)/IF($F$8&lt;&gt;"",AK41,1),SUMIFS(Data!R$8:R$1657,Data!$D$8:$D$1657,$E41,Data!$F$8:$F$1657,$G$7,Data!$E$8:$E$1657,$E$7)),NA())</f>
        <v>0.99988086258415254</v>
      </c>
      <c r="AA41" s="8">
        <f>SUMIFS(Data!H$8:H$1657,Data!$D$8:$D$1657,$E41,Data!$F$8:$F$1657,$G$7,Data!$E$8:$E$1657,$AA$9)</f>
        <v>26356734</v>
      </c>
      <c r="AB41" s="8">
        <f>SUMIFS(Data!I$8:I$1657,Data!$D$8:$D$1657,$E41,Data!$F$8:$F$1657,$G$7,Data!$E$8:$E$1657,$AA$9)</f>
        <v>27784911.739130441</v>
      </c>
      <c r="AC41" s="8">
        <f>SUMIFS(Data!J$8:J$1657,Data!$D$8:$D$1657,$E41,Data!$F$8:$F$1657,$G$7,Data!$E$8:$E$1657,$AA$9)</f>
        <v>27784911.739130441</v>
      </c>
      <c r="AD41" s="8">
        <f>SUMIFS(Data!K$8:K$1657,Data!$D$8:$D$1657,$E41,Data!$F$8:$F$1657,$G$7,Data!$E$8:$E$1657,$AA$9)</f>
        <v>28104983.043478269</v>
      </c>
      <c r="AE41" s="8">
        <f>SUMIFS(Data!L$8:L$1657,Data!$D$8:$D$1657,$E41,Data!$F$8:$F$1657,$G$7,Data!$E$8:$E$1657,$AA$9)</f>
        <v>28298493.913043495</v>
      </c>
      <c r="AF41" s="8">
        <f>SUMIFS(Data!M$8:M$1657,Data!$D$8:$D$1657,$E41,Data!$F$8:$F$1657,$G$7,Data!$E$8:$E$1657,$AA$9)</f>
        <v>31177971.333426759</v>
      </c>
      <c r="AG41" s="8">
        <f>SUMIFS(Data!N$8:N$1657,Data!$D$8:$D$1657,$E41,Data!$F$8:$F$1657,$G$7,Data!$E$8:$E$1657,$AA$9)</f>
        <v>31177971.333426759</v>
      </c>
      <c r="AH41" s="8">
        <f>SUMIFS(Data!O$8:O$1657,Data!$D$8:$D$1657,$E41,Data!$F$8:$F$1657,$G$7,Data!$E$8:$E$1657,$AA$9)</f>
        <v>31576500.400030866</v>
      </c>
      <c r="AI41" s="8">
        <f>SUMIFS(Data!P$8:P$1657,Data!$D$8:$D$1657,$E41,Data!$F$8:$F$1657,$G$7,Data!$E$8:$E$1657,$AA$9)</f>
        <v>29196351.807393204</v>
      </c>
      <c r="AJ41" s="1">
        <f>SUMIFS(Data!U$8:U$1657,Data!$D$8:$D$1657,$E41,Data!$F$8:$F$1657,$G$7,Data!$E$8:$E$1657,$AA$9)</f>
        <v>0</v>
      </c>
    </row>
    <row r="42" spans="4:36" ht="15" customHeight="1" x14ac:dyDescent="0.25">
      <c r="D42" s="8"/>
      <c r="E42" s="57" t="str">
        <f>LISTS!B33</f>
        <v>EU28</v>
      </c>
      <c r="F42" s="60">
        <f>IFERROR(IF($F$7="Percentage",SUMIFS('Data (%)'!H$8:H$1657,'Data (%)'!$D$8:$D$1657,$E42,'Data (%)'!$F$8:$F$1657,$G$7,'Data (%)'!$E$8:$E$1657,$E$7)/IF($F$8&lt;&gt;"",AA42,1),SUMIFS(Data!H$8:H$1657,Data!$D$8:$D$1657,$E42,Data!$F$8:$F$1657,$G$7,Data!$E$8:$E$1657,$E$7)),NA())</f>
        <v>0.96189746443515878</v>
      </c>
      <c r="G42" s="60">
        <f>IFERROR(IF($F$7="Percentage",SUMIFS('Data (%)'!I$8:I$1657,'Data (%)'!$D$8:$D$1657,$E42,'Data (%)'!$F$8:$F$1657,$G$7,'Data (%)'!$E$8:$E$1657,$E$7)/IF($F$8&lt;&gt;"",AB42,1),SUMIFS(Data!I$8:I$1657,Data!$D$8:$D$1657,$E42,Data!$F$8:$F$1657,$G$7,Data!$E$8:$E$1657,$E$7)),NA())</f>
        <v>0.96293306161875725</v>
      </c>
      <c r="H42" s="60">
        <f>IFERROR(IF($F$7="Percentage",SUMIFS('Data (%)'!J$8:J$1657,'Data (%)'!$D$8:$D$1657,$E42,'Data (%)'!$F$8:$F$1657,$G$7,'Data (%)'!$E$8:$E$1657,$E$7)/IF($F$8&lt;&gt;"",AC42,1),SUMIFS(Data!J$8:J$1657,Data!$D$8:$D$1657,$E42,Data!$F$8:$F$1657,$G$7,Data!$E$8:$E$1657,$E$7)),NA())</f>
        <v>0.96427019386555712</v>
      </c>
      <c r="I42" s="60">
        <f>IFERROR(IF($F$7="Percentage",SUMIFS('Data (%)'!K$8:K$1657,'Data (%)'!$D$8:$D$1657,$E42,'Data (%)'!$F$8:$F$1657,$G$7,'Data (%)'!$E$8:$E$1657,$E$7)/IF($F$8&lt;&gt;"",AD42,1),SUMIFS(Data!K$8:K$1657,Data!$D$8:$D$1657,$E42,Data!$F$8:$F$1657,$G$7,Data!$E$8:$E$1657,$E$7)),NA())</f>
        <v>0.96658978023000908</v>
      </c>
      <c r="J42" s="60">
        <f>IFERROR(IF($F$7="Percentage",SUMIFS('Data (%)'!L$8:L$1657,'Data (%)'!$D$8:$D$1657,$E42,'Data (%)'!$F$8:$F$1657,$G$7,'Data (%)'!$E$8:$E$1657,$E$7)/IF($F$8&lt;&gt;"",AE42,1),SUMIFS(Data!L$8:L$1657,Data!$D$8:$D$1657,$E42,Data!$F$8:$F$1657,$G$7,Data!$E$8:$E$1657,$E$7)),NA())</f>
        <v>0.96673247976088783</v>
      </c>
      <c r="K42" s="60">
        <f>IFERROR(IF($F$7="Percentage",SUMIFS('Data (%)'!M$8:M$1657,'Data (%)'!$D$8:$D$1657,$E42,'Data (%)'!$F$8:$F$1657,$G$7,'Data (%)'!$E$8:$E$1657,$E$7)/IF($F$8&lt;&gt;"",AF42,1),SUMIFS(Data!M$8:M$1657,Data!$D$8:$D$1657,$E42,Data!$F$8:$F$1657,$G$7,Data!$E$8:$E$1657,$E$7)),NA())</f>
        <v>0.96735979135544492</v>
      </c>
      <c r="L42" s="60">
        <f>IFERROR(IF($F$7="Percentage",SUMIFS('Data (%)'!N$8:N$1657,'Data (%)'!$D$8:$D$1657,$E42,'Data (%)'!$F$8:$F$1657,$G$7,'Data (%)'!$E$8:$E$1657,$E$7)/IF($F$8&lt;&gt;"",AG42,1),SUMIFS(Data!N$8:N$1657,Data!$D$8:$D$1657,$E42,Data!$F$8:$F$1657,$G$7,Data!$E$8:$E$1657,$E$7)),NA())</f>
        <v>0.97057170475840238</v>
      </c>
      <c r="M42" s="60">
        <f>IFERROR(IF($F$7="Percentage",SUMIFS('Data (%)'!O$8:O$1657,'Data (%)'!$D$8:$D$1657,$E42,'Data (%)'!$F$8:$F$1657,$G$7,'Data (%)'!$E$8:$E$1657,$E$7)/IF($F$8&lt;&gt;"",AH42,1),SUMIFS(Data!O$8:O$1657,Data!$D$8:$D$1657,$E42,Data!$F$8:$F$1657,$G$7,Data!$E$8:$E$1657,$E$7)),NA())</f>
        <v>0.9767155191682797</v>
      </c>
      <c r="N42" s="60">
        <f>IFERROR(IF($F$7="Percentage",SUMIFS('Data (%)'!P$8:P$1657,'Data (%)'!$D$8:$D$1657,$E42,'Data (%)'!$F$8:$F$1657,$G$7,'Data (%)'!$E$8:$E$1657,$E$7)/IF($F$8&lt;&gt;"",AI42,1),SUMIFS(Data!P$8:P$1657,Data!$D$8:$D$1657,$E42,Data!$F$8:$F$1657,$G$7,Data!$E$8:$E$1657,$E$7)),NA())</f>
        <v>0.98043397813070388</v>
      </c>
      <c r="O42" s="60">
        <f>IFERROR(IF($F$7="Percentage",SUMIFS('Data (%)'!Q$8:Q$1657,'Data (%)'!$D$8:$D$1657,$E42,'Data (%)'!$F$8:$F$1657,$G$7,'Data (%)'!$E$8:$E$1657,$E$7)/IF($F$8&lt;&gt;"",AJ42,1),SUMIFS(Data!Q$8:Q$1657,Data!$D$8:$D$1657,$E42,Data!$F$8:$F$1657,$G$7,Data!$E$8:$E$1657,$E$7)),NA())</f>
        <v>0.97611228113996196</v>
      </c>
      <c r="P42" s="60">
        <f>IFERROR(IF($F$7="Percentage",SUMIFS('Data (%)'!R$8:R$1657,'Data (%)'!$D$8:$D$1657,$E42,'Data (%)'!$F$8:$F$1657,$G$7,'Data (%)'!$E$8:$E$1657,$E$7)/IF($F$8&lt;&gt;"",AK42,1),SUMIFS(Data!R$8:R$1657,Data!$D$8:$D$1657,$E42,Data!$F$8:$F$1657,$G$7,Data!$E$8:$E$1657,$E$7)),NA())</f>
        <v>0.98042425080676798</v>
      </c>
      <c r="AA42" s="8">
        <f>SUMIFS(Data!H$8:H$1657,Data!$D$8:$D$1657,$E42,Data!$F$8:$F$1657,$G$7,Data!$E$8:$E$1657,$AA$9)</f>
        <v>214388485.02012271</v>
      </c>
      <c r="AB42" s="8">
        <f>SUMIFS(Data!I$8:I$1657,Data!$D$8:$D$1657,$E42,Data!$F$8:$F$1657,$G$7,Data!$E$8:$E$1657,$AA$9)</f>
        <v>217718532.8036885</v>
      </c>
      <c r="AC42" s="8">
        <f>SUMIFS(Data!J$8:J$1657,Data!$D$8:$D$1657,$E42,Data!$F$8:$F$1657,$G$7,Data!$E$8:$E$1657,$AA$9)</f>
        <v>217605882.68938044</v>
      </c>
      <c r="AD42" s="8">
        <f>SUMIFS(Data!K$8:K$1657,Data!$D$8:$D$1657,$E42,Data!$F$8:$F$1657,$G$7,Data!$E$8:$E$1657,$AA$9)</f>
        <v>218833240.99739149</v>
      </c>
      <c r="AE42" s="8">
        <f>SUMIFS(Data!L$8:L$1657,Data!$D$8:$D$1657,$E42,Data!$F$8:$F$1657,$G$7,Data!$E$8:$E$1657,$AA$9)</f>
        <v>219562158.55896688</v>
      </c>
      <c r="AF42" s="8">
        <f>SUMIFS(Data!M$8:M$1657,Data!$D$8:$D$1657,$E42,Data!$F$8:$F$1657,$G$7,Data!$E$8:$E$1657,$AA$9)</f>
        <v>223000177.5648725</v>
      </c>
      <c r="AG42" s="8">
        <f>SUMIFS(Data!N$8:N$1657,Data!$D$8:$D$1657,$E42,Data!$F$8:$F$1657,$G$7,Data!$E$8:$E$1657,$AA$9)</f>
        <v>223011446.55328137</v>
      </c>
      <c r="AH42" s="8">
        <f>SUMIFS(Data!O$8:O$1657,Data!$D$8:$D$1657,$E42,Data!$F$8:$F$1657,$G$7,Data!$E$8:$E$1657,$AA$9)</f>
        <v>223451051.59281141</v>
      </c>
      <c r="AI42" s="8">
        <f>SUMIFS(Data!P$8:P$1657,Data!$D$8:$D$1657,$E42,Data!$F$8:$F$1657,$G$7,Data!$E$8:$E$1657,$AA$9)</f>
        <v>221335804.32176626</v>
      </c>
      <c r="AJ42" s="1">
        <f>SUMIFS(Data!U$8:U$1657,Data!$D$8:$D$1657,$E42,Data!$F$8:$F$1657,$G$7,Data!$E$8:$E$1657,$AA$9)</f>
        <v>0</v>
      </c>
    </row>
    <row r="43" spans="4:36" ht="15" customHeight="1" x14ac:dyDescent="0.25">
      <c r="D43" s="8"/>
      <c r="E43" s="57" t="str">
        <f>LISTS!B34</f>
        <v>EU27</v>
      </c>
      <c r="F43" s="60">
        <f>IFERROR(IF($F$7="Percentage",SUMIFS('Data (%)'!H$8:H$1657,'Data (%)'!$D$8:$D$1657,$E43,'Data (%)'!$F$8:$F$1657,$G$7,'Data (%)'!$E$8:$E$1657,$E$7)/IF($F$8&lt;&gt;"",AA43,1),SUMIFS(Data!H$8:H$1657,Data!$D$8:$D$1657,$E43,Data!$F$8:$F$1657,$G$7,Data!$E$8:$E$1657,$E$7)),NA())</f>
        <v>0.95658789673480149</v>
      </c>
      <c r="G43" s="60">
        <f>IFERROR(IF($F$7="Percentage",SUMIFS('Data (%)'!I$8:I$1657,'Data (%)'!$D$8:$D$1657,$E43,'Data (%)'!$F$8:$F$1657,$G$7,'Data (%)'!$E$8:$E$1657,$E$7)/IF($F$8&lt;&gt;"",AB43,1),SUMIFS(Data!I$8:I$1657,Data!$D$8:$D$1657,$E43,Data!$F$8:$F$1657,$G$7,Data!$E$8:$E$1657,$E$7)),NA())</f>
        <v>0.95754288823839417</v>
      </c>
      <c r="H43" s="60">
        <f>IFERROR(IF($F$7="Percentage",SUMIFS('Data (%)'!J$8:J$1657,'Data (%)'!$D$8:$D$1657,$E43,'Data (%)'!$F$8:$F$1657,$G$7,'Data (%)'!$E$8:$E$1657,$E$7)/IF($F$8&lt;&gt;"",AC43,1),SUMIFS(Data!J$8:J$1657,Data!$D$8:$D$1657,$E43,Data!$F$8:$F$1657,$G$7,Data!$E$8:$E$1657,$E$7)),NA())</f>
        <v>0.9590729359267951</v>
      </c>
      <c r="I43" s="60">
        <f>IFERROR(IF($F$7="Percentage",SUMIFS('Data (%)'!K$8:K$1657,'Data (%)'!$D$8:$D$1657,$E43,'Data (%)'!$F$8:$F$1657,$G$7,'Data (%)'!$E$8:$E$1657,$E$7)/IF($F$8&lt;&gt;"",AD43,1),SUMIFS(Data!K$8:K$1657,Data!$D$8:$D$1657,$E43,Data!$F$8:$F$1657,$G$7,Data!$E$8:$E$1657,$E$7)),NA())</f>
        <v>0.96166657865417671</v>
      </c>
      <c r="J43" s="60">
        <f>IFERROR(IF($F$7="Percentage",SUMIFS('Data (%)'!L$8:L$1657,'Data (%)'!$D$8:$D$1657,$E43,'Data (%)'!$F$8:$F$1657,$G$7,'Data (%)'!$E$8:$E$1657,$E$7)/IF($F$8&lt;&gt;"",AE43,1),SUMIFS(Data!L$8:L$1657,Data!$D$8:$D$1657,$E43,Data!$F$8:$F$1657,$G$7,Data!$E$8:$E$1657,$E$7)),NA())</f>
        <v>0.96181037016557402</v>
      </c>
      <c r="K43" s="60">
        <f>IFERROR(IF($F$7="Percentage",SUMIFS('Data (%)'!M$8:M$1657,'Data (%)'!$D$8:$D$1657,$E43,'Data (%)'!$F$8:$F$1657,$G$7,'Data (%)'!$E$8:$E$1657,$E$7)/IF($F$8&lt;&gt;"",AF43,1),SUMIFS(Data!M$8:M$1657,Data!$D$8:$D$1657,$E43,Data!$F$8:$F$1657,$G$7,Data!$E$8:$E$1657,$E$7)),NA())</f>
        <v>0.96205458968234392</v>
      </c>
      <c r="L43" s="60">
        <f>IFERROR(IF($F$7="Percentage",SUMIFS('Data (%)'!N$8:N$1657,'Data (%)'!$D$8:$D$1657,$E43,'Data (%)'!$F$8:$F$1657,$G$7,'Data (%)'!$E$8:$E$1657,$E$7)/IF($F$8&lt;&gt;"",AG43,1),SUMIFS(Data!N$8:N$1657,Data!$D$8:$D$1657,$E43,Data!$F$8:$F$1657,$G$7,Data!$E$8:$E$1657,$E$7)),NA())</f>
        <v>0.96578883490535616</v>
      </c>
      <c r="M43" s="60">
        <f>IFERROR(IF($F$7="Percentage",SUMIFS('Data (%)'!O$8:O$1657,'Data (%)'!$D$8:$D$1657,$E43,'Data (%)'!$F$8:$F$1657,$G$7,'Data (%)'!$E$8:$E$1657,$E$7)/IF($F$8&lt;&gt;"",AH43,1),SUMIFS(Data!O$8:O$1657,Data!$D$8:$D$1657,$E43,Data!$F$8:$F$1657,$G$7,Data!$E$8:$E$1657,$E$7)),NA())</f>
        <v>0.97291962430991419</v>
      </c>
      <c r="N43" s="60">
        <f>IFERROR(IF($F$7="Percentage",SUMIFS('Data (%)'!P$8:P$1657,'Data (%)'!$D$8:$D$1657,$E43,'Data (%)'!$F$8:$F$1657,$G$7,'Data (%)'!$E$8:$E$1657,$E$7)/IF($F$8&lt;&gt;"",AI43,1),SUMIFS(Data!P$8:P$1657,Data!$D$8:$D$1657,$E43,Data!$F$8:$F$1657,$G$7,Data!$E$8:$E$1657,$E$7)),NA())</f>
        <v>0.97783286692908922</v>
      </c>
      <c r="O43" s="60">
        <f>IFERROR(IF($F$7="Percentage",SUMIFS('Data (%)'!Q$8:Q$1657,'Data (%)'!$D$8:$D$1657,$E43,'Data (%)'!$F$8:$F$1657,$G$7,'Data (%)'!$E$8:$E$1657,$E$7)/IF($F$8&lt;&gt;"",AJ43,1),SUMIFS(Data!Q$8:Q$1657,Data!$D$8:$D$1657,$E43,Data!$F$8:$F$1657,$G$7,Data!$E$8:$E$1657,$E$7)),NA())</f>
        <v>0.97251335484099077</v>
      </c>
      <c r="P43" s="60">
        <f>IFERROR(IF($F$7="Percentage",SUMIFS('Data (%)'!R$8:R$1657,'Data (%)'!$D$8:$D$1657,$E43,'Data (%)'!$F$8:$F$1657,$G$7,'Data (%)'!$E$8:$E$1657,$E$7)/IF($F$8&lt;&gt;"",AK43,1),SUMIFS(Data!R$8:R$1657,Data!$D$8:$D$1657,$E43,Data!$F$8:$F$1657,$G$7,Data!$E$8:$E$1657,$E$7)),NA())</f>
        <v>0.97743767661976277</v>
      </c>
      <c r="AA43" s="8">
        <f>SUMIFS(Data!H$8:H$1657,Data!$D$8:$D$1657,$E43,Data!$F$8:$F$1657,$G$7,Data!$E$8:$E$1657,$AA$9)</f>
        <v>188031751.02012271</v>
      </c>
      <c r="AB43" s="8">
        <f>SUMIFS(Data!I$8:I$1657,Data!$D$8:$D$1657,$E43,Data!$F$8:$F$1657,$G$7,Data!$E$8:$E$1657,$AA$9)</f>
        <v>189933621.06455806</v>
      </c>
      <c r="AC43" s="8">
        <f>SUMIFS(Data!J$8:J$1657,Data!$D$8:$D$1657,$E43,Data!$F$8:$F$1657,$G$7,Data!$E$8:$E$1657,$AA$9)</f>
        <v>189820970.95025</v>
      </c>
      <c r="AD43" s="8">
        <f>SUMIFS(Data!K$8:K$1657,Data!$D$8:$D$1657,$E43,Data!$F$8:$F$1657,$G$7,Data!$E$8:$E$1657,$AA$9)</f>
        <v>190728257.95391321</v>
      </c>
      <c r="AE43" s="8">
        <f>SUMIFS(Data!L$8:L$1657,Data!$D$8:$D$1657,$E43,Data!$F$8:$F$1657,$G$7,Data!$E$8:$E$1657,$AA$9)</f>
        <v>191263664.64592338</v>
      </c>
      <c r="AF43" s="8">
        <f>SUMIFS(Data!M$8:M$1657,Data!$D$8:$D$1657,$E43,Data!$F$8:$F$1657,$G$7,Data!$E$8:$E$1657,$AA$9)</f>
        <v>191822206.23144576</v>
      </c>
      <c r="AG43" s="8">
        <f>SUMIFS(Data!N$8:N$1657,Data!$D$8:$D$1657,$E43,Data!$F$8:$F$1657,$G$7,Data!$E$8:$E$1657,$AA$9)</f>
        <v>191833475.21985459</v>
      </c>
      <c r="AH43" s="8">
        <f>SUMIFS(Data!O$8:O$1657,Data!$D$8:$D$1657,$E43,Data!$F$8:$F$1657,$G$7,Data!$E$8:$E$1657,$AA$9)</f>
        <v>191874551.19278052</v>
      </c>
      <c r="AI43" s="8">
        <f>SUMIFS(Data!P$8:P$1657,Data!$D$8:$D$1657,$E43,Data!$F$8:$F$1657,$G$7,Data!$E$8:$E$1657,$AA$9)</f>
        <v>192139452.51437306</v>
      </c>
      <c r="AJ43" s="1">
        <f>SUMIFS(Data!U$8:U$1657,Data!$D$8:$D$1657,$E43,Data!$F$8:$F$1657,$G$7,Data!$E$8:$E$1657,$AA$9)</f>
        <v>0</v>
      </c>
    </row>
    <row r="44" spans="4:36" ht="15" customHeight="1" x14ac:dyDescent="0.25">
      <c r="D44" s="8"/>
    </row>
    <row r="45" spans="4:36" ht="15" customHeight="1" x14ac:dyDescent="0.25">
      <c r="D45" s="8"/>
    </row>
    <row r="46" spans="4:36" ht="15" customHeight="1" x14ac:dyDescent="0.25">
      <c r="D46" s="8"/>
    </row>
    <row r="47" spans="4:36" ht="15" customHeight="1" x14ac:dyDescent="0.25">
      <c r="D47" s="8"/>
    </row>
    <row r="48" spans="4:36" ht="15" customHeight="1" x14ac:dyDescent="0.25">
      <c r="D48" s="8"/>
    </row>
    <row r="49" spans="4:4" ht="15" customHeight="1" x14ac:dyDescent="0.25">
      <c r="D49" s="8"/>
    </row>
    <row r="50" spans="4:4" ht="15" customHeight="1" x14ac:dyDescent="0.25">
      <c r="D50" s="8"/>
    </row>
    <row r="51" spans="4:4" ht="15" customHeight="1" x14ac:dyDescent="0.25">
      <c r="D51" s="8"/>
    </row>
    <row r="52" spans="4:4" ht="15" customHeight="1" x14ac:dyDescent="0.25">
      <c r="D52" s="8"/>
    </row>
    <row r="53" spans="4:4" ht="15" customHeight="1" x14ac:dyDescent="0.25">
      <c r="D53" s="8"/>
    </row>
    <row r="54" spans="4:4" ht="15" customHeight="1" x14ac:dyDescent="0.25">
      <c r="D54" s="8"/>
    </row>
    <row r="55" spans="4:4" ht="15" customHeight="1" x14ac:dyDescent="0.25">
      <c r="D55" s="8"/>
    </row>
    <row r="56" spans="4:4" ht="15" customHeight="1" x14ac:dyDescent="0.25">
      <c r="D56" s="8"/>
    </row>
    <row r="57" spans="4:4" ht="15" customHeight="1" x14ac:dyDescent="0.25">
      <c r="D57" s="8"/>
    </row>
    <row r="58" spans="4:4" ht="15" customHeight="1" x14ac:dyDescent="0.25">
      <c r="D58" s="8"/>
    </row>
    <row r="59" spans="4:4" ht="15" customHeight="1" x14ac:dyDescent="0.25">
      <c r="D59" s="8"/>
    </row>
    <row r="60" spans="4:4" ht="15" customHeight="1" x14ac:dyDescent="0.25">
      <c r="D60" s="8"/>
    </row>
    <row r="61" spans="4:4" ht="15" customHeight="1" x14ac:dyDescent="0.25">
      <c r="D61" s="8"/>
    </row>
    <row r="62" spans="4:4" ht="15" customHeight="1" x14ac:dyDescent="0.25">
      <c r="D62" s="8"/>
    </row>
    <row r="63" spans="4:4" ht="15" customHeight="1" x14ac:dyDescent="0.25">
      <c r="D63" s="8"/>
    </row>
    <row r="64" spans="4:4" ht="15" customHeight="1" x14ac:dyDescent="0.25">
      <c r="D64" s="8"/>
    </row>
    <row r="65" spans="4:4" ht="15" customHeight="1" x14ac:dyDescent="0.25">
      <c r="D65" s="8"/>
    </row>
    <row r="66" spans="4:4" ht="15" customHeight="1" x14ac:dyDescent="0.25">
      <c r="D66" s="8"/>
    </row>
    <row r="67" spans="4:4" ht="15" customHeight="1" x14ac:dyDescent="0.25">
      <c r="D67" s="8"/>
    </row>
    <row r="68" spans="4:4" ht="15" customHeight="1" x14ac:dyDescent="0.25">
      <c r="D68" s="8"/>
    </row>
    <row r="69" spans="4:4" ht="15" customHeight="1" x14ac:dyDescent="0.25">
      <c r="D69" s="8"/>
    </row>
    <row r="70" spans="4:4" ht="15" customHeight="1" x14ac:dyDescent="0.25">
      <c r="D70" s="8"/>
    </row>
    <row r="71" spans="4:4" ht="15" customHeight="1" x14ac:dyDescent="0.25">
      <c r="D71" s="8"/>
    </row>
    <row r="72" spans="4:4" ht="15" customHeight="1" x14ac:dyDescent="0.25">
      <c r="D72" s="8"/>
    </row>
    <row r="73" spans="4:4" ht="15" customHeight="1" x14ac:dyDescent="0.25">
      <c r="D73" s="8"/>
    </row>
    <row r="74" spans="4:4" ht="15" customHeight="1" x14ac:dyDescent="0.25">
      <c r="D74" s="8"/>
    </row>
    <row r="75" spans="4:4" ht="15" customHeight="1" x14ac:dyDescent="0.25">
      <c r="D75" s="8"/>
    </row>
    <row r="76" spans="4:4" ht="15" customHeight="1" x14ac:dyDescent="0.25">
      <c r="D76" s="8"/>
    </row>
    <row r="77" spans="4:4" ht="15" customHeight="1" x14ac:dyDescent="0.25">
      <c r="D77" s="8"/>
    </row>
    <row r="78" spans="4:4" ht="15" customHeight="1" x14ac:dyDescent="0.25">
      <c r="D78" s="8"/>
    </row>
    <row r="79" spans="4:4" ht="15" customHeight="1" x14ac:dyDescent="0.25">
      <c r="D79" s="8"/>
    </row>
    <row r="80" spans="4:4" ht="15" customHeight="1" x14ac:dyDescent="0.25">
      <c r="D80" s="8"/>
    </row>
    <row r="81" spans="2:4" ht="15" customHeight="1" x14ac:dyDescent="0.25">
      <c r="D81" s="8"/>
    </row>
    <row r="82" spans="2:4" ht="15" customHeight="1" x14ac:dyDescent="0.25">
      <c r="D82" s="8"/>
    </row>
    <row r="84" spans="2:4" ht="15" customHeight="1" x14ac:dyDescent="0.25">
      <c r="B84" s="19"/>
    </row>
    <row r="85" spans="2:4" ht="15" customHeight="1" x14ac:dyDescent="0.25">
      <c r="B85" s="19"/>
    </row>
  </sheetData>
  <conditionalFormatting sqref="F11:P43">
    <cfRule type="expression" dxfId="2" priority="7">
      <formula>$F$8&lt;&gt;""</formula>
    </cfRule>
    <cfRule type="expression" dxfId="1" priority="9">
      <formula>$F$7="Percentage"</formula>
    </cfRule>
  </conditionalFormatting>
  <dataValidations count="2">
    <dataValidation type="list" errorStyle="warning" allowBlank="1" showInputMessage="1" showErrorMessage="1" error="Please select correct option !!" sqref="F7" xr:uid="{00000000-0002-0000-0600-000000000000}">
      <formula1>List_Units</formula1>
    </dataValidation>
    <dataValidation type="list" allowBlank="1" showInputMessage="1" showErrorMessage="1" sqref="E7" xr:uid="{00000000-0002-0000-0600-000001000000}">
      <formula1>List_Metrics</formula1>
    </dataValidation>
  </dataValidations>
  <pageMargins left="0.7" right="0.7" top="0.75" bottom="0.75" header="0.3" footer="0.3"/>
  <pageSetup paperSize="9" scale="22" orientation="portrait" r:id="rId1"/>
  <headerFooter>
    <oddFooter>&amp;L&amp;1#&amp;"Rockwell"&amp;9&amp;K0078D7Information Classification: General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LISTS!$I$2:$I$3</xm:f>
          </x14:formula1>
          <xm:sqref>G7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FF0000"/>
  </sheetPr>
  <dimension ref="B1:L34"/>
  <sheetViews>
    <sheetView showGridLines="0" workbookViewId="0">
      <pane ySplit="1" topLeftCell="A2" activePane="bottomLeft" state="frozen"/>
      <selection activeCell="I15" sqref="I15"/>
      <selection pane="bottomLeft" activeCell="G25" sqref="G25"/>
    </sheetView>
  </sheetViews>
  <sheetFormatPr defaultColWidth="9.28515625" defaultRowHeight="15" customHeight="1" x14ac:dyDescent="0.25"/>
  <cols>
    <col min="1" max="1" width="9.28515625" style="3"/>
    <col min="2" max="2" width="16.7109375" style="3" bestFit="1" customWidth="1"/>
    <col min="3" max="5" width="9.28515625" style="3"/>
    <col min="6" max="6" width="43" style="3" bestFit="1" customWidth="1"/>
    <col min="7" max="7" width="78.28515625" style="3" bestFit="1" customWidth="1"/>
    <col min="8" max="8" width="10.42578125" style="3" bestFit="1" customWidth="1"/>
    <col min="9" max="9" width="13.7109375" style="3" bestFit="1" customWidth="1"/>
    <col min="10" max="10" width="9.28515625" style="3"/>
    <col min="11" max="11" width="9.5703125" style="3" bestFit="1" customWidth="1"/>
    <col min="12" max="12" width="11.7109375" style="3" bestFit="1" customWidth="1"/>
    <col min="13" max="16384" width="9.28515625" style="3"/>
  </cols>
  <sheetData>
    <row r="1" spans="2:12" s="117" customFormat="1" ht="50.25" customHeight="1" x14ac:dyDescent="0.2">
      <c r="B1" s="117" t="s">
        <v>141</v>
      </c>
      <c r="F1" s="117" t="s">
        <v>142</v>
      </c>
      <c r="I1" s="117" t="s">
        <v>143</v>
      </c>
      <c r="K1" s="117" t="s">
        <v>144</v>
      </c>
      <c r="L1" s="117" t="s">
        <v>145</v>
      </c>
    </row>
    <row r="2" spans="2:12" ht="15" customHeight="1" x14ac:dyDescent="0.2">
      <c r="B2" s="118" t="s">
        <v>146</v>
      </c>
      <c r="C2" s="119"/>
      <c r="F2" s="120" t="s">
        <v>65</v>
      </c>
      <c r="H2" s="11" t="s">
        <v>31</v>
      </c>
      <c r="I2" s="3" t="s">
        <v>19</v>
      </c>
      <c r="K2" s="3" t="s">
        <v>139</v>
      </c>
      <c r="L2" s="120" t="s">
        <v>147</v>
      </c>
    </row>
    <row r="3" spans="2:12" ht="15" customHeight="1" x14ac:dyDescent="0.2">
      <c r="B3" s="118" t="s">
        <v>148</v>
      </c>
      <c r="C3" s="119"/>
      <c r="F3" s="120" t="s">
        <v>147</v>
      </c>
      <c r="H3" s="11" t="s">
        <v>149</v>
      </c>
      <c r="I3" s="3" t="s">
        <v>20</v>
      </c>
      <c r="K3" s="3" t="s">
        <v>150</v>
      </c>
      <c r="L3" s="120" t="s">
        <v>28</v>
      </c>
    </row>
    <row r="4" spans="2:12" ht="15" customHeight="1" x14ac:dyDescent="0.2">
      <c r="B4" s="118" t="s">
        <v>151</v>
      </c>
      <c r="C4" s="119"/>
      <c r="F4" s="120" t="s">
        <v>28</v>
      </c>
      <c r="H4" s="11" t="s">
        <v>152</v>
      </c>
      <c r="L4" s="120" t="s">
        <v>31</v>
      </c>
    </row>
    <row r="5" spans="2:12" ht="15" customHeight="1" x14ac:dyDescent="0.2">
      <c r="B5" s="118" t="s">
        <v>153</v>
      </c>
      <c r="C5" s="119"/>
      <c r="F5" s="120" t="s">
        <v>31</v>
      </c>
      <c r="H5" s="11" t="s">
        <v>152</v>
      </c>
    </row>
    <row r="6" spans="2:12" ht="15" customHeight="1" x14ac:dyDescent="0.2">
      <c r="B6" s="118" t="s">
        <v>154</v>
      </c>
      <c r="C6" s="119"/>
      <c r="D6" s="47"/>
      <c r="F6" s="120" t="s">
        <v>58</v>
      </c>
      <c r="G6" s="120" t="s">
        <v>155</v>
      </c>
      <c r="H6" s="11" t="s">
        <v>31</v>
      </c>
    </row>
    <row r="7" spans="2:12" ht="15" customHeight="1" x14ac:dyDescent="0.2">
      <c r="B7" s="118" t="s">
        <v>156</v>
      </c>
      <c r="C7" s="119"/>
      <c r="D7" s="47"/>
      <c r="F7" s="120" t="s">
        <v>60</v>
      </c>
      <c r="G7" s="120" t="s">
        <v>157</v>
      </c>
      <c r="H7" s="11" t="s">
        <v>31</v>
      </c>
    </row>
    <row r="8" spans="2:12" ht="15" customHeight="1" x14ac:dyDescent="0.2">
      <c r="B8" s="118" t="s">
        <v>158</v>
      </c>
      <c r="C8" s="119"/>
      <c r="F8" s="120" t="s">
        <v>61</v>
      </c>
      <c r="G8" s="120" t="s">
        <v>157</v>
      </c>
      <c r="H8" s="11" t="s">
        <v>31</v>
      </c>
    </row>
    <row r="9" spans="2:12" ht="15" customHeight="1" x14ac:dyDescent="0.2">
      <c r="B9" s="118" t="s">
        <v>159</v>
      </c>
      <c r="C9" s="119"/>
      <c r="F9" s="120" t="s">
        <v>62</v>
      </c>
      <c r="G9" s="120" t="s">
        <v>160</v>
      </c>
      <c r="H9" s="11" t="s">
        <v>31</v>
      </c>
    </row>
    <row r="10" spans="2:12" ht="15" customHeight="1" x14ac:dyDescent="0.2">
      <c r="B10" s="118" t="s">
        <v>161</v>
      </c>
      <c r="C10" s="119"/>
      <c r="F10" s="129" t="s">
        <v>63</v>
      </c>
      <c r="G10" s="129" t="s">
        <v>162</v>
      </c>
      <c r="H10" s="11" t="s">
        <v>31</v>
      </c>
    </row>
    <row r="11" spans="2:12" ht="15" customHeight="1" x14ac:dyDescent="0.2">
      <c r="B11" s="118" t="s">
        <v>163</v>
      </c>
      <c r="C11" s="119"/>
      <c r="D11" s="47"/>
      <c r="F11" s="120" t="s">
        <v>70</v>
      </c>
      <c r="G11" s="120"/>
      <c r="H11" s="11" t="s">
        <v>31</v>
      </c>
    </row>
    <row r="12" spans="2:12" ht="15" customHeight="1" x14ac:dyDescent="0.2">
      <c r="B12" s="118" t="s">
        <v>164</v>
      </c>
      <c r="C12" s="119"/>
      <c r="D12" s="47"/>
      <c r="F12" s="121" t="s">
        <v>225</v>
      </c>
      <c r="G12" s="120" t="s">
        <v>165</v>
      </c>
      <c r="H12" s="11" t="s">
        <v>31</v>
      </c>
    </row>
    <row r="13" spans="2:12" ht="15" customHeight="1" x14ac:dyDescent="0.2">
      <c r="B13" s="118" t="s">
        <v>166</v>
      </c>
      <c r="C13" s="119"/>
      <c r="D13" s="138"/>
      <c r="F13" s="121" t="s">
        <v>226</v>
      </c>
      <c r="G13" s="121" t="s">
        <v>209</v>
      </c>
      <c r="H13" s="122" t="s">
        <v>31</v>
      </c>
    </row>
    <row r="14" spans="2:12" ht="15" customHeight="1" x14ac:dyDescent="0.2">
      <c r="B14" s="118" t="s">
        <v>167</v>
      </c>
      <c r="C14" s="119"/>
      <c r="D14" s="47"/>
      <c r="F14" s="3" t="s">
        <v>74</v>
      </c>
      <c r="G14" s="120"/>
      <c r="H14" s="11" t="s">
        <v>31</v>
      </c>
    </row>
    <row r="15" spans="2:12" ht="15" customHeight="1" x14ac:dyDescent="0.2">
      <c r="B15" s="118" t="s">
        <v>168</v>
      </c>
      <c r="C15" s="119"/>
      <c r="D15" s="47"/>
      <c r="F15" s="120" t="s">
        <v>78</v>
      </c>
      <c r="G15" s="120"/>
      <c r="H15" s="11" t="s">
        <v>31</v>
      </c>
    </row>
    <row r="16" spans="2:12" ht="15" customHeight="1" x14ac:dyDescent="0.2">
      <c r="B16" s="118" t="s">
        <v>169</v>
      </c>
      <c r="C16" s="119"/>
      <c r="D16" s="47"/>
      <c r="F16" s="120" t="s">
        <v>82</v>
      </c>
      <c r="G16" s="120" t="s">
        <v>165</v>
      </c>
      <c r="H16" s="11" t="s">
        <v>31</v>
      </c>
    </row>
    <row r="17" spans="2:8" ht="15" customHeight="1" x14ac:dyDescent="0.2">
      <c r="B17" s="118" t="s">
        <v>170</v>
      </c>
      <c r="C17" s="119"/>
      <c r="D17" s="47"/>
      <c r="F17" s="120" t="s">
        <v>86</v>
      </c>
      <c r="H17" s="11" t="s">
        <v>31</v>
      </c>
    </row>
    <row r="18" spans="2:8" ht="15" customHeight="1" x14ac:dyDescent="0.2">
      <c r="B18" s="118" t="s">
        <v>171</v>
      </c>
      <c r="C18" s="119"/>
      <c r="D18" s="47"/>
      <c r="F18" s="120" t="s">
        <v>90</v>
      </c>
      <c r="G18" s="120"/>
      <c r="H18" s="11" t="s">
        <v>31</v>
      </c>
    </row>
    <row r="19" spans="2:8" ht="15" customHeight="1" x14ac:dyDescent="0.2">
      <c r="B19" s="118" t="s">
        <v>172</v>
      </c>
      <c r="C19" s="119"/>
      <c r="D19" s="47"/>
      <c r="F19" s="120" t="s">
        <v>94</v>
      </c>
      <c r="G19" s="120" t="s">
        <v>165</v>
      </c>
      <c r="H19" s="11" t="s">
        <v>31</v>
      </c>
    </row>
    <row r="20" spans="2:8" ht="15" customHeight="1" x14ac:dyDescent="0.2">
      <c r="B20" s="118" t="s">
        <v>173</v>
      </c>
      <c r="C20" s="119"/>
      <c r="D20" s="47"/>
      <c r="F20" s="120" t="s">
        <v>98</v>
      </c>
      <c r="G20" s="120" t="s">
        <v>165</v>
      </c>
      <c r="H20" s="11" t="s">
        <v>31</v>
      </c>
    </row>
    <row r="21" spans="2:8" ht="15" customHeight="1" x14ac:dyDescent="0.2">
      <c r="B21" s="118" t="s">
        <v>174</v>
      </c>
      <c r="C21" s="119"/>
      <c r="D21" s="47"/>
      <c r="F21" s="120" t="s">
        <v>108</v>
      </c>
      <c r="G21" s="120" t="s">
        <v>176</v>
      </c>
      <c r="H21" s="11" t="s">
        <v>31</v>
      </c>
    </row>
    <row r="22" spans="2:8" ht="15" customHeight="1" x14ac:dyDescent="0.2">
      <c r="B22" s="118" t="s">
        <v>175</v>
      </c>
      <c r="C22" s="119"/>
      <c r="D22" s="47"/>
      <c r="F22" s="137" t="s">
        <v>207</v>
      </c>
      <c r="G22" s="129" t="s">
        <v>200</v>
      </c>
      <c r="H22" s="11" t="s">
        <v>31</v>
      </c>
    </row>
    <row r="23" spans="2:8" ht="15" customHeight="1" x14ac:dyDescent="0.2">
      <c r="B23" s="118" t="s">
        <v>177</v>
      </c>
      <c r="C23" s="119"/>
      <c r="D23" s="138"/>
      <c r="F23" s="120" t="s">
        <v>112</v>
      </c>
      <c r="H23" s="11" t="s">
        <v>31</v>
      </c>
    </row>
    <row r="24" spans="2:8" ht="15" customHeight="1" x14ac:dyDescent="0.2">
      <c r="B24" s="118" t="s">
        <v>178</v>
      </c>
      <c r="C24" s="119"/>
      <c r="D24" s="138"/>
      <c r="F24" s="120" t="s">
        <v>52</v>
      </c>
      <c r="G24" s="120" t="s">
        <v>179</v>
      </c>
      <c r="H24" s="11" t="s">
        <v>31</v>
      </c>
    </row>
    <row r="25" spans="2:8" ht="15" customHeight="1" x14ac:dyDescent="0.2">
      <c r="B25" s="118" t="s">
        <v>180</v>
      </c>
      <c r="C25" s="119"/>
      <c r="D25" s="47"/>
      <c r="F25" s="120" t="s">
        <v>53</v>
      </c>
      <c r="G25" s="120" t="s">
        <v>181</v>
      </c>
      <c r="H25" s="11" t="s">
        <v>31</v>
      </c>
    </row>
    <row r="26" spans="2:8" ht="15" customHeight="1" x14ac:dyDescent="0.2">
      <c r="B26" s="118" t="s">
        <v>182</v>
      </c>
      <c r="C26" s="119"/>
      <c r="D26" s="47"/>
      <c r="F26" s="120" t="s">
        <v>124</v>
      </c>
      <c r="G26" s="120" t="s">
        <v>179</v>
      </c>
      <c r="H26" s="11" t="s">
        <v>31</v>
      </c>
    </row>
    <row r="27" spans="2:8" ht="15" customHeight="1" x14ac:dyDescent="0.2">
      <c r="B27" s="118" t="s">
        <v>183</v>
      </c>
      <c r="C27" s="119"/>
      <c r="D27" s="47"/>
      <c r="F27" s="77" t="s">
        <v>129</v>
      </c>
      <c r="G27" s="120" t="s">
        <v>179</v>
      </c>
      <c r="H27" s="11" t="s">
        <v>31</v>
      </c>
    </row>
    <row r="28" spans="2:8" ht="15" customHeight="1" x14ac:dyDescent="0.2">
      <c r="B28" s="118" t="s">
        <v>184</v>
      </c>
      <c r="C28" s="119"/>
      <c r="D28" s="47"/>
      <c r="F28" s="77" t="s">
        <v>134</v>
      </c>
      <c r="G28" s="120" t="s">
        <v>179</v>
      </c>
      <c r="H28" s="11" t="s">
        <v>31</v>
      </c>
    </row>
    <row r="29" spans="2:8" ht="15" customHeight="1" x14ac:dyDescent="0.2">
      <c r="B29" s="118" t="s">
        <v>185</v>
      </c>
      <c r="C29" s="119"/>
      <c r="D29" s="47"/>
      <c r="F29" s="120" t="s">
        <v>106</v>
      </c>
      <c r="G29" s="129" t="s">
        <v>198</v>
      </c>
      <c r="H29" s="11" t="s">
        <v>31</v>
      </c>
    </row>
    <row r="30" spans="2:8" ht="15" customHeight="1" x14ac:dyDescent="0.2">
      <c r="B30" s="118" t="s">
        <v>186</v>
      </c>
      <c r="C30" s="119"/>
      <c r="D30" s="47"/>
      <c r="F30" s="120" t="s">
        <v>102</v>
      </c>
      <c r="G30" s="121" t="s">
        <v>208</v>
      </c>
      <c r="H30" s="11" t="s">
        <v>31</v>
      </c>
    </row>
    <row r="31" spans="2:8" ht="15" customHeight="1" x14ac:dyDescent="0.2">
      <c r="B31" s="118" t="s">
        <v>187</v>
      </c>
      <c r="C31" s="119"/>
      <c r="D31" s="47"/>
      <c r="F31" s="77"/>
      <c r="G31" s="120"/>
      <c r="H31" s="11"/>
    </row>
    <row r="32" spans="2:8" ht="15" customHeight="1" x14ac:dyDescent="0.2">
      <c r="B32" s="118" t="s">
        <v>188</v>
      </c>
      <c r="C32" s="119"/>
      <c r="D32" s="139"/>
      <c r="F32" s="77"/>
      <c r="G32" s="120"/>
      <c r="H32" s="11"/>
    </row>
    <row r="33" spans="2:6" ht="15" customHeight="1" x14ac:dyDescent="0.2">
      <c r="B33" s="3" t="s">
        <v>197</v>
      </c>
      <c r="F33" s="77"/>
    </row>
    <row r="34" spans="2:6" ht="15" customHeight="1" x14ac:dyDescent="0.25">
      <c r="B34" s="3" t="s">
        <v>195</v>
      </c>
    </row>
  </sheetData>
  <pageMargins left="0.7" right="0.7" top="0.75" bottom="0.75" header="0.3" footer="0.3"/>
  <pageSetup paperSize="9" orientation="portrait" r:id="rId1"/>
  <headerFooter>
    <oddFooter>&amp;L&amp;1#&amp;"Rockwell"&amp;9&amp;K0078D7Information Classification: General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autoPageBreaks="0"/>
  </sheetPr>
  <dimension ref="A1:AF1657"/>
  <sheetViews>
    <sheetView showGridLines="0" showRowColHeaders="0" topLeftCell="C1" zoomScaleNormal="100" workbookViewId="0">
      <pane ySplit="7" topLeftCell="A8" activePane="bottomLeft" state="frozen"/>
      <selection activeCell="L26" sqref="L26"/>
      <selection pane="bottomLeft"/>
    </sheetView>
  </sheetViews>
  <sheetFormatPr defaultColWidth="9.28515625" defaultRowHeight="15" customHeight="1" x14ac:dyDescent="0.25"/>
  <cols>
    <col min="1" max="1" width="35.28515625" style="7" hidden="1" customWidth="1"/>
    <col min="2" max="2" width="9.28515625" style="7" hidden="1" customWidth="1"/>
    <col min="3" max="3" width="8.7109375" style="8" customWidth="1"/>
    <col min="4" max="4" width="19.7109375" style="8" customWidth="1"/>
    <col min="5" max="5" width="43.42578125" style="8" bestFit="1" customWidth="1"/>
    <col min="6" max="6" width="15.28515625" style="8" customWidth="1"/>
    <col min="7" max="7" width="18.7109375" style="8" customWidth="1"/>
    <col min="8" max="18" width="12.42578125" style="8" customWidth="1"/>
    <col min="19" max="20" width="9.28515625" style="8" customWidth="1"/>
    <col min="21" max="21" width="9.28515625" style="106" customWidth="1"/>
    <col min="22" max="28" width="9.28515625" style="8" customWidth="1"/>
    <col min="29" max="29" width="9.28515625" style="84"/>
    <col min="30" max="30" width="9.28515625" style="8"/>
    <col min="33" max="16384" width="9.28515625" style="8"/>
  </cols>
  <sheetData>
    <row r="1" spans="1:32" s="15" customFormat="1" ht="15" hidden="1" customHeight="1" x14ac:dyDescent="0.25">
      <c r="U1" s="103"/>
      <c r="AC1" s="107"/>
    </row>
    <row r="2" spans="1:32" s="7" customFormat="1" ht="80.25" hidden="1" customHeight="1" x14ac:dyDescent="0.25">
      <c r="U2" s="104"/>
      <c r="AC2" s="108"/>
    </row>
    <row r="3" spans="1:32" s="34" customFormat="1" ht="44.1" customHeight="1" x14ac:dyDescent="0.25">
      <c r="C3" s="93" t="s">
        <v>4</v>
      </c>
      <c r="D3" s="90"/>
      <c r="E3" s="90"/>
      <c r="F3" s="90"/>
      <c r="G3" s="90"/>
      <c r="H3" s="90"/>
      <c r="I3" s="90"/>
      <c r="J3" s="90"/>
      <c r="K3" s="90"/>
      <c r="L3" s="90"/>
      <c r="M3" s="90"/>
      <c r="N3" s="90"/>
      <c r="O3" s="90"/>
      <c r="P3" s="90"/>
      <c r="Q3" s="90"/>
      <c r="R3" s="90"/>
      <c r="S3" s="90"/>
      <c r="T3" s="90"/>
      <c r="U3" s="105"/>
      <c r="V3" s="90"/>
      <c r="W3" s="90"/>
      <c r="X3" s="90"/>
      <c r="Y3" s="90"/>
      <c r="Z3" s="90"/>
      <c r="AA3" s="90"/>
      <c r="AB3" s="90"/>
      <c r="AC3" s="109"/>
      <c r="AD3" s="90"/>
    </row>
    <row r="4" spans="1:32" ht="13.15" customHeight="1" x14ac:dyDescent="0.25"/>
    <row r="5" spans="1:32" ht="15" customHeight="1" x14ac:dyDescent="0.25">
      <c r="D5" s="45"/>
      <c r="E5" s="45"/>
      <c r="F5" s="45"/>
      <c r="G5" s="45"/>
      <c r="H5" s="136"/>
      <c r="I5" s="136"/>
      <c r="J5" s="136"/>
      <c r="K5" s="136"/>
      <c r="L5" s="136"/>
      <c r="M5" s="136"/>
      <c r="N5" s="136"/>
      <c r="O5" s="136"/>
      <c r="P5" s="136"/>
      <c r="Q5" s="136"/>
      <c r="R5" s="136"/>
    </row>
    <row r="6" spans="1:32" ht="13.15" customHeight="1" x14ac:dyDescent="0.25">
      <c r="H6" s="136"/>
      <c r="I6" s="136"/>
      <c r="J6" s="136"/>
      <c r="K6" s="136"/>
      <c r="L6" s="136"/>
      <c r="M6" s="136"/>
      <c r="N6" s="136"/>
      <c r="O6" s="136"/>
      <c r="P6" s="136"/>
      <c r="Q6" s="136"/>
      <c r="R6" s="136"/>
      <c r="AE6" s="8"/>
      <c r="AF6" s="8"/>
    </row>
    <row r="7" spans="1:32" ht="13.15" customHeight="1" x14ac:dyDescent="0.25">
      <c r="A7" s="27"/>
      <c r="B7" s="28"/>
      <c r="D7" s="51" t="s">
        <v>15</v>
      </c>
      <c r="E7" s="51" t="s">
        <v>16</v>
      </c>
      <c r="F7" s="51" t="s">
        <v>143</v>
      </c>
      <c r="G7" s="51" t="s">
        <v>137</v>
      </c>
      <c r="H7" s="52">
        <v>2013</v>
      </c>
      <c r="I7" s="52">
        <v>2014</v>
      </c>
      <c r="J7" s="52">
        <v>2015</v>
      </c>
      <c r="K7" s="52">
        <v>2016</v>
      </c>
      <c r="L7" s="52">
        <v>2017</v>
      </c>
      <c r="M7" s="52">
        <v>2018</v>
      </c>
      <c r="N7" s="52">
        <v>2019</v>
      </c>
      <c r="O7" s="52">
        <v>2020</v>
      </c>
      <c r="P7" s="52">
        <v>2021</v>
      </c>
      <c r="Q7" s="52">
        <v>2022</v>
      </c>
      <c r="R7" s="52">
        <v>2023</v>
      </c>
      <c r="AE7" s="8"/>
      <c r="AF7" s="8"/>
    </row>
    <row r="8" spans="1:32" ht="13.15" customHeight="1" x14ac:dyDescent="0.25">
      <c r="D8" s="53" t="s">
        <v>146</v>
      </c>
      <c r="E8" s="53" t="s">
        <v>147</v>
      </c>
      <c r="F8" s="53" t="s">
        <v>19</v>
      </c>
      <c r="G8" s="53" t="s">
        <v>149</v>
      </c>
      <c r="H8" s="54">
        <v>83879</v>
      </c>
      <c r="I8" s="54">
        <v>83879</v>
      </c>
      <c r="J8" s="54">
        <v>83879</v>
      </c>
      <c r="K8" s="54">
        <v>83879</v>
      </c>
      <c r="L8" s="54">
        <v>83879</v>
      </c>
      <c r="M8" s="54">
        <v>83879</v>
      </c>
      <c r="N8" s="54">
        <v>83879</v>
      </c>
      <c r="O8" s="111">
        <v>83879</v>
      </c>
      <c r="P8" s="111">
        <v>83927</v>
      </c>
      <c r="Q8" s="111">
        <v>83927</v>
      </c>
      <c r="R8" s="111">
        <v>83927</v>
      </c>
      <c r="AC8" s="84" t="str">
        <f t="shared" ref="AC8:AC75" si="0">D8&amp;E8&amp;F8</f>
        <v>AustriaLand areaTotal</v>
      </c>
      <c r="AE8" s="8"/>
      <c r="AF8" s="8"/>
    </row>
    <row r="9" spans="1:32" ht="13.15" customHeight="1" x14ac:dyDescent="0.25">
      <c r="D9" s="53" t="s">
        <v>146</v>
      </c>
      <c r="E9" s="53" t="s">
        <v>28</v>
      </c>
      <c r="F9" s="53" t="s">
        <v>19</v>
      </c>
      <c r="G9" s="53" t="s">
        <v>152</v>
      </c>
      <c r="H9" s="54">
        <v>8443018</v>
      </c>
      <c r="I9" s="54">
        <v>8451860</v>
      </c>
      <c r="J9" s="54">
        <v>8506889</v>
      </c>
      <c r="K9" s="54">
        <v>8576261</v>
      </c>
      <c r="L9" s="54">
        <v>8690076</v>
      </c>
      <c r="M9" s="54">
        <v>8772865</v>
      </c>
      <c r="N9" s="54">
        <v>8858775</v>
      </c>
      <c r="O9" s="54">
        <v>8901064</v>
      </c>
      <c r="P9" s="54">
        <v>8932664</v>
      </c>
      <c r="Q9" s="54">
        <v>8978929</v>
      </c>
      <c r="R9" s="54">
        <v>9104772</v>
      </c>
      <c r="AC9" s="84" t="str">
        <f t="shared" si="0"/>
        <v>AustriaPopulationTotal</v>
      </c>
      <c r="AE9" s="8"/>
      <c r="AF9" s="8"/>
    </row>
    <row r="10" spans="1:32" ht="13.15" customHeight="1" x14ac:dyDescent="0.25">
      <c r="D10" s="53" t="s">
        <v>146</v>
      </c>
      <c r="E10" s="53" t="s">
        <v>31</v>
      </c>
      <c r="F10" s="53" t="s">
        <v>19</v>
      </c>
      <c r="G10" s="53" t="s">
        <v>152</v>
      </c>
      <c r="H10" s="54">
        <v>3670876</v>
      </c>
      <c r="I10" s="54">
        <v>3738906.2721707146</v>
      </c>
      <c r="J10" s="54">
        <v>3813261.2104301383</v>
      </c>
      <c r="K10" s="54">
        <v>3855149.9818457277</v>
      </c>
      <c r="L10" s="54">
        <v>3903332.5596650764</v>
      </c>
      <c r="M10" s="54">
        <v>3935533.8015411892</v>
      </c>
      <c r="N10" s="54">
        <v>3883312</v>
      </c>
      <c r="O10" s="54">
        <v>3918929</v>
      </c>
      <c r="P10" s="54">
        <v>3959143</v>
      </c>
      <c r="Q10" s="54">
        <v>3995050</v>
      </c>
      <c r="R10" s="54">
        <v>4033080</v>
      </c>
      <c r="AC10" s="84" t="str">
        <f t="shared" si="0"/>
        <v>AustriaHouseholdsTotal</v>
      </c>
      <c r="AE10" s="8"/>
      <c r="AF10" s="8"/>
    </row>
    <row r="11" spans="1:32" ht="13.15" customHeight="1" x14ac:dyDescent="0.25">
      <c r="D11" s="53" t="s">
        <v>146</v>
      </c>
      <c r="E11" s="53" t="s">
        <v>58</v>
      </c>
      <c r="F11" s="53" t="s">
        <v>19</v>
      </c>
      <c r="G11" s="53" t="s">
        <v>31</v>
      </c>
      <c r="H11" s="54">
        <v>3619912.1398</v>
      </c>
      <c r="I11" s="54">
        <v>3679470.8214582959</v>
      </c>
      <c r="J11" s="54">
        <v>3736995.9862215356</v>
      </c>
      <c r="K11" s="54">
        <v>3781362.1956163761</v>
      </c>
      <c r="L11" s="54">
        <v>3822764.169840422</v>
      </c>
      <c r="M11" s="54">
        <v>3858861.7128440705</v>
      </c>
      <c r="N11" s="54">
        <v>3813412.3840000001</v>
      </c>
      <c r="O11" s="54">
        <v>3863423</v>
      </c>
      <c r="P11" s="111" t="e">
        <v>#N/A</v>
      </c>
      <c r="Q11" s="111" t="e">
        <v>#N/A</v>
      </c>
      <c r="R11" s="111" t="e">
        <v>#N/A</v>
      </c>
      <c r="AC11" s="84" t="str">
        <f t="shared" si="0"/>
        <v>AustriaBroadband coverage (&gt;2Mbps)Total</v>
      </c>
      <c r="AE11" s="8"/>
      <c r="AF11" s="8"/>
    </row>
    <row r="12" spans="1:32" ht="13.15" customHeight="1" x14ac:dyDescent="0.25">
      <c r="D12" s="53" t="s">
        <v>146</v>
      </c>
      <c r="E12" s="53" t="s">
        <v>60</v>
      </c>
      <c r="F12" s="53" t="s">
        <v>19</v>
      </c>
      <c r="G12" s="53" t="s">
        <v>31</v>
      </c>
      <c r="H12" s="54">
        <v>2040839.9656427822</v>
      </c>
      <c r="I12" s="54">
        <v>2253338.6364884274</v>
      </c>
      <c r="J12" s="54">
        <v>2484991.8587820539</v>
      </c>
      <c r="K12" s="54">
        <v>2594044.389797084</v>
      </c>
      <c r="L12" s="54">
        <v>2782689.0026887283</v>
      </c>
      <c r="M12" s="54">
        <v>2847374.6862931256</v>
      </c>
      <c r="N12" s="54">
        <v>3058873</v>
      </c>
      <c r="O12" s="54">
        <v>3394576.2997999997</v>
      </c>
      <c r="P12" s="54">
        <v>3694166</v>
      </c>
      <c r="Q12" s="54">
        <v>3787714</v>
      </c>
      <c r="R12" s="54">
        <v>3797225.9999999995</v>
      </c>
      <c r="AC12" s="84" t="str">
        <f t="shared" si="0"/>
        <v>AustriaBroadband coverage (&gt;30Mbps)Total</v>
      </c>
      <c r="AE12" s="8"/>
      <c r="AF12" s="8"/>
    </row>
    <row r="13" spans="1:32" ht="13.15" customHeight="1" x14ac:dyDescent="0.25">
      <c r="D13" s="53" t="s">
        <v>146</v>
      </c>
      <c r="E13" s="53" t="s">
        <v>61</v>
      </c>
      <c r="F13" s="53" t="s">
        <v>19</v>
      </c>
      <c r="G13" s="53" t="s">
        <v>31</v>
      </c>
      <c r="H13" s="54">
        <v>1585579.9806587326</v>
      </c>
      <c r="I13" s="54">
        <v>1526583.1609223979</v>
      </c>
      <c r="J13" s="54">
        <v>1614113.301969216</v>
      </c>
      <c r="K13" s="54">
        <v>1909162.6155469732</v>
      </c>
      <c r="L13" s="54">
        <v>2192623.0633829557</v>
      </c>
      <c r="M13" s="54">
        <v>2264559.2244480038</v>
      </c>
      <c r="N13" s="54">
        <v>2532191.9999999991</v>
      </c>
      <c r="O13" s="54">
        <v>2829701</v>
      </c>
      <c r="P13" s="54">
        <v>3278917</v>
      </c>
      <c r="Q13" s="54">
        <v>3427842</v>
      </c>
      <c r="R13" s="54">
        <v>3529626</v>
      </c>
      <c r="AC13" s="84" t="str">
        <f t="shared" si="0"/>
        <v>AustriaBroadband coverage (&gt;100Mbps)Total</v>
      </c>
      <c r="AE13" s="8"/>
      <c r="AF13" s="8"/>
    </row>
    <row r="14" spans="1:32" ht="13.15" customHeight="1" x14ac:dyDescent="0.25">
      <c r="D14" s="53" t="s">
        <v>146</v>
      </c>
      <c r="E14" s="53" t="s">
        <v>62</v>
      </c>
      <c r="F14" s="53" t="s">
        <v>19</v>
      </c>
      <c r="G14" s="53" t="s">
        <v>31</v>
      </c>
      <c r="H14" s="54" t="e">
        <v>#N/A</v>
      </c>
      <c r="I14" s="54" t="e">
        <v>#N/A</v>
      </c>
      <c r="J14" s="54" t="e">
        <v>#N/A</v>
      </c>
      <c r="K14" s="54" t="e">
        <v>#N/A</v>
      </c>
      <c r="L14" s="54" t="e">
        <v>#N/A</v>
      </c>
      <c r="M14" s="54" t="e">
        <v>#N/A</v>
      </c>
      <c r="N14" s="54">
        <v>535835.99999999895</v>
      </c>
      <c r="O14" s="54">
        <v>1447729</v>
      </c>
      <c r="P14" s="54">
        <v>1796383</v>
      </c>
      <c r="Q14" s="54">
        <v>2190639</v>
      </c>
      <c r="R14" s="54">
        <v>2625902.9999999963</v>
      </c>
      <c r="AC14" s="84" t="str">
        <f t="shared" si="0"/>
        <v>AustriaBroadband coverage (&gt;1Gbps)Total</v>
      </c>
      <c r="AE14" s="8"/>
      <c r="AF14" s="8"/>
    </row>
    <row r="15" spans="1:32" ht="13.15" customHeight="1" x14ac:dyDescent="0.25">
      <c r="D15" s="53" t="s">
        <v>146</v>
      </c>
      <c r="E15" s="53" t="s">
        <v>63</v>
      </c>
      <c r="F15" s="53" t="s">
        <v>19</v>
      </c>
      <c r="G15" s="53" t="s">
        <v>31</v>
      </c>
      <c r="H15" s="54" t="e">
        <v>#N/A</v>
      </c>
      <c r="I15" s="54" t="e">
        <v>#N/A</v>
      </c>
      <c r="J15" s="54" t="e">
        <v>#N/A</v>
      </c>
      <c r="K15" s="54" t="e">
        <v>#N/A</v>
      </c>
      <c r="L15" s="54" t="e">
        <v>#N/A</v>
      </c>
      <c r="M15" s="54" t="e">
        <v>#N/A</v>
      </c>
      <c r="N15" s="54" t="e">
        <v>#N/A</v>
      </c>
      <c r="O15" s="111" t="e">
        <v>#N/A</v>
      </c>
      <c r="P15" s="54">
        <v>692772</v>
      </c>
      <c r="Q15" s="54">
        <v>861769</v>
      </c>
      <c r="R15" s="54">
        <v>1607531.9999999965</v>
      </c>
      <c r="AC15" s="84" t="str">
        <f t="shared" si="0"/>
        <v>AustriaBroadband coverage (&gt;1Gbps upload and download)Total</v>
      </c>
      <c r="AE15" s="8"/>
      <c r="AF15" s="8"/>
    </row>
    <row r="16" spans="1:32" ht="13.15" customHeight="1" x14ac:dyDescent="0.25">
      <c r="D16" s="53" t="s">
        <v>146</v>
      </c>
      <c r="E16" s="53" t="s">
        <v>65</v>
      </c>
      <c r="F16" s="53" t="s">
        <v>19</v>
      </c>
      <c r="G16" s="53" t="s">
        <v>31</v>
      </c>
      <c r="H16" s="54">
        <v>3638864.1200000006</v>
      </c>
      <c r="I16" s="54">
        <v>3710850.7021554378</v>
      </c>
      <c r="J16" s="54">
        <v>3784651.8527849265</v>
      </c>
      <c r="K16" s="54">
        <v>3826159.2539822478</v>
      </c>
      <c r="L16" s="54">
        <v>3873979.4988163952</v>
      </c>
      <c r="M16" s="54">
        <v>3906410.8514097845</v>
      </c>
      <c r="N16" s="54">
        <v>3855593.9999999981</v>
      </c>
      <c r="O16" s="54">
        <v>3875036.9952000002</v>
      </c>
      <c r="P16" s="54">
        <v>3919131</v>
      </c>
      <c r="Q16" s="54">
        <v>3957692</v>
      </c>
      <c r="R16" s="54">
        <v>3998861.9999999991</v>
      </c>
      <c r="AC16" s="84" t="str">
        <f t="shared" si="0"/>
        <v>AustriaFixed broadband coverageTotal</v>
      </c>
      <c r="AE16" s="8"/>
      <c r="AF16" s="8"/>
    </row>
    <row r="17" spans="4:32" ht="13.15" customHeight="1" x14ac:dyDescent="0.25">
      <c r="D17" s="53" t="s">
        <v>146</v>
      </c>
      <c r="E17" s="53" t="s">
        <v>70</v>
      </c>
      <c r="F17" s="53" t="s">
        <v>19</v>
      </c>
      <c r="G17" s="53" t="s">
        <v>31</v>
      </c>
      <c r="H17" s="54">
        <v>2110629.42</v>
      </c>
      <c r="I17" s="54">
        <v>2299427.3573849895</v>
      </c>
      <c r="J17" s="54">
        <v>2535818.704936042</v>
      </c>
      <c r="K17" s="54">
        <v>2647101.7447541556</v>
      </c>
      <c r="L17" s="54">
        <v>2804401.8349540019</v>
      </c>
      <c r="M17" s="54">
        <v>2861649.6477017631</v>
      </c>
      <c r="N17" s="54">
        <v>3058873</v>
      </c>
      <c r="O17" s="54">
        <v>3394576.2997999997</v>
      </c>
      <c r="P17" s="54">
        <v>3686199</v>
      </c>
      <c r="Q17" s="54">
        <v>3784650</v>
      </c>
      <c r="R17" s="54">
        <v>3797239.9999999995</v>
      </c>
      <c r="AC17" s="84" t="str">
        <f t="shared" si="0"/>
        <v>AustriaNGA coverageTotal</v>
      </c>
      <c r="AE17" s="8"/>
      <c r="AF17" s="8"/>
    </row>
    <row r="18" spans="4:32" ht="13.15" customHeight="1" x14ac:dyDescent="0.25">
      <c r="D18" s="53" t="s">
        <v>146</v>
      </c>
      <c r="E18" s="53" t="s">
        <v>225</v>
      </c>
      <c r="F18" s="53" t="s">
        <v>19</v>
      </c>
      <c r="G18" s="53" t="s">
        <v>31</v>
      </c>
      <c r="H18" s="54" t="e">
        <v>#N/A</v>
      </c>
      <c r="I18" s="54" t="e">
        <v>#N/A</v>
      </c>
      <c r="J18" s="54" t="e">
        <v>#N/A</v>
      </c>
      <c r="K18" s="54" t="e">
        <v>#N/A</v>
      </c>
      <c r="L18" s="54" t="e">
        <v>#N/A</v>
      </c>
      <c r="M18" s="54" t="e">
        <v>#N/A</v>
      </c>
      <c r="N18" s="54">
        <v>535835.99999999953</v>
      </c>
      <c r="O18" s="54">
        <v>1538430</v>
      </c>
      <c r="P18" s="54">
        <v>1796383</v>
      </c>
      <c r="Q18" s="54">
        <v>2190639</v>
      </c>
      <c r="R18" s="54">
        <v>2727260.9999999986</v>
      </c>
      <c r="AC18" s="84" t="str">
        <f t="shared" si="0"/>
        <v>AustriaFixed VHCN coverage (FTTP &amp; DOCSIS 3.1)Total</v>
      </c>
      <c r="AE18" s="8"/>
      <c r="AF18" s="8"/>
    </row>
    <row r="19" spans="4:32" ht="13.15" customHeight="1" x14ac:dyDescent="0.25">
      <c r="D19" s="53" t="s">
        <v>146</v>
      </c>
      <c r="E19" s="53" t="s">
        <v>226</v>
      </c>
      <c r="F19" s="53" t="s">
        <v>19</v>
      </c>
      <c r="G19" s="53" t="s">
        <v>31</v>
      </c>
      <c r="H19" s="54" t="e">
        <v>#N/A</v>
      </c>
      <c r="I19" s="54" t="e">
        <v>#N/A</v>
      </c>
      <c r="J19" s="54" t="e">
        <v>#N/A</v>
      </c>
      <c r="K19" s="54" t="e">
        <v>#N/A</v>
      </c>
      <c r="L19" s="54" t="e">
        <v>#N/A</v>
      </c>
      <c r="M19" s="54" t="e">
        <v>#N/A</v>
      </c>
      <c r="N19" s="54" t="e">
        <v>#N/A</v>
      </c>
      <c r="O19" s="54" t="e">
        <v>#N/A</v>
      </c>
      <c r="P19" s="54" t="e">
        <v>#N/A</v>
      </c>
      <c r="Q19" s="54" t="e">
        <v>#N/A</v>
      </c>
      <c r="R19" s="54" t="e">
        <v>#N/A</v>
      </c>
      <c r="AC19" s="84" t="str">
        <f t="shared" si="0"/>
        <v>AustriaVHCN coverage (as defined by BEREC)Total</v>
      </c>
      <c r="AE19" s="8"/>
      <c r="AF19" s="8"/>
    </row>
    <row r="20" spans="4:32" ht="13.15" customHeight="1" x14ac:dyDescent="0.25">
      <c r="D20" s="53" t="s">
        <v>146</v>
      </c>
      <c r="E20" s="53" t="s">
        <v>74</v>
      </c>
      <c r="F20" s="53" t="s">
        <v>19</v>
      </c>
      <c r="G20" s="53" t="s">
        <v>31</v>
      </c>
      <c r="H20" s="54">
        <v>3606852.24</v>
      </c>
      <c r="I20" s="54">
        <v>3679003.8659247356</v>
      </c>
      <c r="J20" s="54">
        <v>3752205.211077061</v>
      </c>
      <c r="K20" s="54">
        <v>3746739.3186416654</v>
      </c>
      <c r="L20" s="54">
        <v>3784204.4741968671</v>
      </c>
      <c r="M20" s="54">
        <v>3802267.2297361805</v>
      </c>
      <c r="N20" s="54">
        <v>3764300</v>
      </c>
      <c r="O20" s="54">
        <v>3736275</v>
      </c>
      <c r="P20" s="54">
        <v>3850510</v>
      </c>
      <c r="Q20" s="54">
        <v>3873817</v>
      </c>
      <c r="R20" s="54">
        <v>3891678</v>
      </c>
      <c r="AC20" s="84" t="str">
        <f t="shared" si="0"/>
        <v>AustriaDSLTotal</v>
      </c>
      <c r="AE20" s="8"/>
      <c r="AF20" s="8"/>
    </row>
    <row r="21" spans="4:32" ht="13.15" customHeight="1" x14ac:dyDescent="0.25">
      <c r="D21" s="53" t="s">
        <v>146</v>
      </c>
      <c r="E21" s="53" t="s">
        <v>78</v>
      </c>
      <c r="F21" s="53" t="s">
        <v>19</v>
      </c>
      <c r="G21" s="53" t="s">
        <v>31</v>
      </c>
      <c r="H21" s="54">
        <v>1739995.2239999999</v>
      </c>
      <c r="I21" s="54">
        <v>1779719.3855532601</v>
      </c>
      <c r="J21" s="54">
        <v>1822738.8585856061</v>
      </c>
      <c r="K21" s="54">
        <v>1853734.9854170003</v>
      </c>
      <c r="L21" s="54">
        <v>1891566.3116499998</v>
      </c>
      <c r="M21" s="54">
        <v>1920371.8900000008</v>
      </c>
      <c r="N21" s="54">
        <v>1930022</v>
      </c>
      <c r="O21" s="54">
        <v>2477762</v>
      </c>
      <c r="P21" s="54">
        <v>3115093</v>
      </c>
      <c r="Q21" s="54">
        <v>3260672</v>
      </c>
      <c r="R21" s="54">
        <v>3361654</v>
      </c>
      <c r="AC21" s="84" t="str">
        <f t="shared" si="0"/>
        <v>AustriaVDSLTotal</v>
      </c>
      <c r="AE21" s="8"/>
      <c r="AF21" s="8"/>
    </row>
    <row r="22" spans="4:32" ht="13.15" customHeight="1" x14ac:dyDescent="0.25">
      <c r="D22" s="53" t="s">
        <v>146</v>
      </c>
      <c r="E22" s="53" t="s">
        <v>82</v>
      </c>
      <c r="F22" s="53" t="s">
        <v>19</v>
      </c>
      <c r="G22" s="53" t="s">
        <v>31</v>
      </c>
      <c r="H22" s="54" t="e">
        <v>#N/A</v>
      </c>
      <c r="I22" s="54" t="e">
        <v>#N/A</v>
      </c>
      <c r="J22" s="54" t="e">
        <v>#N/A</v>
      </c>
      <c r="K22" s="54" t="e">
        <v>#N/A</v>
      </c>
      <c r="L22" s="54" t="e">
        <v>#N/A</v>
      </c>
      <c r="M22" s="54" t="e">
        <v>#N/A</v>
      </c>
      <c r="N22" s="54">
        <v>842310.00000000012</v>
      </c>
      <c r="O22" s="54">
        <v>1358881</v>
      </c>
      <c r="P22" s="54">
        <v>2007540.9999999998</v>
      </c>
      <c r="Q22" s="54">
        <v>2210040</v>
      </c>
      <c r="R22" s="54">
        <v>2303854</v>
      </c>
      <c r="AC22" s="84" t="str">
        <f t="shared" si="0"/>
        <v>AustriaVDSL 2 VectoringTotal</v>
      </c>
      <c r="AE22" s="8"/>
      <c r="AF22" s="8"/>
    </row>
    <row r="23" spans="4:32" ht="13.15" customHeight="1" x14ac:dyDescent="0.25">
      <c r="D23" s="53" t="s">
        <v>146</v>
      </c>
      <c r="E23" s="53" t="s">
        <v>86</v>
      </c>
      <c r="F23" s="53" t="s">
        <v>19</v>
      </c>
      <c r="G23" s="53" t="s">
        <v>31</v>
      </c>
      <c r="H23" s="54">
        <v>262200</v>
      </c>
      <c r="I23" s="54">
        <v>266800</v>
      </c>
      <c r="J23" s="54">
        <v>271256.65449245024</v>
      </c>
      <c r="K23" s="54">
        <v>310286.45128925866</v>
      </c>
      <c r="L23" s="54">
        <v>485706.49257760367</v>
      </c>
      <c r="M23" s="54">
        <v>512932.44180011429</v>
      </c>
      <c r="N23" s="54">
        <v>534791</v>
      </c>
      <c r="O23" s="54">
        <v>805015</v>
      </c>
      <c r="P23" s="54">
        <v>1054017</v>
      </c>
      <c r="Q23" s="54">
        <v>1463133</v>
      </c>
      <c r="R23" s="54">
        <v>1652409.0000000014</v>
      </c>
      <c r="AC23" s="84" t="str">
        <f t="shared" si="0"/>
        <v>AustriaFTTPTotal</v>
      </c>
      <c r="AE23" s="8"/>
      <c r="AF23" s="8"/>
    </row>
    <row r="24" spans="4:32" ht="13.15" customHeight="1" x14ac:dyDescent="0.25">
      <c r="D24" s="53" t="s">
        <v>146</v>
      </c>
      <c r="E24" s="53" t="s">
        <v>90</v>
      </c>
      <c r="F24" s="53" t="s">
        <v>19</v>
      </c>
      <c r="G24" s="53" t="s">
        <v>31</v>
      </c>
      <c r="H24" s="54">
        <v>1436138</v>
      </c>
      <c r="I24" s="54">
        <v>1463566.4906687469</v>
      </c>
      <c r="J24" s="54">
        <v>1549647.2537952038</v>
      </c>
      <c r="K24" s="54">
        <v>1759091.3503499904</v>
      </c>
      <c r="L24" s="54">
        <v>2023690.5563770165</v>
      </c>
      <c r="M24" s="54">
        <v>2084243.7140509824</v>
      </c>
      <c r="N24" s="54">
        <v>2066220</v>
      </c>
      <c r="O24" s="54">
        <v>2286249</v>
      </c>
      <c r="P24" s="54">
        <v>2348015</v>
      </c>
      <c r="Q24" s="54">
        <v>2367719</v>
      </c>
      <c r="R24" s="54">
        <v>2397337</v>
      </c>
      <c r="AC24" s="84" t="str">
        <f t="shared" si="0"/>
        <v>AustriaCable modem DOCSIS 3.0Total</v>
      </c>
      <c r="AE24" s="8"/>
      <c r="AF24" s="8"/>
    </row>
    <row r="25" spans="4:32" ht="13.15" customHeight="1" x14ac:dyDescent="0.25">
      <c r="D25" s="53" t="s">
        <v>146</v>
      </c>
      <c r="E25" s="53" t="s">
        <v>94</v>
      </c>
      <c r="F25" s="53" t="s">
        <v>19</v>
      </c>
      <c r="G25" s="53" t="s">
        <v>31</v>
      </c>
      <c r="H25" s="54" t="e">
        <v>#N/A</v>
      </c>
      <c r="I25" s="54" t="e">
        <v>#N/A</v>
      </c>
      <c r="J25" s="54" t="e">
        <v>#N/A</v>
      </c>
      <c r="K25" s="54" t="e">
        <v>#N/A</v>
      </c>
      <c r="L25" s="54" t="e">
        <v>#N/A</v>
      </c>
      <c r="M25" s="54" t="e">
        <v>#N/A</v>
      </c>
      <c r="N25" s="54">
        <v>1058</v>
      </c>
      <c r="O25" s="54">
        <v>1045536</v>
      </c>
      <c r="P25" s="54">
        <v>1267968</v>
      </c>
      <c r="Q25" s="54">
        <v>1578426</v>
      </c>
      <c r="R25" s="54">
        <v>2119441</v>
      </c>
      <c r="AC25" s="84" t="str">
        <f t="shared" si="0"/>
        <v>AustriaCable modem DOCSIS 3.1Total</v>
      </c>
      <c r="AE25" s="8"/>
      <c r="AF25" s="8"/>
    </row>
    <row r="26" spans="4:32" ht="13.15" customHeight="1" x14ac:dyDescent="0.25">
      <c r="D26" s="53" t="s">
        <v>146</v>
      </c>
      <c r="E26" s="53" t="s">
        <v>98</v>
      </c>
      <c r="F26" s="53" t="s">
        <v>19</v>
      </c>
      <c r="G26" s="53" t="s">
        <v>31</v>
      </c>
      <c r="H26" s="54" t="e">
        <v>#N/A</v>
      </c>
      <c r="I26" s="54" t="e">
        <v>#N/A</v>
      </c>
      <c r="J26" s="54" t="e">
        <v>#N/A</v>
      </c>
      <c r="K26" s="54" t="e">
        <v>#N/A</v>
      </c>
      <c r="L26" s="54" t="e">
        <v>#N/A</v>
      </c>
      <c r="M26" s="54" t="e">
        <v>#N/A</v>
      </c>
      <c r="N26" s="54">
        <v>1611034</v>
      </c>
      <c r="O26" s="54">
        <v>634331</v>
      </c>
      <c r="P26" s="54">
        <v>788925</v>
      </c>
      <c r="Q26" s="54">
        <v>828114</v>
      </c>
      <c r="R26" s="54">
        <v>754703</v>
      </c>
      <c r="AC26" s="84" t="str">
        <f t="shared" si="0"/>
        <v>AustriaFWATotal</v>
      </c>
      <c r="AE26" s="8"/>
      <c r="AF26" s="8"/>
    </row>
    <row r="27" spans="4:32" ht="13.15" customHeight="1" x14ac:dyDescent="0.25">
      <c r="D27" s="53" t="s">
        <v>146</v>
      </c>
      <c r="E27" s="53" t="s">
        <v>102</v>
      </c>
      <c r="F27" s="53" t="s">
        <v>19</v>
      </c>
      <c r="G27" s="53" t="s">
        <v>31</v>
      </c>
      <c r="H27" s="54">
        <v>1284807</v>
      </c>
      <c r="I27" s="54">
        <v>2245437.3816873566</v>
      </c>
      <c r="J27" s="54">
        <v>3413257.3174938518</v>
      </c>
      <c r="K27" s="54">
        <v>3816230.3646571022</v>
      </c>
      <c r="L27" s="54">
        <v>3864591.6822706992</v>
      </c>
      <c r="M27" s="54">
        <v>3914444.352957081</v>
      </c>
      <c r="N27" s="54">
        <v>3866139.226104097</v>
      </c>
      <c r="O27" s="54">
        <v>3917838</v>
      </c>
      <c r="P27" s="54">
        <v>3957640</v>
      </c>
      <c r="Q27" s="54">
        <v>3992637</v>
      </c>
      <c r="R27" s="54" t="e">
        <v>#N/A</v>
      </c>
      <c r="AC27" s="84" t="str">
        <f t="shared" si="0"/>
        <v>AustriaLTETotal</v>
      </c>
      <c r="AE27" s="8"/>
      <c r="AF27" s="8"/>
    </row>
    <row r="28" spans="4:32" ht="13.15" customHeight="1" x14ac:dyDescent="0.25">
      <c r="D28" s="53" t="s">
        <v>146</v>
      </c>
      <c r="E28" s="53" t="s">
        <v>106</v>
      </c>
      <c r="F28" s="53" t="s">
        <v>19</v>
      </c>
      <c r="G28" s="53" t="s">
        <v>31</v>
      </c>
      <c r="H28" s="54" t="e">
        <v>#N/A</v>
      </c>
      <c r="I28" s="54" t="e">
        <v>#N/A</v>
      </c>
      <c r="J28" s="54" t="e">
        <v>#N/A</v>
      </c>
      <c r="K28" s="54">
        <v>3443933.9837821829</v>
      </c>
      <c r="L28" s="54">
        <v>3786232.5828751246</v>
      </c>
      <c r="M28" s="54">
        <v>3876030.2013259372</v>
      </c>
      <c r="N28" s="54">
        <v>3813412.3839999996</v>
      </c>
      <c r="O28" s="54">
        <v>3892121.666666667</v>
      </c>
      <c r="P28" s="54">
        <v>3925741.728420286</v>
      </c>
      <c r="Q28" s="54" t="e">
        <v>#N/A</v>
      </c>
      <c r="R28" s="54" t="e">
        <v>#N/A</v>
      </c>
      <c r="AC28" s="84" t="str">
        <f t="shared" si="0"/>
        <v>AustriaAverage LTE coverageTotal</v>
      </c>
      <c r="AE28" s="8"/>
      <c r="AF28" s="8"/>
    </row>
    <row r="29" spans="4:32" ht="13.15" customHeight="1" x14ac:dyDescent="0.25">
      <c r="D29" s="53" t="s">
        <v>146</v>
      </c>
      <c r="E29" s="53" t="s">
        <v>108</v>
      </c>
      <c r="F29" s="53" t="s">
        <v>19</v>
      </c>
      <c r="G29" s="53" t="s">
        <v>31</v>
      </c>
      <c r="H29" s="54" t="e">
        <v>#N/A</v>
      </c>
      <c r="I29" s="54" t="e">
        <v>#N/A</v>
      </c>
      <c r="J29" s="54" t="e">
        <v>#N/A</v>
      </c>
      <c r="K29" s="54" t="e">
        <v>#N/A</v>
      </c>
      <c r="L29" s="54" t="e">
        <v>#N/A</v>
      </c>
      <c r="M29" s="54" t="e">
        <v>#N/A</v>
      </c>
      <c r="N29" s="54" t="e">
        <v>#N/A</v>
      </c>
      <c r="O29" s="54">
        <v>1960056</v>
      </c>
      <c r="P29" s="54">
        <v>3040685</v>
      </c>
      <c r="Q29" s="54">
        <v>3663661</v>
      </c>
      <c r="R29" s="54">
        <v>3873165</v>
      </c>
      <c r="AC29" s="84" t="str">
        <f t="shared" si="0"/>
        <v>Austria5GTotal</v>
      </c>
      <c r="AE29" s="8"/>
      <c r="AF29" s="8"/>
    </row>
    <row r="30" spans="4:32" ht="13.15" customHeight="1" x14ac:dyDescent="0.25">
      <c r="D30" s="53" t="s">
        <v>146</v>
      </c>
      <c r="E30" s="53" t="s">
        <v>207</v>
      </c>
      <c r="F30" s="53" t="s">
        <v>19</v>
      </c>
      <c r="G30" s="53" t="s">
        <v>31</v>
      </c>
      <c r="H30" s="54" t="e">
        <v>#N/A</v>
      </c>
      <c r="I30" s="54" t="e">
        <v>#N/A</v>
      </c>
      <c r="J30" s="54" t="e">
        <v>#N/A</v>
      </c>
      <c r="K30" s="54" t="e">
        <v>#N/A</v>
      </c>
      <c r="L30" s="54" t="e">
        <v>#N/A</v>
      </c>
      <c r="M30" s="54" t="e">
        <v>#N/A</v>
      </c>
      <c r="N30" s="54" t="e">
        <v>#N/A</v>
      </c>
      <c r="O30" s="111" t="e">
        <v>#N/A</v>
      </c>
      <c r="P30" s="111" t="e">
        <v>#N/A</v>
      </c>
      <c r="Q30" s="54">
        <v>2938867</v>
      </c>
      <c r="R30" s="54">
        <v>3190111</v>
      </c>
      <c r="AC30" s="84" t="str">
        <f t="shared" si="0"/>
        <v>Austria5G in the 3.4–3.8 GHz bandTotal</v>
      </c>
      <c r="AE30" s="8"/>
      <c r="AF30" s="8"/>
    </row>
    <row r="31" spans="4:32" ht="13.15" customHeight="1" x14ac:dyDescent="0.25">
      <c r="D31" s="53" t="s">
        <v>146</v>
      </c>
      <c r="E31" s="53" t="s">
        <v>112</v>
      </c>
      <c r="F31" s="53" t="s">
        <v>19</v>
      </c>
      <c r="G31" s="53" t="s">
        <v>31</v>
      </c>
      <c r="H31" s="54">
        <v>3669040.5619999999</v>
      </c>
      <c r="I31" s="54">
        <v>3737036.819034629</v>
      </c>
      <c r="J31" s="54">
        <v>3813261.2104301383</v>
      </c>
      <c r="K31" s="54">
        <v>3855149.9818457277</v>
      </c>
      <c r="L31" s="54">
        <v>3903332.5596650764</v>
      </c>
      <c r="M31" s="54">
        <v>3935533.8015411892</v>
      </c>
      <c r="N31" s="54">
        <v>3883312</v>
      </c>
      <c r="O31" s="54">
        <v>3918929</v>
      </c>
      <c r="P31" s="54">
        <v>3959143</v>
      </c>
      <c r="Q31" s="54">
        <v>3995050</v>
      </c>
      <c r="R31" s="54">
        <v>4033080</v>
      </c>
      <c r="AC31" s="84" t="str">
        <f t="shared" si="0"/>
        <v>AustriaSatelliteTotal</v>
      </c>
      <c r="AE31" s="8"/>
      <c r="AF31" s="8"/>
    </row>
    <row r="32" spans="4:32" ht="13.15" customHeight="1" x14ac:dyDescent="0.25">
      <c r="D32" s="53" t="s">
        <v>146</v>
      </c>
      <c r="E32" s="53" t="s">
        <v>52</v>
      </c>
      <c r="F32" s="53" t="s">
        <v>19</v>
      </c>
      <c r="G32" s="53" t="s">
        <v>31</v>
      </c>
      <c r="H32" s="54">
        <v>3641072.1207989068</v>
      </c>
      <c r="I32" s="54">
        <v>3711125.6096430058</v>
      </c>
      <c r="J32" s="54">
        <v>3785157.3099954976</v>
      </c>
      <c r="K32" s="54">
        <v>3842151.7399998428</v>
      </c>
      <c r="L32" s="54">
        <v>3890624.2915362464</v>
      </c>
      <c r="M32" s="54">
        <v>3927671.7209203695</v>
      </c>
      <c r="N32" s="54" t="e">
        <v>#N/A</v>
      </c>
      <c r="O32" s="111" t="e">
        <v>#N/A</v>
      </c>
      <c r="P32" s="111" t="e">
        <v>#N/A</v>
      </c>
      <c r="Q32" s="111" t="e">
        <v>#N/A</v>
      </c>
      <c r="R32" s="111" t="e">
        <v>#N/A</v>
      </c>
      <c r="AC32" s="84" t="str">
        <f t="shared" si="0"/>
        <v>AustriaOverall broadband coverageTotal</v>
      </c>
      <c r="AE32" s="8"/>
      <c r="AF32" s="8"/>
    </row>
    <row r="33" spans="4:32" ht="13.15" customHeight="1" x14ac:dyDescent="0.25">
      <c r="D33" s="53" t="s">
        <v>146</v>
      </c>
      <c r="E33" s="53" t="s">
        <v>53</v>
      </c>
      <c r="F33" s="53" t="s">
        <v>19</v>
      </c>
      <c r="G33" s="53" t="s">
        <v>31</v>
      </c>
      <c r="H33" s="54" t="e">
        <v>#N/A</v>
      </c>
      <c r="I33" s="54" t="e">
        <v>#N/A</v>
      </c>
      <c r="J33" s="54" t="e">
        <v>#N/A</v>
      </c>
      <c r="K33" s="54" t="e">
        <v>#N/A</v>
      </c>
      <c r="L33" s="54">
        <v>2192715.9207661161</v>
      </c>
      <c r="M33" s="54">
        <v>2264652.8153727595</v>
      </c>
      <c r="N33" s="54" t="e">
        <v>#N/A</v>
      </c>
      <c r="O33" s="111" t="e">
        <v>#N/A</v>
      </c>
      <c r="P33" s="111" t="e">
        <v>#N/A</v>
      </c>
      <c r="Q33" s="111" t="e">
        <v>#N/A</v>
      </c>
      <c r="R33" s="111" t="e">
        <v>#N/A</v>
      </c>
      <c r="AC33" s="84" t="str">
        <f t="shared" si="0"/>
        <v>AustriaDOCSIS 3.0 &amp; FTTP coverageTotal</v>
      </c>
      <c r="AE33" s="8"/>
      <c r="AF33" s="8"/>
    </row>
    <row r="34" spans="4:32" ht="13.15" customHeight="1" x14ac:dyDescent="0.25">
      <c r="D34" s="53" t="s">
        <v>146</v>
      </c>
      <c r="E34" s="53" t="s">
        <v>124</v>
      </c>
      <c r="F34" s="53" t="s">
        <v>19</v>
      </c>
      <c r="G34" s="53" t="s">
        <v>31</v>
      </c>
      <c r="H34" s="54">
        <v>1436138</v>
      </c>
      <c r="I34" s="54">
        <v>1463566.4906687469</v>
      </c>
      <c r="J34" s="54">
        <v>1549647.2537952038</v>
      </c>
      <c r="K34" s="54">
        <v>1828955.0434417012</v>
      </c>
      <c r="L34" s="54">
        <v>2061408.4068002885</v>
      </c>
      <c r="M34" s="54">
        <v>2117765.4077161956</v>
      </c>
      <c r="N34" s="54" t="e">
        <v>#N/A</v>
      </c>
      <c r="O34" s="111" t="e">
        <v>#N/A</v>
      </c>
      <c r="P34" s="111" t="e">
        <v>#N/A</v>
      </c>
      <c r="Q34" s="111" t="e">
        <v>#N/A</v>
      </c>
      <c r="R34" s="111" t="e">
        <v>#N/A</v>
      </c>
      <c r="AC34" s="84" t="str">
        <f t="shared" si="0"/>
        <v>AustriaCable modemTotal</v>
      </c>
      <c r="AE34" s="8"/>
      <c r="AF34" s="8"/>
    </row>
    <row r="35" spans="4:32" ht="13.15" customHeight="1" x14ac:dyDescent="0.25">
      <c r="D35" s="53" t="s">
        <v>146</v>
      </c>
      <c r="E35" s="53" t="s">
        <v>129</v>
      </c>
      <c r="F35" s="53" t="s">
        <v>19</v>
      </c>
      <c r="G35" s="53" t="s">
        <v>31</v>
      </c>
      <c r="H35" s="54">
        <v>631390.6719999999</v>
      </c>
      <c r="I35" s="54">
        <v>618536.56080519233</v>
      </c>
      <c r="J35" s="54">
        <v>615130.41710127646</v>
      </c>
      <c r="K35" s="54">
        <v>476555.54553169996</v>
      </c>
      <c r="L35" s="54">
        <v>478336.28480898525</v>
      </c>
      <c r="M35" s="54">
        <v>477291.64784933237</v>
      </c>
      <c r="N35" s="54" t="e">
        <v>#N/A</v>
      </c>
      <c r="O35" s="111" t="e">
        <v>#N/A</v>
      </c>
      <c r="P35" s="111" t="e">
        <v>#N/A</v>
      </c>
      <c r="Q35" s="111" t="e">
        <v>#N/A</v>
      </c>
      <c r="R35" s="111" t="e">
        <v>#N/A</v>
      </c>
      <c r="AC35" s="84" t="str">
        <f t="shared" si="0"/>
        <v>AustriaWiMAXTotal</v>
      </c>
      <c r="AE35" s="8"/>
      <c r="AF35" s="8"/>
    </row>
    <row r="36" spans="4:32" ht="13.15" customHeight="1" x14ac:dyDescent="0.25">
      <c r="D36" s="53" t="s">
        <v>146</v>
      </c>
      <c r="E36" s="53" t="s">
        <v>134</v>
      </c>
      <c r="F36" s="53" t="s">
        <v>19</v>
      </c>
      <c r="G36" s="53" t="s">
        <v>31</v>
      </c>
      <c r="H36" s="54">
        <v>3593787.6040000003</v>
      </c>
      <c r="I36" s="54">
        <v>3662364.0627962588</v>
      </c>
      <c r="J36" s="54">
        <v>3736066.0786422947</v>
      </c>
      <c r="K36" s="54">
        <v>3820524.7858421025</v>
      </c>
      <c r="L36" s="54">
        <v>3868413.1450989717</v>
      </c>
      <c r="M36" s="54">
        <v>3919032.077570186</v>
      </c>
      <c r="N36" s="54" t="e">
        <v>#N/A</v>
      </c>
      <c r="O36" s="111" t="e">
        <v>#N/A</v>
      </c>
      <c r="P36" s="111" t="e">
        <v>#N/A</v>
      </c>
      <c r="Q36" s="111" t="e">
        <v>#N/A</v>
      </c>
      <c r="R36" s="111" t="e">
        <v>#N/A</v>
      </c>
      <c r="AC36" s="84" t="str">
        <f t="shared" si="0"/>
        <v>AustriaHSPATotal</v>
      </c>
      <c r="AE36" s="8"/>
      <c r="AF36" s="8"/>
    </row>
    <row r="37" spans="4:32" ht="13.15" customHeight="1" x14ac:dyDescent="0.25">
      <c r="D37" s="53" t="s">
        <v>148</v>
      </c>
      <c r="E37" s="53" t="s">
        <v>147</v>
      </c>
      <c r="F37" s="53" t="s">
        <v>19</v>
      </c>
      <c r="G37" s="53" t="s">
        <v>149</v>
      </c>
      <c r="H37" s="54">
        <v>30530</v>
      </c>
      <c r="I37" s="54">
        <v>30530</v>
      </c>
      <c r="J37" s="54">
        <v>30530</v>
      </c>
      <c r="K37" s="54">
        <v>30530</v>
      </c>
      <c r="L37" s="54">
        <v>30530</v>
      </c>
      <c r="M37" s="54">
        <v>30530</v>
      </c>
      <c r="N37" s="54">
        <v>30530</v>
      </c>
      <c r="O37" s="111">
        <v>30530</v>
      </c>
      <c r="P37" s="111">
        <v>30530</v>
      </c>
      <c r="Q37" s="111">
        <v>30530</v>
      </c>
      <c r="R37" s="111">
        <v>30530</v>
      </c>
      <c r="AC37" s="84" t="str">
        <f t="shared" si="0"/>
        <v>BelgiumLand areaTotal</v>
      </c>
      <c r="AE37" s="8"/>
      <c r="AF37" s="8"/>
    </row>
    <row r="38" spans="4:32" ht="13.15" customHeight="1" x14ac:dyDescent="0.25">
      <c r="D38" s="53" t="s">
        <v>148</v>
      </c>
      <c r="E38" s="53" t="s">
        <v>28</v>
      </c>
      <c r="F38" s="53" t="s">
        <v>19</v>
      </c>
      <c r="G38" s="53" t="s">
        <v>152</v>
      </c>
      <c r="H38" s="54">
        <v>11094850</v>
      </c>
      <c r="I38" s="54">
        <v>11161642</v>
      </c>
      <c r="J38" s="54">
        <v>11203992</v>
      </c>
      <c r="K38" s="54">
        <v>11258434</v>
      </c>
      <c r="L38" s="54">
        <v>11311117</v>
      </c>
      <c r="M38" s="54">
        <v>11351727</v>
      </c>
      <c r="N38" s="54">
        <v>11398589</v>
      </c>
      <c r="O38" s="111">
        <v>11455519</v>
      </c>
      <c r="P38" s="111">
        <v>11486362</v>
      </c>
      <c r="Q38" s="111">
        <v>11554766.999999996</v>
      </c>
      <c r="R38" s="111">
        <v>11617622.999999998</v>
      </c>
      <c r="AC38" s="84" t="str">
        <f t="shared" si="0"/>
        <v>BelgiumPopulationTotal</v>
      </c>
      <c r="AE38" s="8"/>
      <c r="AF38" s="8"/>
    </row>
    <row r="39" spans="4:32" ht="13.15" customHeight="1" x14ac:dyDescent="0.25">
      <c r="D39" s="53" t="s">
        <v>148</v>
      </c>
      <c r="E39" s="53" t="s">
        <v>31</v>
      </c>
      <c r="F39" s="53" t="s">
        <v>19</v>
      </c>
      <c r="G39" s="53" t="s">
        <v>152</v>
      </c>
      <c r="H39" s="54">
        <v>4622858</v>
      </c>
      <c r="I39" s="54">
        <v>4831879.653679654</v>
      </c>
      <c r="J39" s="54">
        <v>4850212.987012987</v>
      </c>
      <c r="K39" s="54">
        <v>4873780.9523809515</v>
      </c>
      <c r="L39" s="54">
        <v>4896587.4458874436</v>
      </c>
      <c r="M39" s="54">
        <v>4914167.532467532</v>
      </c>
      <c r="N39" s="54">
        <v>4899403.5117202029</v>
      </c>
      <c r="O39" s="111">
        <v>4751935.7946818834</v>
      </c>
      <c r="P39" s="111">
        <v>4989764</v>
      </c>
      <c r="Q39" s="111">
        <v>5022036</v>
      </c>
      <c r="R39" s="111">
        <v>4818474.9488654295</v>
      </c>
      <c r="AC39" s="84" t="str">
        <f t="shared" si="0"/>
        <v>BelgiumHouseholdsTotal</v>
      </c>
      <c r="AE39" s="8"/>
      <c r="AF39" s="8"/>
    </row>
    <row r="40" spans="4:32" ht="13.15" customHeight="1" x14ac:dyDescent="0.25">
      <c r="D40" s="53" t="s">
        <v>148</v>
      </c>
      <c r="E40" s="53" t="s">
        <v>58</v>
      </c>
      <c r="F40" s="53" t="s">
        <v>19</v>
      </c>
      <c r="G40" s="53" t="s">
        <v>31</v>
      </c>
      <c r="H40" s="54">
        <v>4618235.1419999991</v>
      </c>
      <c r="I40" s="54">
        <v>4823429.3001503237</v>
      </c>
      <c r="J40" s="54">
        <v>4841730.5707753245</v>
      </c>
      <c r="K40" s="54">
        <v>4865348.6729849158</v>
      </c>
      <c r="L40" s="54">
        <v>4889770.2317158272</v>
      </c>
      <c r="M40" s="54">
        <v>4909253.4355943482</v>
      </c>
      <c r="N40" s="54">
        <v>4895374.8453146257</v>
      </c>
      <c r="O40" s="111">
        <v>4745761.5181051362</v>
      </c>
      <c r="P40" s="111" t="e">
        <v>#N/A</v>
      </c>
      <c r="Q40" s="111" t="e">
        <v>#N/A</v>
      </c>
      <c r="R40" s="111" t="e">
        <v>#N/A</v>
      </c>
      <c r="AC40" s="84" t="str">
        <f t="shared" si="0"/>
        <v>BelgiumBroadband coverage (&gt;2Mbps)Total</v>
      </c>
      <c r="AE40" s="8"/>
      <c r="AF40" s="8"/>
    </row>
    <row r="41" spans="4:32" ht="13.15" customHeight="1" x14ac:dyDescent="0.25">
      <c r="D41" s="53" t="s">
        <v>148</v>
      </c>
      <c r="E41" s="53" t="s">
        <v>60</v>
      </c>
      <c r="F41" s="53" t="s">
        <v>19</v>
      </c>
      <c r="G41" s="53" t="s">
        <v>31</v>
      </c>
      <c r="H41" s="54">
        <v>4396337.9579999996</v>
      </c>
      <c r="I41" s="54">
        <v>4624108.8285714285</v>
      </c>
      <c r="J41" s="54">
        <v>4665904.8935064934</v>
      </c>
      <c r="K41" s="54">
        <v>4724599.8463234948</v>
      </c>
      <c r="L41" s="54">
        <v>4750179.4812554093</v>
      </c>
      <c r="M41" s="54">
        <v>4830675.2986076567</v>
      </c>
      <c r="N41" s="54">
        <v>4814741.3443114357</v>
      </c>
      <c r="O41" s="111">
        <v>4679288.3413252784</v>
      </c>
      <c r="P41" s="111">
        <v>4943229</v>
      </c>
      <c r="Q41" s="111">
        <v>4911620</v>
      </c>
      <c r="R41" s="54">
        <v>4712534.503604996</v>
      </c>
      <c r="AC41" s="84" t="str">
        <f t="shared" si="0"/>
        <v>BelgiumBroadband coverage (&gt;30Mbps)Total</v>
      </c>
      <c r="AE41" s="8"/>
      <c r="AF41" s="8"/>
    </row>
    <row r="42" spans="4:32" ht="13.15" customHeight="1" x14ac:dyDescent="0.25">
      <c r="D42" s="53" t="s">
        <v>148</v>
      </c>
      <c r="E42" s="53" t="s">
        <v>61</v>
      </c>
      <c r="F42" s="53" t="s">
        <v>19</v>
      </c>
      <c r="G42" s="53" t="s">
        <v>31</v>
      </c>
      <c r="H42" s="54">
        <v>4248406.5020000003</v>
      </c>
      <c r="I42" s="54">
        <v>4474320.5593073601</v>
      </c>
      <c r="J42" s="54">
        <v>4515548.290909091</v>
      </c>
      <c r="K42" s="54">
        <v>4578338.7153517846</v>
      </c>
      <c r="L42" s="54">
        <v>4612585.3740259716</v>
      </c>
      <c r="M42" s="54">
        <v>4691596.3198497314</v>
      </c>
      <c r="N42" s="54">
        <v>4725524.964202622</v>
      </c>
      <c r="O42" s="111">
        <v>4584617.3611564171</v>
      </c>
      <c r="P42" s="111">
        <v>4852195</v>
      </c>
      <c r="Q42" s="111">
        <v>4865517</v>
      </c>
      <c r="R42" s="54">
        <v>4668300.2228137907</v>
      </c>
      <c r="AC42" s="84" t="str">
        <f t="shared" si="0"/>
        <v>BelgiumBroadband coverage (&gt;100Mbps)Total</v>
      </c>
      <c r="AE42" s="8"/>
      <c r="AF42" s="8"/>
    </row>
    <row r="43" spans="4:32" ht="13.15" customHeight="1" x14ac:dyDescent="0.25">
      <c r="D43" s="53" t="s">
        <v>148</v>
      </c>
      <c r="E43" s="53" t="s">
        <v>62</v>
      </c>
      <c r="F43" s="53" t="s">
        <v>19</v>
      </c>
      <c r="G43" s="53" t="s">
        <v>31</v>
      </c>
      <c r="H43" s="54" t="e">
        <v>#N/A</v>
      </c>
      <c r="I43" s="54" t="e">
        <v>#N/A</v>
      </c>
      <c r="J43" s="54" t="e">
        <v>#N/A</v>
      </c>
      <c r="K43" s="54" t="e">
        <v>#N/A</v>
      </c>
      <c r="L43" s="54" t="e">
        <v>#N/A</v>
      </c>
      <c r="M43" s="54" t="e">
        <v>#N/A</v>
      </c>
      <c r="N43" s="54">
        <v>2410953.1196591253</v>
      </c>
      <c r="O43" s="111">
        <v>2345267.4145497452</v>
      </c>
      <c r="P43" s="111">
        <v>3442937.1599999997</v>
      </c>
      <c r="Q43" s="147">
        <v>3916592.7693779962</v>
      </c>
      <c r="R43" s="54">
        <v>4612845.1999063529</v>
      </c>
      <c r="AC43" s="84" t="str">
        <f t="shared" si="0"/>
        <v>BelgiumBroadband coverage (&gt;1Gbps)Total</v>
      </c>
      <c r="AE43" s="8"/>
      <c r="AF43" s="8"/>
    </row>
    <row r="44" spans="4:32" ht="13.15" customHeight="1" x14ac:dyDescent="0.25">
      <c r="D44" s="53" t="s">
        <v>148</v>
      </c>
      <c r="E44" s="53" t="s">
        <v>63</v>
      </c>
      <c r="F44" s="53" t="s">
        <v>19</v>
      </c>
      <c r="G44" s="53" t="s">
        <v>31</v>
      </c>
      <c r="H44" s="54" t="e">
        <v>#N/A</v>
      </c>
      <c r="I44" s="54" t="e">
        <v>#N/A</v>
      </c>
      <c r="J44" s="54" t="e">
        <v>#N/A</v>
      </c>
      <c r="K44" s="54" t="e">
        <v>#N/A</v>
      </c>
      <c r="L44" s="54" t="e">
        <v>#N/A</v>
      </c>
      <c r="M44" s="54" t="e">
        <v>#N/A</v>
      </c>
      <c r="N44" s="54" t="e">
        <v>#N/A</v>
      </c>
      <c r="O44" s="111" t="e">
        <v>#N/A</v>
      </c>
      <c r="P44" s="111">
        <v>449078.76</v>
      </c>
      <c r="Q44" s="111">
        <v>732184</v>
      </c>
      <c r="R44" s="54">
        <v>1204618.7372163567</v>
      </c>
      <c r="AC44" s="84" t="str">
        <f t="shared" si="0"/>
        <v>BelgiumBroadband coverage (&gt;1Gbps upload and download)Total</v>
      </c>
      <c r="AE44" s="8"/>
      <c r="AF44" s="8"/>
    </row>
    <row r="45" spans="4:32" ht="13.15" customHeight="1" x14ac:dyDescent="0.25">
      <c r="D45" s="53" t="s">
        <v>148</v>
      </c>
      <c r="E45" s="53" t="s">
        <v>65</v>
      </c>
      <c r="F45" s="53" t="s">
        <v>19</v>
      </c>
      <c r="G45" s="53" t="s">
        <v>31</v>
      </c>
      <c r="H45" s="54">
        <v>4619709.3891509073</v>
      </c>
      <c r="I45" s="54">
        <v>4828255.7439393951</v>
      </c>
      <c r="J45" s="54">
        <v>4846575.3272727272</v>
      </c>
      <c r="K45" s="54">
        <v>4870217.1081709825</v>
      </c>
      <c r="L45" s="54">
        <v>4892915.4177684076</v>
      </c>
      <c r="M45" s="54">
        <v>4910481.9774774676</v>
      </c>
      <c r="N45" s="54">
        <v>4898186.9835014055</v>
      </c>
      <c r="O45" s="111">
        <v>4748968.4059695834</v>
      </c>
      <c r="P45" s="111">
        <v>4972479.4575040024</v>
      </c>
      <c r="Q45" s="111">
        <v>5021003.1423120117</v>
      </c>
      <c r="R45" s="54">
        <v>4817457.5034288932</v>
      </c>
      <c r="AC45" s="84" t="str">
        <f t="shared" si="0"/>
        <v>BelgiumFixed broadband coverageTotal</v>
      </c>
      <c r="AE45" s="8"/>
      <c r="AF45" s="8"/>
    </row>
    <row r="46" spans="4:32" ht="13.15" customHeight="1" x14ac:dyDescent="0.25">
      <c r="D46" s="53" t="s">
        <v>148</v>
      </c>
      <c r="E46" s="53" t="s">
        <v>70</v>
      </c>
      <c r="F46" s="53" t="s">
        <v>19</v>
      </c>
      <c r="G46" s="53" t="s">
        <v>31</v>
      </c>
      <c r="H46" s="54">
        <v>4545847.0834119879</v>
      </c>
      <c r="I46" s="54">
        <v>4775876.7101139771</v>
      </c>
      <c r="J46" s="54">
        <v>4797253.3062361823</v>
      </c>
      <c r="K46" s="54">
        <v>4797845.4747981895</v>
      </c>
      <c r="L46" s="54">
        <v>4815089.8285615267</v>
      </c>
      <c r="M46" s="54">
        <v>4852577.2717900788</v>
      </c>
      <c r="N46" s="54">
        <v>4854633.5204197932</v>
      </c>
      <c r="O46" s="111">
        <v>4718496.4073464358</v>
      </c>
      <c r="P46" s="111">
        <v>4943229.4609360015</v>
      </c>
      <c r="Q46" s="111">
        <v>4989664.3257364044</v>
      </c>
      <c r="R46" s="54">
        <v>4798262.057757955</v>
      </c>
      <c r="AC46" s="84" t="str">
        <f t="shared" si="0"/>
        <v>BelgiumNGA coverageTotal</v>
      </c>
      <c r="AE46" s="8"/>
      <c r="AF46" s="8"/>
    </row>
    <row r="47" spans="4:32" ht="13.15" customHeight="1" x14ac:dyDescent="0.25">
      <c r="D47" s="53" t="s">
        <v>148</v>
      </c>
      <c r="E47" s="53" t="s">
        <v>225</v>
      </c>
      <c r="F47" s="53" t="s">
        <v>19</v>
      </c>
      <c r="G47" s="53" t="s">
        <v>31</v>
      </c>
      <c r="H47" s="54" t="e">
        <v>#N/A</v>
      </c>
      <c r="I47" s="54" t="e">
        <v>#N/A</v>
      </c>
      <c r="J47" s="54" t="e">
        <v>#N/A</v>
      </c>
      <c r="K47" s="54" t="e">
        <v>#N/A</v>
      </c>
      <c r="L47" s="54" t="e">
        <v>#N/A</v>
      </c>
      <c r="M47" s="54" t="e">
        <v>#N/A</v>
      </c>
      <c r="N47" s="54">
        <v>3257245.4516400439</v>
      </c>
      <c r="O47" s="111">
        <v>3208324.8763517407</v>
      </c>
      <c r="P47" s="111">
        <v>3438772.0000000005</v>
      </c>
      <c r="Q47" s="111">
        <v>3931268.0326287537</v>
      </c>
      <c r="R47" s="54">
        <v>4623504.1308571137</v>
      </c>
      <c r="AC47" s="84" t="str">
        <f t="shared" si="0"/>
        <v>BelgiumFixed VHCN coverage (FTTP &amp; DOCSIS 3.1)Total</v>
      </c>
      <c r="AE47" s="8"/>
      <c r="AF47" s="8"/>
    </row>
    <row r="48" spans="4:32" ht="13.15" customHeight="1" x14ac:dyDescent="0.25">
      <c r="D48" s="53" t="s">
        <v>148</v>
      </c>
      <c r="E48" s="53" t="s">
        <v>226</v>
      </c>
      <c r="F48" s="53" t="s">
        <v>19</v>
      </c>
      <c r="G48" s="53" t="s">
        <v>31</v>
      </c>
      <c r="H48" s="54" t="e">
        <v>#N/A</v>
      </c>
      <c r="I48" s="54" t="e">
        <v>#N/A</v>
      </c>
      <c r="J48" s="54" t="e">
        <v>#N/A</v>
      </c>
      <c r="K48" s="54" t="e">
        <v>#N/A</v>
      </c>
      <c r="L48" s="54" t="e">
        <v>#N/A</v>
      </c>
      <c r="M48" s="54" t="e">
        <v>#N/A</v>
      </c>
      <c r="N48" s="54" t="e">
        <v>#N/A</v>
      </c>
      <c r="O48" s="54" t="e">
        <v>#N/A</v>
      </c>
      <c r="P48" s="54" t="e">
        <v>#N/A</v>
      </c>
      <c r="Q48" s="54" t="e">
        <v>#N/A</v>
      </c>
      <c r="R48" s="54" t="e">
        <v>#N/A</v>
      </c>
      <c r="AC48" s="84" t="str">
        <f t="shared" si="0"/>
        <v>BelgiumVHCN coverage (as defined by BEREC)Total</v>
      </c>
      <c r="AE48" s="8"/>
      <c r="AF48" s="8"/>
    </row>
    <row r="49" spans="4:32" ht="13.15" customHeight="1" x14ac:dyDescent="0.25">
      <c r="D49" s="53" t="s">
        <v>148</v>
      </c>
      <c r="E49" s="53" t="s">
        <v>74</v>
      </c>
      <c r="F49" s="53" t="s">
        <v>19</v>
      </c>
      <c r="G49" s="53" t="s">
        <v>31</v>
      </c>
      <c r="H49" s="54">
        <v>4615924</v>
      </c>
      <c r="I49" s="54">
        <v>4824631.8341991361</v>
      </c>
      <c r="J49" s="54">
        <v>4842937.6675324682</v>
      </c>
      <c r="K49" s="54">
        <v>4866653.2639610097</v>
      </c>
      <c r="L49" s="54">
        <v>4889243.3896493679</v>
      </c>
      <c r="M49" s="54">
        <v>4906796.4224874023</v>
      </c>
      <c r="N49" s="54">
        <v>4892054.4064526241</v>
      </c>
      <c r="O49" s="111">
        <v>4744808.9147721995</v>
      </c>
      <c r="P49" s="111">
        <v>4982181.8236110006</v>
      </c>
      <c r="Q49" s="111">
        <v>5014514.797046544</v>
      </c>
      <c r="R49" s="54">
        <v>4811316.6567923035</v>
      </c>
      <c r="AC49" s="84" t="str">
        <f t="shared" si="0"/>
        <v>BelgiumDSLTotal</v>
      </c>
      <c r="AE49" s="8"/>
      <c r="AF49" s="8"/>
    </row>
    <row r="50" spans="4:32" ht="13.15" customHeight="1" x14ac:dyDescent="0.25">
      <c r="D50" s="53" t="s">
        <v>148</v>
      </c>
      <c r="E50" s="53" t="s">
        <v>78</v>
      </c>
      <c r="F50" s="53" t="s">
        <v>19</v>
      </c>
      <c r="G50" s="53" t="s">
        <v>31</v>
      </c>
      <c r="H50" s="54">
        <v>4091229</v>
      </c>
      <c r="I50" s="54">
        <v>4348691.6883116877</v>
      </c>
      <c r="J50" s="54">
        <v>4384592.5402597375</v>
      </c>
      <c r="K50" s="54">
        <v>4508247.3809523806</v>
      </c>
      <c r="L50" s="54">
        <v>4602792.0171230836</v>
      </c>
      <c r="M50" s="54">
        <v>4640795.3935815031</v>
      </c>
      <c r="N50" s="54">
        <v>4680890.1150974808</v>
      </c>
      <c r="O50" s="111">
        <v>4598923.4620931279</v>
      </c>
      <c r="P50" s="111">
        <v>4829369.0737874722</v>
      </c>
      <c r="Q50" s="111">
        <v>4866016.027687504</v>
      </c>
      <c r="R50" s="54">
        <v>4649828.3256551381</v>
      </c>
      <c r="AC50" s="84" t="str">
        <f t="shared" si="0"/>
        <v>BelgiumVDSLTotal</v>
      </c>
      <c r="AE50" s="8"/>
      <c r="AF50" s="8"/>
    </row>
    <row r="51" spans="4:32" ht="13.15" customHeight="1" x14ac:dyDescent="0.25">
      <c r="D51" s="53" t="s">
        <v>148</v>
      </c>
      <c r="E51" s="53" t="s">
        <v>82</v>
      </c>
      <c r="F51" s="53" t="s">
        <v>19</v>
      </c>
      <c r="G51" s="53" t="s">
        <v>31</v>
      </c>
      <c r="H51" s="54" t="e">
        <v>#N/A</v>
      </c>
      <c r="I51" s="54" t="e">
        <v>#N/A</v>
      </c>
      <c r="J51" s="54" t="e">
        <v>#N/A</v>
      </c>
      <c r="K51" s="54" t="e">
        <v>#N/A</v>
      </c>
      <c r="L51" s="54" t="e">
        <v>#N/A</v>
      </c>
      <c r="M51" s="54" t="e">
        <v>#N/A</v>
      </c>
      <c r="N51" s="54">
        <v>2564354.338515853</v>
      </c>
      <c r="O51" s="111">
        <v>2596640.287634653</v>
      </c>
      <c r="P51" s="111">
        <v>2572473.8340794658</v>
      </c>
      <c r="Q51" s="111">
        <v>2403402.7949172365</v>
      </c>
      <c r="R51" s="54">
        <v>2110884.3819748638</v>
      </c>
      <c r="AC51" s="84" t="str">
        <f t="shared" si="0"/>
        <v>BelgiumVDSL 2 VectoringTotal</v>
      </c>
      <c r="AE51" s="8"/>
      <c r="AF51" s="8"/>
    </row>
    <row r="52" spans="4:32" ht="13.15" customHeight="1" x14ac:dyDescent="0.25">
      <c r="D52" s="53" t="s">
        <v>148</v>
      </c>
      <c r="E52" s="53" t="s">
        <v>86</v>
      </c>
      <c r="F52" s="53" t="s">
        <v>19</v>
      </c>
      <c r="G52" s="53" t="s">
        <v>31</v>
      </c>
      <c r="H52" s="54">
        <v>16200</v>
      </c>
      <c r="I52" s="54">
        <v>17600</v>
      </c>
      <c r="J52" s="54">
        <v>17600</v>
      </c>
      <c r="K52" s="54">
        <v>29681</v>
      </c>
      <c r="L52" s="54">
        <v>41033</v>
      </c>
      <c r="M52" s="54">
        <v>68688.763201289548</v>
      </c>
      <c r="N52" s="54">
        <v>174923.17834232742</v>
      </c>
      <c r="O52" s="111">
        <v>309472.25819002587</v>
      </c>
      <c r="P52" s="111">
        <v>503256.64546955243</v>
      </c>
      <c r="Q52" s="111">
        <v>861948.10505956761</v>
      </c>
      <c r="R52" s="54">
        <v>1204618.7372163567</v>
      </c>
      <c r="AC52" s="84" t="str">
        <f t="shared" si="0"/>
        <v>BelgiumFTTPTotal</v>
      </c>
      <c r="AE52" s="8"/>
      <c r="AF52" s="8"/>
    </row>
    <row r="53" spans="4:32" ht="13.15" customHeight="1" x14ac:dyDescent="0.25">
      <c r="D53" s="53" t="s">
        <v>148</v>
      </c>
      <c r="E53" s="53" t="s">
        <v>90</v>
      </c>
      <c r="F53" s="53" t="s">
        <v>19</v>
      </c>
      <c r="G53" s="53" t="s">
        <v>31</v>
      </c>
      <c r="H53" s="54">
        <v>4253029.3600000003</v>
      </c>
      <c r="I53" s="54">
        <v>4493648.0779220788</v>
      </c>
      <c r="J53" s="54">
        <v>4544649.568831169</v>
      </c>
      <c r="K53" s="54">
        <v>4573441.3650004603</v>
      </c>
      <c r="L53" s="54">
        <v>4597895.6116883093</v>
      </c>
      <c r="M53" s="54">
        <v>4612272.4306344111</v>
      </c>
      <c r="N53" s="54">
        <v>4579469.9113316871</v>
      </c>
      <c r="O53" s="111">
        <v>4449356.2559784902</v>
      </c>
      <c r="P53" s="111">
        <v>4813397</v>
      </c>
      <c r="Q53" s="111">
        <v>4805618</v>
      </c>
      <c r="R53" s="54">
        <v>4623868.8230591863</v>
      </c>
      <c r="AC53" s="84" t="str">
        <f t="shared" si="0"/>
        <v>BelgiumCable modem DOCSIS 3.0Total</v>
      </c>
      <c r="AE53" s="8"/>
      <c r="AF53" s="8"/>
    </row>
    <row r="54" spans="4:32" ht="13.15" customHeight="1" x14ac:dyDescent="0.25">
      <c r="D54" s="53" t="s">
        <v>148</v>
      </c>
      <c r="E54" s="53" t="s">
        <v>94</v>
      </c>
      <c r="F54" s="53" t="s">
        <v>19</v>
      </c>
      <c r="G54" s="53" t="s">
        <v>31</v>
      </c>
      <c r="H54" s="54" t="e">
        <v>#N/A</v>
      </c>
      <c r="I54" s="54" t="e">
        <v>#N/A</v>
      </c>
      <c r="J54" s="54" t="e">
        <v>#N/A</v>
      </c>
      <c r="K54" s="54" t="e">
        <v>#N/A</v>
      </c>
      <c r="L54" s="54" t="e">
        <v>#N/A</v>
      </c>
      <c r="M54" s="54" t="e">
        <v>#N/A</v>
      </c>
      <c r="N54" s="54">
        <v>3214604.1595454989</v>
      </c>
      <c r="O54" s="111">
        <v>3127023.2193996613</v>
      </c>
      <c r="P54" s="111">
        <v>3376849</v>
      </c>
      <c r="Q54" s="111">
        <v>3735614</v>
      </c>
      <c r="R54" s="54">
        <v>4595494.8468618207</v>
      </c>
      <c r="AC54" s="84" t="str">
        <f t="shared" si="0"/>
        <v>BelgiumCable modem DOCSIS 3.1Total</v>
      </c>
      <c r="AE54" s="8"/>
      <c r="AF54" s="8"/>
    </row>
    <row r="55" spans="4:32" ht="13.15" customHeight="1" x14ac:dyDescent="0.25">
      <c r="D55" s="53" t="s">
        <v>148</v>
      </c>
      <c r="E55" s="53" t="s">
        <v>98</v>
      </c>
      <c r="F55" s="53" t="s">
        <v>19</v>
      </c>
      <c r="G55" s="53" t="s">
        <v>31</v>
      </c>
      <c r="H55" s="54" t="e">
        <v>#N/A</v>
      </c>
      <c r="I55" s="54" t="e">
        <v>#N/A</v>
      </c>
      <c r="J55" s="54" t="e">
        <v>#N/A</v>
      </c>
      <c r="K55" s="54" t="e">
        <v>#N/A</v>
      </c>
      <c r="L55" s="54" t="e">
        <v>#N/A</v>
      </c>
      <c r="M55" s="54" t="e">
        <v>#N/A</v>
      </c>
      <c r="N55" s="54">
        <v>0</v>
      </c>
      <c r="O55" s="111">
        <v>0</v>
      </c>
      <c r="P55" s="111">
        <v>4875111</v>
      </c>
      <c r="Q55" s="111">
        <v>5012288</v>
      </c>
      <c r="R55" s="54">
        <v>4809304.9281163095</v>
      </c>
      <c r="AC55" s="84" t="str">
        <f t="shared" si="0"/>
        <v>BelgiumFWATotal</v>
      </c>
      <c r="AE55" s="8"/>
      <c r="AF55" s="8"/>
    </row>
    <row r="56" spans="4:32" ht="13.15" customHeight="1" x14ac:dyDescent="0.25">
      <c r="D56" s="53" t="s">
        <v>148</v>
      </c>
      <c r="E56" s="53" t="s">
        <v>102</v>
      </c>
      <c r="F56" s="53" t="s">
        <v>19</v>
      </c>
      <c r="G56" s="53" t="s">
        <v>31</v>
      </c>
      <c r="H56" s="54">
        <v>2106163</v>
      </c>
      <c r="I56" s="54">
        <v>3276844.259157687</v>
      </c>
      <c r="J56" s="54">
        <v>4151984.433235785</v>
      </c>
      <c r="K56" s="54">
        <v>4870635.6587397493</v>
      </c>
      <c r="L56" s="54">
        <v>4895972.8032460064</v>
      </c>
      <c r="M56" s="54">
        <v>4913553.028064304</v>
      </c>
      <c r="N56" s="54">
        <v>4899402.5313981017</v>
      </c>
      <c r="O56" s="111">
        <v>4751933.9369681254</v>
      </c>
      <c r="P56" s="111">
        <v>4989764</v>
      </c>
      <c r="Q56" s="111">
        <v>5022036</v>
      </c>
      <c r="R56" s="54" t="e">
        <v>#N/A</v>
      </c>
      <c r="AC56" s="84" t="str">
        <f t="shared" si="0"/>
        <v>BelgiumLTETotal</v>
      </c>
      <c r="AE56" s="8"/>
      <c r="AF56" s="8"/>
    </row>
    <row r="57" spans="4:32" ht="13.15" customHeight="1" x14ac:dyDescent="0.25">
      <c r="D57" s="53" t="s">
        <v>148</v>
      </c>
      <c r="E57" s="53" t="s">
        <v>106</v>
      </c>
      <c r="F57" s="53" t="s">
        <v>19</v>
      </c>
      <c r="G57" s="53" t="s">
        <v>31</v>
      </c>
      <c r="H57" s="54" t="e">
        <v>#N/A</v>
      </c>
      <c r="I57" s="54" t="e">
        <v>#N/A</v>
      </c>
      <c r="J57" s="54" t="e">
        <v>#N/A</v>
      </c>
      <c r="K57" s="54">
        <v>4607173.6211896343</v>
      </c>
      <c r="L57" s="54">
        <v>4728477.3749292176</v>
      </c>
      <c r="M57" s="54">
        <v>4896065.2964330306</v>
      </c>
      <c r="N57" s="54">
        <v>4884215.3608338702</v>
      </c>
      <c r="O57" s="111">
        <v>4750351.8160836566</v>
      </c>
      <c r="P57" s="111">
        <v>4988100.7453333335</v>
      </c>
      <c r="Q57" s="54" t="e">
        <v>#N/A</v>
      </c>
      <c r="R57" s="54" t="e">
        <v>#N/A</v>
      </c>
      <c r="AC57" s="84" t="str">
        <f t="shared" si="0"/>
        <v>BelgiumAverage LTE coverageTotal</v>
      </c>
      <c r="AE57" s="8"/>
      <c r="AF57" s="8"/>
    </row>
    <row r="58" spans="4:32" ht="13.15" customHeight="1" x14ac:dyDescent="0.25">
      <c r="D58" s="53" t="s">
        <v>148</v>
      </c>
      <c r="E58" s="53" t="s">
        <v>108</v>
      </c>
      <c r="F58" s="53" t="s">
        <v>19</v>
      </c>
      <c r="G58" s="53" t="s">
        <v>31</v>
      </c>
      <c r="H58" s="54" t="e">
        <v>#N/A</v>
      </c>
      <c r="I58" s="54" t="e">
        <v>#N/A</v>
      </c>
      <c r="J58" s="54" t="e">
        <v>#N/A</v>
      </c>
      <c r="K58" s="54" t="e">
        <v>#N/A</v>
      </c>
      <c r="L58" s="54" t="e">
        <v>#N/A</v>
      </c>
      <c r="M58" s="54" t="e">
        <v>#N/A</v>
      </c>
      <c r="N58" s="54" t="e">
        <v>#N/A</v>
      </c>
      <c r="O58" s="111">
        <v>210470.64687684434</v>
      </c>
      <c r="P58" s="111">
        <v>211877.17320093836</v>
      </c>
      <c r="Q58" s="111">
        <v>1487960.016491683</v>
      </c>
      <c r="R58" s="54">
        <v>1944382.8999401184</v>
      </c>
      <c r="AC58" s="84" t="str">
        <f t="shared" si="0"/>
        <v>Belgium5GTotal</v>
      </c>
      <c r="AE58" s="8"/>
      <c r="AF58" s="8"/>
    </row>
    <row r="59" spans="4:32" ht="13.15" customHeight="1" x14ac:dyDescent="0.25">
      <c r="D59" s="53" t="s">
        <v>148</v>
      </c>
      <c r="E59" s="53" t="s">
        <v>207</v>
      </c>
      <c r="F59" s="53" t="s">
        <v>19</v>
      </c>
      <c r="G59" s="53" t="s">
        <v>31</v>
      </c>
      <c r="H59" s="54" t="e">
        <v>#N/A</v>
      </c>
      <c r="I59" s="54" t="e">
        <v>#N/A</v>
      </c>
      <c r="J59" s="54" t="e">
        <v>#N/A</v>
      </c>
      <c r="K59" s="54" t="e">
        <v>#N/A</v>
      </c>
      <c r="L59" s="54" t="e">
        <v>#N/A</v>
      </c>
      <c r="M59" s="54" t="e">
        <v>#N/A</v>
      </c>
      <c r="N59" s="54" t="e">
        <v>#N/A</v>
      </c>
      <c r="O59" s="111" t="e">
        <v>#N/A</v>
      </c>
      <c r="P59" s="111" t="e">
        <v>#N/A</v>
      </c>
      <c r="Q59" s="111">
        <v>278900.3125125959</v>
      </c>
      <c r="R59" s="54">
        <v>686316.68180043681</v>
      </c>
      <c r="AC59" s="84" t="str">
        <f t="shared" si="0"/>
        <v>Belgium5G in the 3.4–3.8 GHz bandTotal</v>
      </c>
      <c r="AE59" s="8"/>
      <c r="AF59" s="8"/>
    </row>
    <row r="60" spans="4:32" ht="13.15" customHeight="1" x14ac:dyDescent="0.25">
      <c r="D60" s="53" t="s">
        <v>148</v>
      </c>
      <c r="E60" s="53" t="s">
        <v>112</v>
      </c>
      <c r="F60" s="53" t="s">
        <v>19</v>
      </c>
      <c r="G60" s="53" t="s">
        <v>31</v>
      </c>
      <c r="H60" s="54">
        <v>4622858</v>
      </c>
      <c r="I60" s="54">
        <v>4831879.653679654</v>
      </c>
      <c r="J60" s="54">
        <v>4850212.987012987</v>
      </c>
      <c r="K60" s="54">
        <v>4873780.9523809515</v>
      </c>
      <c r="L60" s="54">
        <v>4896587.4458874436</v>
      </c>
      <c r="M60" s="54">
        <v>4914167.532467532</v>
      </c>
      <c r="N60" s="54">
        <v>4899403.5117202029</v>
      </c>
      <c r="O60" s="111">
        <v>4751935.7946818834</v>
      </c>
      <c r="P60" s="111">
        <v>4989764</v>
      </c>
      <c r="Q60" s="111">
        <v>5022036</v>
      </c>
      <c r="R60" s="54">
        <v>4818474.9488654295</v>
      </c>
      <c r="AC60" s="84" t="str">
        <f t="shared" si="0"/>
        <v>BelgiumSatelliteTotal</v>
      </c>
      <c r="AE60" s="8"/>
      <c r="AF60" s="8"/>
    </row>
    <row r="61" spans="4:32" ht="13.15" customHeight="1" x14ac:dyDescent="0.25">
      <c r="D61" s="53" t="s">
        <v>148</v>
      </c>
      <c r="E61" s="53" t="s">
        <v>52</v>
      </c>
      <c r="F61" s="53" t="s">
        <v>19</v>
      </c>
      <c r="G61" s="53" t="s">
        <v>31</v>
      </c>
      <c r="H61" s="54">
        <v>4620082.1066418746</v>
      </c>
      <c r="I61" s="54">
        <v>4828546.3332888475</v>
      </c>
      <c r="J61" s="54">
        <v>4846575.3272727272</v>
      </c>
      <c r="K61" s="54">
        <v>4873326.2795791076</v>
      </c>
      <c r="L61" s="54">
        <v>4896113.428235935</v>
      </c>
      <c r="M61" s="54">
        <v>4913687.622038099</v>
      </c>
      <c r="N61" s="54" t="e">
        <v>#N/A</v>
      </c>
      <c r="O61" s="111" t="e">
        <v>#N/A</v>
      </c>
      <c r="P61" s="111" t="e">
        <v>#N/A</v>
      </c>
      <c r="Q61" s="111" t="e">
        <v>#N/A</v>
      </c>
      <c r="R61" s="111" t="e">
        <v>#N/A</v>
      </c>
      <c r="AC61" s="84" t="str">
        <f t="shared" si="0"/>
        <v>BelgiumOverall broadband coverageTotal</v>
      </c>
      <c r="AE61" s="8"/>
      <c r="AF61" s="8"/>
    </row>
    <row r="62" spans="4:32" ht="13.15" customHeight="1" x14ac:dyDescent="0.25">
      <c r="D62" s="53" t="s">
        <v>148</v>
      </c>
      <c r="E62" s="53" t="s">
        <v>53</v>
      </c>
      <c r="F62" s="53" t="s">
        <v>19</v>
      </c>
      <c r="G62" s="53" t="s">
        <v>31</v>
      </c>
      <c r="H62" s="54" t="e">
        <v>#N/A</v>
      </c>
      <c r="I62" s="54" t="e">
        <v>#N/A</v>
      </c>
      <c r="J62" s="54" t="e">
        <v>#N/A</v>
      </c>
      <c r="K62" s="54" t="e">
        <v>#N/A</v>
      </c>
      <c r="L62" s="54">
        <v>4483798.9597383244</v>
      </c>
      <c r="M62" s="54">
        <v>4646616.8122350555</v>
      </c>
      <c r="N62" s="54" t="e">
        <v>#N/A</v>
      </c>
      <c r="O62" s="111" t="e">
        <v>#N/A</v>
      </c>
      <c r="P62" s="111" t="e">
        <v>#N/A</v>
      </c>
      <c r="Q62" s="111" t="e">
        <v>#N/A</v>
      </c>
      <c r="R62" s="111" t="e">
        <v>#N/A</v>
      </c>
      <c r="AC62" s="84" t="str">
        <f t="shared" si="0"/>
        <v>BelgiumDOCSIS 3.0 &amp; FTTP coverageTotal</v>
      </c>
      <c r="AE62" s="8"/>
      <c r="AF62" s="8"/>
    </row>
    <row r="63" spans="4:32" ht="13.15" customHeight="1" x14ac:dyDescent="0.25">
      <c r="D63" s="53" t="s">
        <v>148</v>
      </c>
      <c r="E63" s="53" t="s">
        <v>124</v>
      </c>
      <c r="F63" s="53" t="s">
        <v>19</v>
      </c>
      <c r="G63" s="53" t="s">
        <v>31</v>
      </c>
      <c r="H63" s="54">
        <v>4262275.0760000004</v>
      </c>
      <c r="I63" s="54">
        <v>4493648.0779220788</v>
      </c>
      <c r="J63" s="54">
        <v>4544649.568831169</v>
      </c>
      <c r="K63" s="54">
        <v>4573441.3650004603</v>
      </c>
      <c r="L63" s="54">
        <v>4597895.6116883093</v>
      </c>
      <c r="M63" s="54">
        <v>4655936.9860305414</v>
      </c>
      <c r="N63" s="54" t="e">
        <v>#N/A</v>
      </c>
      <c r="O63" s="111" t="e">
        <v>#N/A</v>
      </c>
      <c r="P63" s="111" t="e">
        <v>#N/A</v>
      </c>
      <c r="Q63" s="111" t="e">
        <v>#N/A</v>
      </c>
      <c r="R63" s="111" t="e">
        <v>#N/A</v>
      </c>
      <c r="AC63" s="84" t="str">
        <f t="shared" si="0"/>
        <v>BelgiumCable modemTotal</v>
      </c>
      <c r="AE63" s="8"/>
      <c r="AF63" s="8"/>
    </row>
    <row r="64" spans="4:32" ht="13.15" customHeight="1" x14ac:dyDescent="0.25">
      <c r="D64" s="53" t="s">
        <v>148</v>
      </c>
      <c r="E64" s="53" t="s">
        <v>129</v>
      </c>
      <c r="F64" s="53" t="s">
        <v>19</v>
      </c>
      <c r="G64" s="53" t="s">
        <v>31</v>
      </c>
      <c r="H64" s="54">
        <v>700362.98699999996</v>
      </c>
      <c r="I64" s="54">
        <v>728207.12683982693</v>
      </c>
      <c r="J64" s="54">
        <v>726464.97445887455</v>
      </c>
      <c r="K64" s="54">
        <v>722987.81861471827</v>
      </c>
      <c r="L64" s="54">
        <v>728695.7506493507</v>
      </c>
      <c r="M64" s="54">
        <v>728724.72532467521</v>
      </c>
      <c r="N64" s="54" t="e">
        <v>#N/A</v>
      </c>
      <c r="O64" s="111" t="e">
        <v>#N/A</v>
      </c>
      <c r="P64" s="111" t="e">
        <v>#N/A</v>
      </c>
      <c r="Q64" s="111" t="e">
        <v>#N/A</v>
      </c>
      <c r="R64" s="111" t="e">
        <v>#N/A</v>
      </c>
      <c r="AC64" s="84" t="str">
        <f t="shared" si="0"/>
        <v>BelgiumWiMAXTotal</v>
      </c>
      <c r="AE64" s="8"/>
      <c r="AF64" s="8"/>
    </row>
    <row r="65" spans="4:32" ht="13.15" customHeight="1" x14ac:dyDescent="0.25">
      <c r="D65" s="53" t="s">
        <v>148</v>
      </c>
      <c r="E65" s="53" t="s">
        <v>134</v>
      </c>
      <c r="F65" s="53" t="s">
        <v>19</v>
      </c>
      <c r="G65" s="53" t="s">
        <v>31</v>
      </c>
      <c r="H65" s="54">
        <v>4569044</v>
      </c>
      <c r="I65" s="54">
        <v>4727552.228716434</v>
      </c>
      <c r="J65" s="54">
        <v>4747991.2200478055</v>
      </c>
      <c r="K65" s="54">
        <v>4872373.6774971206</v>
      </c>
      <c r="L65" s="54">
        <v>4895083.990870473</v>
      </c>
      <c r="M65" s="54">
        <v>4912749.6908898568</v>
      </c>
      <c r="N65" s="54" t="e">
        <v>#N/A</v>
      </c>
      <c r="O65" s="111" t="e">
        <v>#N/A</v>
      </c>
      <c r="P65" s="111" t="e">
        <v>#N/A</v>
      </c>
      <c r="Q65" s="111" t="e">
        <v>#N/A</v>
      </c>
      <c r="R65" s="111" t="e">
        <v>#N/A</v>
      </c>
      <c r="AC65" s="84" t="str">
        <f t="shared" si="0"/>
        <v>BelgiumHSPATotal</v>
      </c>
      <c r="AE65" s="8"/>
      <c r="AF65" s="8"/>
    </row>
    <row r="66" spans="4:32" ht="13.15" customHeight="1" x14ac:dyDescent="0.25">
      <c r="D66" s="53" t="s">
        <v>151</v>
      </c>
      <c r="E66" s="53" t="s">
        <v>147</v>
      </c>
      <c r="F66" s="53" t="s">
        <v>19</v>
      </c>
      <c r="G66" s="53" t="s">
        <v>149</v>
      </c>
      <c r="H66" s="54">
        <v>110898</v>
      </c>
      <c r="I66" s="54">
        <v>110898</v>
      </c>
      <c r="J66" s="54">
        <v>110898</v>
      </c>
      <c r="K66" s="54">
        <v>110898</v>
      </c>
      <c r="L66" s="54">
        <v>110898</v>
      </c>
      <c r="M66" s="54">
        <v>110898</v>
      </c>
      <c r="N66" s="54">
        <v>110898</v>
      </c>
      <c r="O66" s="111">
        <v>110898</v>
      </c>
      <c r="P66" s="111">
        <v>110898</v>
      </c>
      <c r="Q66" s="111">
        <v>110898</v>
      </c>
      <c r="R66" s="111">
        <v>110898</v>
      </c>
      <c r="AC66" s="84" t="str">
        <f t="shared" si="0"/>
        <v>BulgariaLand areaTotal</v>
      </c>
      <c r="AE66" s="8"/>
      <c r="AF66" s="8"/>
    </row>
    <row r="67" spans="4:32" ht="13.15" customHeight="1" x14ac:dyDescent="0.25">
      <c r="D67" s="53" t="s">
        <v>151</v>
      </c>
      <c r="E67" s="53" t="s">
        <v>28</v>
      </c>
      <c r="F67" s="53" t="s">
        <v>19</v>
      </c>
      <c r="G67" s="53" t="s">
        <v>152</v>
      </c>
      <c r="H67" s="54">
        <v>7284552</v>
      </c>
      <c r="I67" s="54">
        <v>7245677</v>
      </c>
      <c r="J67" s="54">
        <v>7202198</v>
      </c>
      <c r="K67" s="54">
        <v>7202198</v>
      </c>
      <c r="L67" s="54">
        <v>7101859</v>
      </c>
      <c r="M67" s="54">
        <v>7050034</v>
      </c>
      <c r="N67" s="54">
        <v>7050034</v>
      </c>
      <c r="O67" s="111">
        <v>7000039</v>
      </c>
      <c r="P67" s="111">
        <v>6916548</v>
      </c>
      <c r="Q67" s="111">
        <v>6838937</v>
      </c>
      <c r="R67" s="111">
        <v>6447710</v>
      </c>
      <c r="AC67" s="84" t="str">
        <f t="shared" si="0"/>
        <v>BulgariaPopulationTotal</v>
      </c>
      <c r="AE67" s="8"/>
      <c r="AF67" s="8"/>
    </row>
    <row r="68" spans="4:32" ht="13.15" customHeight="1" x14ac:dyDescent="0.25">
      <c r="D68" s="53" t="s">
        <v>151</v>
      </c>
      <c r="E68" s="53" t="s">
        <v>31</v>
      </c>
      <c r="F68" s="53" t="s">
        <v>19</v>
      </c>
      <c r="G68" s="53" t="s">
        <v>152</v>
      </c>
      <c r="H68" s="54">
        <v>3005589</v>
      </c>
      <c r="I68" s="54">
        <v>3005589</v>
      </c>
      <c r="J68" s="54">
        <v>3005289</v>
      </c>
      <c r="K68" s="54">
        <v>2971691.6730895513</v>
      </c>
      <c r="L68" s="54">
        <v>2959107.916666667</v>
      </c>
      <c r="M68" s="54">
        <v>2930380.1633235905</v>
      </c>
      <c r="N68" s="54">
        <v>2877314.3868720825</v>
      </c>
      <c r="O68" s="111">
        <v>2888187.9990813006</v>
      </c>
      <c r="P68" s="111">
        <v>2881895</v>
      </c>
      <c r="Q68" s="111">
        <v>2849557.0833333335</v>
      </c>
      <c r="R68" s="111">
        <v>2803352.173913043</v>
      </c>
      <c r="AC68" s="84" t="str">
        <f t="shared" si="0"/>
        <v>BulgariaHouseholdsTotal</v>
      </c>
      <c r="AE68" s="8"/>
      <c r="AF68" s="8"/>
    </row>
    <row r="69" spans="4:32" ht="13.15" customHeight="1" x14ac:dyDescent="0.25">
      <c r="D69" s="53" t="s">
        <v>151</v>
      </c>
      <c r="E69" s="53" t="s">
        <v>58</v>
      </c>
      <c r="F69" s="53" t="s">
        <v>19</v>
      </c>
      <c r="G69" s="53" t="s">
        <v>31</v>
      </c>
      <c r="H69" s="54">
        <v>2767239.781122</v>
      </c>
      <c r="I69" s="54">
        <v>2848725.4856986022</v>
      </c>
      <c r="J69" s="54">
        <v>2850842.3575107194</v>
      </c>
      <c r="K69" s="54">
        <v>2819863.1588491332</v>
      </c>
      <c r="L69" s="54">
        <v>2811152.5208333335</v>
      </c>
      <c r="M69" s="54">
        <v>2792669.1596845314</v>
      </c>
      <c r="N69" s="54">
        <v>2741909.7176142195</v>
      </c>
      <c r="O69" s="111">
        <v>2762176.8255730448</v>
      </c>
      <c r="P69" s="111" t="e">
        <v>#N/A</v>
      </c>
      <c r="Q69" s="111" t="e">
        <v>#N/A</v>
      </c>
      <c r="R69" s="111" t="e">
        <v>#N/A</v>
      </c>
      <c r="AC69" s="84" t="str">
        <f t="shared" si="0"/>
        <v>BulgariaBroadband coverage (&gt;2Mbps)Total</v>
      </c>
      <c r="AE69" s="8"/>
      <c r="AF69" s="8"/>
    </row>
    <row r="70" spans="4:32" ht="13.15" customHeight="1" x14ac:dyDescent="0.25">
      <c r="D70" s="53" t="s">
        <v>151</v>
      </c>
      <c r="E70" s="53" t="s">
        <v>60</v>
      </c>
      <c r="F70" s="53" t="s">
        <v>19</v>
      </c>
      <c r="G70" s="53" t="s">
        <v>31</v>
      </c>
      <c r="H70" s="54">
        <v>1859910.0743667143</v>
      </c>
      <c r="I70" s="54">
        <v>1999786.7537628103</v>
      </c>
      <c r="J70" s="54">
        <v>2055395.8396349545</v>
      </c>
      <c r="K70" s="54">
        <v>2119145.3139746678</v>
      </c>
      <c r="L70" s="54">
        <v>2205927.108930551</v>
      </c>
      <c r="M70" s="54">
        <v>2199039.3227747208</v>
      </c>
      <c r="N70" s="54">
        <v>2295949.8752445206</v>
      </c>
      <c r="O70" s="111">
        <v>2530698.2802892164</v>
      </c>
      <c r="P70" s="111">
        <v>2654272.9465313554</v>
      </c>
      <c r="Q70" s="111">
        <v>2675530.1256135544</v>
      </c>
      <c r="R70" s="54">
        <v>2667243.6492661778</v>
      </c>
      <c r="AC70" s="84" t="str">
        <f t="shared" si="0"/>
        <v>BulgariaBroadband coverage (&gt;30Mbps)Total</v>
      </c>
      <c r="AE70" s="8"/>
      <c r="AF70" s="8"/>
    </row>
    <row r="71" spans="4:32" ht="13.15" customHeight="1" x14ac:dyDescent="0.25">
      <c r="D71" s="53" t="s">
        <v>151</v>
      </c>
      <c r="E71" s="53" t="s">
        <v>61</v>
      </c>
      <c r="F71" s="53" t="s">
        <v>19</v>
      </c>
      <c r="G71" s="53" t="s">
        <v>31</v>
      </c>
      <c r="H71" s="54">
        <v>59756.69089120991</v>
      </c>
      <c r="I71" s="54">
        <v>453056.7479560069</v>
      </c>
      <c r="J71" s="54">
        <v>470649.11016341246</v>
      </c>
      <c r="K71" s="54">
        <v>552620.13761103933</v>
      </c>
      <c r="L71" s="54">
        <v>908672.61817326618</v>
      </c>
      <c r="M71" s="54">
        <v>1435886.2800285593</v>
      </c>
      <c r="N71" s="54">
        <v>1956573.7830730162</v>
      </c>
      <c r="O71" s="111">
        <v>2335109.5097544747</v>
      </c>
      <c r="P71" s="111">
        <v>2577394.3603451066</v>
      </c>
      <c r="Q71" s="111">
        <v>2617976.2924987734</v>
      </c>
      <c r="R71" s="54">
        <v>2623287.806830558</v>
      </c>
      <c r="AC71" s="84" t="str">
        <f t="shared" si="0"/>
        <v>BulgariaBroadband coverage (&gt;100Mbps)Total</v>
      </c>
      <c r="AE71" s="8"/>
      <c r="AF71" s="8"/>
    </row>
    <row r="72" spans="4:32" ht="13.15" customHeight="1" x14ac:dyDescent="0.25">
      <c r="D72" s="53" t="s">
        <v>151</v>
      </c>
      <c r="E72" s="53" t="s">
        <v>62</v>
      </c>
      <c r="F72" s="53" t="s">
        <v>19</v>
      </c>
      <c r="G72" s="53" t="s">
        <v>31</v>
      </c>
      <c r="H72" s="54" t="e">
        <v>#N/A</v>
      </c>
      <c r="I72" s="54" t="e">
        <v>#N/A</v>
      </c>
      <c r="J72" s="54" t="e">
        <v>#N/A</v>
      </c>
      <c r="K72" s="54" t="e">
        <v>#N/A</v>
      </c>
      <c r="L72" s="54" t="e">
        <v>#N/A</v>
      </c>
      <c r="M72" s="54" t="e">
        <v>#N/A</v>
      </c>
      <c r="N72" s="54">
        <v>187817.54903441636</v>
      </c>
      <c r="O72" s="111">
        <v>248000.00000000003</v>
      </c>
      <c r="P72" s="111">
        <v>469099.3</v>
      </c>
      <c r="Q72" s="111">
        <v>609907.97209993482</v>
      </c>
      <c r="R72" s="54">
        <v>794906.15995343763</v>
      </c>
      <c r="AC72" s="84" t="str">
        <f t="shared" si="0"/>
        <v>BulgariaBroadband coverage (&gt;1Gbps)Total</v>
      </c>
      <c r="AE72" s="8"/>
      <c r="AF72" s="8"/>
    </row>
    <row r="73" spans="4:32" ht="13.15" customHeight="1" x14ac:dyDescent="0.25">
      <c r="D73" s="53" t="s">
        <v>151</v>
      </c>
      <c r="E73" s="53" t="s">
        <v>63</v>
      </c>
      <c r="F73" s="53" t="s">
        <v>19</v>
      </c>
      <c r="G73" s="53" t="s">
        <v>31</v>
      </c>
      <c r="H73" s="54" t="e">
        <v>#N/A</v>
      </c>
      <c r="I73" s="54" t="e">
        <v>#N/A</v>
      </c>
      <c r="J73" s="54" t="e">
        <v>#N/A</v>
      </c>
      <c r="K73" s="54" t="e">
        <v>#N/A</v>
      </c>
      <c r="L73" s="54" t="e">
        <v>#N/A</v>
      </c>
      <c r="M73" s="54" t="e">
        <v>#N/A</v>
      </c>
      <c r="N73" s="54" t="e">
        <v>#N/A</v>
      </c>
      <c r="O73" s="111" t="e">
        <v>#N/A</v>
      </c>
      <c r="P73" s="111" t="e">
        <v>#N/A</v>
      </c>
      <c r="Q73" s="111" t="e">
        <v>#N/A</v>
      </c>
      <c r="R73" s="54" t="e">
        <v>#N/A</v>
      </c>
      <c r="AC73" s="84" t="str">
        <f t="shared" si="0"/>
        <v>BulgariaBroadband coverage (&gt;1Gbps upload and download)Total</v>
      </c>
      <c r="AE73" s="8"/>
      <c r="AF73" s="8"/>
    </row>
    <row r="74" spans="4:32" ht="13.15" customHeight="1" x14ac:dyDescent="0.25">
      <c r="D74" s="53" t="s">
        <v>151</v>
      </c>
      <c r="E74" s="53" t="s">
        <v>65</v>
      </c>
      <c r="F74" s="53" t="s">
        <v>19</v>
      </c>
      <c r="G74" s="53" t="s">
        <v>31</v>
      </c>
      <c r="H74" s="54">
        <v>2780770.9427999998</v>
      </c>
      <c r="I74" s="54">
        <v>2858605.3649452846</v>
      </c>
      <c r="J74" s="54">
        <v>2860061.5934747648</v>
      </c>
      <c r="K74" s="54">
        <v>2829168.1473615165</v>
      </c>
      <c r="L74" s="54">
        <v>2817187.9129488505</v>
      </c>
      <c r="M74" s="54">
        <v>2799669.7848490803</v>
      </c>
      <c r="N74" s="54">
        <v>2749661.3792482917</v>
      </c>
      <c r="O74" s="111">
        <v>2763889.9804097228</v>
      </c>
      <c r="P74" s="111">
        <v>2796149.6747969701</v>
      </c>
      <c r="Q74" s="111">
        <v>2818418.8265807182</v>
      </c>
      <c r="R74" s="54">
        <v>2779208.5077211545</v>
      </c>
      <c r="AC74" s="84" t="str">
        <f t="shared" si="0"/>
        <v>BulgariaFixed broadband coverageTotal</v>
      </c>
      <c r="AE74" s="8"/>
      <c r="AF74" s="8"/>
    </row>
    <row r="75" spans="4:32" ht="13.15" customHeight="1" x14ac:dyDescent="0.25">
      <c r="D75" s="53" t="s">
        <v>151</v>
      </c>
      <c r="E75" s="53" t="s">
        <v>70</v>
      </c>
      <c r="F75" s="53" t="s">
        <v>19</v>
      </c>
      <c r="G75" s="53" t="s">
        <v>31</v>
      </c>
      <c r="H75" s="54">
        <v>2036037.248613514</v>
      </c>
      <c r="I75" s="54">
        <v>2085944.8526940437</v>
      </c>
      <c r="J75" s="54">
        <v>2157544.6019320344</v>
      </c>
      <c r="K75" s="54">
        <v>2202505.7810213906</v>
      </c>
      <c r="L75" s="54">
        <v>2284201.3265576754</v>
      </c>
      <c r="M75" s="54">
        <v>2360213.5933908131</v>
      </c>
      <c r="N75" s="54">
        <v>2427315.3718530424</v>
      </c>
      <c r="O75" s="111">
        <v>2530698.2802892164</v>
      </c>
      <c r="P75" s="111">
        <v>2654943.0881338539</v>
      </c>
      <c r="Q75" s="111">
        <v>2690052.2268252866</v>
      </c>
      <c r="R75" s="54">
        <v>2685648.2748367563</v>
      </c>
      <c r="AC75" s="84" t="str">
        <f t="shared" si="0"/>
        <v>BulgariaNGA coverageTotal</v>
      </c>
      <c r="AE75" s="8"/>
      <c r="AF75" s="8"/>
    </row>
    <row r="76" spans="4:32" ht="13.15" customHeight="1" x14ac:dyDescent="0.25">
      <c r="D76" s="53" t="s">
        <v>151</v>
      </c>
      <c r="E76" s="53" t="s">
        <v>225</v>
      </c>
      <c r="F76" s="53" t="s">
        <v>19</v>
      </c>
      <c r="G76" s="53" t="s">
        <v>31</v>
      </c>
      <c r="H76" s="54" t="e">
        <v>#N/A</v>
      </c>
      <c r="I76" s="54" t="e">
        <v>#N/A</v>
      </c>
      <c r="J76" s="54" t="e">
        <v>#N/A</v>
      </c>
      <c r="K76" s="54" t="e">
        <v>#N/A</v>
      </c>
      <c r="L76" s="54" t="e">
        <v>#N/A</v>
      </c>
      <c r="M76" s="54" t="e">
        <v>#N/A</v>
      </c>
      <c r="N76" s="54">
        <v>1877295.3052983943</v>
      </c>
      <c r="O76" s="111">
        <v>2173208.5614971318</v>
      </c>
      <c r="P76" s="111">
        <v>2345496.4999999995</v>
      </c>
      <c r="Q76" s="111">
        <v>2439631.8883997393</v>
      </c>
      <c r="R76" s="54">
        <v>2484081.7498544925</v>
      </c>
      <c r="AC76" s="84" t="str">
        <f t="shared" ref="AC76:AC135" si="1">D76&amp;E76&amp;F76</f>
        <v>BulgariaFixed VHCN coverage (FTTP &amp; DOCSIS 3.1)Total</v>
      </c>
      <c r="AE76" s="8"/>
      <c r="AF76" s="8"/>
    </row>
    <row r="77" spans="4:32" ht="13.15" customHeight="1" x14ac:dyDescent="0.25">
      <c r="D77" s="53" t="s">
        <v>151</v>
      </c>
      <c r="E77" s="53" t="s">
        <v>226</v>
      </c>
      <c r="F77" s="53" t="s">
        <v>19</v>
      </c>
      <c r="G77" s="53" t="s">
        <v>31</v>
      </c>
      <c r="H77" s="54" t="e">
        <v>#N/A</v>
      </c>
      <c r="I77" s="54" t="e">
        <v>#N/A</v>
      </c>
      <c r="J77" s="54" t="e">
        <v>#N/A</v>
      </c>
      <c r="K77" s="54" t="e">
        <v>#N/A</v>
      </c>
      <c r="L77" s="54" t="e">
        <v>#N/A</v>
      </c>
      <c r="M77" s="54" t="e">
        <v>#N/A</v>
      </c>
      <c r="N77" s="54" t="e">
        <v>#N/A</v>
      </c>
      <c r="O77" s="54" t="e">
        <v>#N/A</v>
      </c>
      <c r="P77" s="54" t="e">
        <v>#N/A</v>
      </c>
      <c r="Q77" s="54" t="e">
        <v>#N/A</v>
      </c>
      <c r="R77" s="54" t="e">
        <v>#N/A</v>
      </c>
      <c r="AC77" s="84" t="str">
        <f t="shared" si="1"/>
        <v>BulgariaVHCN coverage (as defined by BEREC)Total</v>
      </c>
      <c r="AE77" s="8"/>
      <c r="AF77" s="8"/>
    </row>
    <row r="78" spans="4:32" ht="13.15" customHeight="1" x14ac:dyDescent="0.25">
      <c r="D78" s="53" t="s">
        <v>151</v>
      </c>
      <c r="E78" s="53" t="s">
        <v>74</v>
      </c>
      <c r="F78" s="53" t="s">
        <v>19</v>
      </c>
      <c r="G78" s="53" t="s">
        <v>31</v>
      </c>
      <c r="H78" s="54">
        <v>2555952.8856000002</v>
      </c>
      <c r="I78" s="54">
        <v>2556886.0651297462</v>
      </c>
      <c r="J78" s="54">
        <v>2557332.9491618671</v>
      </c>
      <c r="K78" s="54">
        <v>2533053.3574402621</v>
      </c>
      <c r="L78" s="54">
        <v>2519680.9156763144</v>
      </c>
      <c r="M78" s="54">
        <v>2504253.7190890857</v>
      </c>
      <c r="N78" s="54">
        <v>2460447.027493536</v>
      </c>
      <c r="O78" s="111">
        <v>2469070.4902488603</v>
      </c>
      <c r="P78" s="111">
        <v>2462020.8780185655</v>
      </c>
      <c r="Q78" s="111">
        <v>2434439.61803419</v>
      </c>
      <c r="R78" s="54">
        <v>2395568.8931431463</v>
      </c>
      <c r="AC78" s="84" t="str">
        <f t="shared" si="1"/>
        <v>BulgariaDSLTotal</v>
      </c>
      <c r="AE78" s="8"/>
      <c r="AF78" s="8"/>
    </row>
    <row r="79" spans="4:32" ht="13.15" customHeight="1" x14ac:dyDescent="0.25">
      <c r="D79" s="53" t="s">
        <v>151</v>
      </c>
      <c r="E79" s="53" t="s">
        <v>78</v>
      </c>
      <c r="F79" s="53" t="s">
        <v>19</v>
      </c>
      <c r="G79" s="53" t="s">
        <v>31</v>
      </c>
      <c r="H79" s="54">
        <v>0</v>
      </c>
      <c r="I79" s="54">
        <v>0</v>
      </c>
      <c r="J79" s="54">
        <v>0</v>
      </c>
      <c r="K79" s="54">
        <v>0</v>
      </c>
      <c r="L79" s="54">
        <v>0</v>
      </c>
      <c r="M79" s="54">
        <v>43177.584382237888</v>
      </c>
      <c r="N79" s="54">
        <v>253677.23446640189</v>
      </c>
      <c r="O79" s="111">
        <v>382902.32050053537</v>
      </c>
      <c r="P79" s="111">
        <v>523922.53157175344</v>
      </c>
      <c r="Q79" s="111">
        <v>622978.49190431915</v>
      </c>
      <c r="R79" s="54">
        <v>629722.71583024308</v>
      </c>
      <c r="AC79" s="84" t="str">
        <f t="shared" si="1"/>
        <v>BulgariaVDSLTotal</v>
      </c>
      <c r="AE79" s="8"/>
      <c r="AF79" s="8"/>
    </row>
    <row r="80" spans="4:32" ht="13.15" customHeight="1" x14ac:dyDescent="0.25">
      <c r="D80" s="53" t="s">
        <v>151</v>
      </c>
      <c r="E80" s="53" t="s">
        <v>82</v>
      </c>
      <c r="F80" s="53" t="s">
        <v>19</v>
      </c>
      <c r="G80" s="53" t="s">
        <v>31</v>
      </c>
      <c r="H80" s="54" t="e">
        <v>#N/A</v>
      </c>
      <c r="I80" s="54" t="e">
        <v>#N/A</v>
      </c>
      <c r="J80" s="54" t="e">
        <v>#N/A</v>
      </c>
      <c r="K80" s="54" t="e">
        <v>#N/A</v>
      </c>
      <c r="L80" s="54" t="e">
        <v>#N/A</v>
      </c>
      <c r="M80" s="54" t="e">
        <v>#N/A</v>
      </c>
      <c r="N80" s="54">
        <v>0</v>
      </c>
      <c r="O80" s="111">
        <v>0</v>
      </c>
      <c r="P80" s="111">
        <v>0</v>
      </c>
      <c r="Q80" s="111">
        <v>0</v>
      </c>
      <c r="R80" s="54">
        <v>0</v>
      </c>
      <c r="AC80" s="84" t="str">
        <f t="shared" si="1"/>
        <v>BulgariaVDSL 2 VectoringTotal</v>
      </c>
      <c r="AE80" s="8"/>
      <c r="AF80" s="8"/>
    </row>
    <row r="81" spans="4:32" ht="13.15" customHeight="1" x14ac:dyDescent="0.25">
      <c r="D81" s="53" t="s">
        <v>151</v>
      </c>
      <c r="E81" s="53" t="s">
        <v>86</v>
      </c>
      <c r="F81" s="53" t="s">
        <v>19</v>
      </c>
      <c r="G81" s="53" t="s">
        <v>31</v>
      </c>
      <c r="H81" s="54">
        <v>686800</v>
      </c>
      <c r="I81" s="54">
        <v>850887.54376678471</v>
      </c>
      <c r="J81" s="54">
        <v>969046.59507202054</v>
      </c>
      <c r="K81" s="54">
        <v>1136514.7362543046</v>
      </c>
      <c r="L81" s="54">
        <v>1338839.669804387</v>
      </c>
      <c r="M81" s="54">
        <v>1589576.0970340378</v>
      </c>
      <c r="N81" s="54">
        <v>1877295.3052983943</v>
      </c>
      <c r="O81" s="111">
        <v>2173208.5614971318</v>
      </c>
      <c r="P81" s="111">
        <v>2345496.4999999995</v>
      </c>
      <c r="Q81" s="111">
        <v>2439631.8883997393</v>
      </c>
      <c r="R81" s="54">
        <v>2484081.7498544925</v>
      </c>
      <c r="AC81" s="84" t="str">
        <f t="shared" si="1"/>
        <v>BulgariaFTTPTotal</v>
      </c>
      <c r="AE81" s="8"/>
      <c r="AF81" s="8"/>
    </row>
    <row r="82" spans="4:32" ht="13.15" customHeight="1" x14ac:dyDescent="0.25">
      <c r="D82" s="53" t="s">
        <v>151</v>
      </c>
      <c r="E82" s="53" t="s">
        <v>90</v>
      </c>
      <c r="F82" s="53" t="s">
        <v>19</v>
      </c>
      <c r="G82" s="53" t="s">
        <v>31</v>
      </c>
      <c r="H82" s="54">
        <v>1734224.8530000001</v>
      </c>
      <c r="I82" s="54">
        <v>1845959.8066804619</v>
      </c>
      <c r="J82" s="54">
        <v>1891214.1116854886</v>
      </c>
      <c r="K82" s="54">
        <v>1891214.1116854886</v>
      </c>
      <c r="L82" s="54">
        <v>1900894.9057964731</v>
      </c>
      <c r="M82" s="54">
        <v>1886382.272167865</v>
      </c>
      <c r="N82" s="54">
        <v>1977316.356834003</v>
      </c>
      <c r="O82" s="111">
        <v>2020554.9201203033</v>
      </c>
      <c r="P82" s="111">
        <v>2032215.4721861165</v>
      </c>
      <c r="Q82" s="111">
        <v>2020486.0669787417</v>
      </c>
      <c r="R82" s="54">
        <v>1987640.6414840107</v>
      </c>
      <c r="AC82" s="84" t="str">
        <f t="shared" si="1"/>
        <v>BulgariaCable modem DOCSIS 3.0Total</v>
      </c>
      <c r="AE82" s="8"/>
      <c r="AF82" s="8"/>
    </row>
    <row r="83" spans="4:32" ht="13.15" customHeight="1" x14ac:dyDescent="0.25">
      <c r="D83" s="53" t="s">
        <v>151</v>
      </c>
      <c r="E83" s="53" t="s">
        <v>94</v>
      </c>
      <c r="F83" s="53" t="s">
        <v>19</v>
      </c>
      <c r="G83" s="53" t="s">
        <v>31</v>
      </c>
      <c r="H83" s="54" t="e">
        <v>#N/A</v>
      </c>
      <c r="I83" s="54" t="e">
        <v>#N/A</v>
      </c>
      <c r="J83" s="54" t="e">
        <v>#N/A</v>
      </c>
      <c r="K83" s="54" t="e">
        <v>#N/A</v>
      </c>
      <c r="L83" s="54" t="e">
        <v>#N/A</v>
      </c>
      <c r="M83" s="54" t="e">
        <v>#N/A</v>
      </c>
      <c r="N83" s="54">
        <v>0</v>
      </c>
      <c r="O83" s="111">
        <v>0</v>
      </c>
      <c r="P83" s="111">
        <v>0</v>
      </c>
      <c r="Q83" s="111">
        <v>0</v>
      </c>
      <c r="R83" s="54">
        <v>0</v>
      </c>
      <c r="AC83" s="84" t="str">
        <f t="shared" si="1"/>
        <v>BulgariaCable modem DOCSIS 3.1Total</v>
      </c>
      <c r="AE83" s="8"/>
      <c r="AF83" s="8"/>
    </row>
    <row r="84" spans="4:32" ht="13.15" customHeight="1" x14ac:dyDescent="0.25">
      <c r="D84" s="53" t="s">
        <v>151</v>
      </c>
      <c r="E84" s="53" t="s">
        <v>98</v>
      </c>
      <c r="F84" s="53" t="s">
        <v>19</v>
      </c>
      <c r="G84" s="53" t="s">
        <v>31</v>
      </c>
      <c r="H84" s="54" t="e">
        <v>#N/A</v>
      </c>
      <c r="I84" s="54" t="e">
        <v>#N/A</v>
      </c>
      <c r="J84" s="54" t="e">
        <v>#N/A</v>
      </c>
      <c r="K84" s="54" t="e">
        <v>#N/A</v>
      </c>
      <c r="L84" s="54" t="e">
        <v>#N/A</v>
      </c>
      <c r="M84" s="54" t="e">
        <v>#N/A</v>
      </c>
      <c r="N84" s="54">
        <v>539496.44753851555</v>
      </c>
      <c r="O84" s="111">
        <v>541535.24982774397</v>
      </c>
      <c r="P84" s="111">
        <v>540355.31250000012</v>
      </c>
      <c r="Q84" s="111">
        <v>534291.95312500023</v>
      </c>
      <c r="R84" s="54">
        <v>525628.53260869556</v>
      </c>
      <c r="AC84" s="84" t="str">
        <f t="shared" si="1"/>
        <v>BulgariaFWATotal</v>
      </c>
      <c r="AE84" s="8"/>
      <c r="AF84" s="8"/>
    </row>
    <row r="85" spans="4:32" ht="13.15" customHeight="1" x14ac:dyDescent="0.25">
      <c r="D85" s="53" t="s">
        <v>151</v>
      </c>
      <c r="E85" s="53" t="s">
        <v>102</v>
      </c>
      <c r="F85" s="53" t="s">
        <v>19</v>
      </c>
      <c r="G85" s="53" t="s">
        <v>31</v>
      </c>
      <c r="H85" s="54">
        <v>0</v>
      </c>
      <c r="I85" s="54">
        <v>1083568.633716959</v>
      </c>
      <c r="J85" s="54">
        <v>1445178.430143235</v>
      </c>
      <c r="K85" s="54">
        <v>2274196.7630135287</v>
      </c>
      <c r="L85" s="54">
        <v>2719637.0029842029</v>
      </c>
      <c r="M85" s="54">
        <v>2893137.3205703371</v>
      </c>
      <c r="N85" s="54">
        <v>2862332.1482385783</v>
      </c>
      <c r="O85" s="111">
        <v>2886455.0862818523</v>
      </c>
      <c r="P85" s="111">
        <v>2880165.8630000004</v>
      </c>
      <c r="Q85" s="111">
        <v>2847847.3490833342</v>
      </c>
      <c r="R85" s="54" t="e">
        <v>#N/A</v>
      </c>
      <c r="AC85" s="84" t="str">
        <f t="shared" si="1"/>
        <v>BulgariaLTETotal</v>
      </c>
      <c r="AE85" s="8"/>
      <c r="AF85" s="8"/>
    </row>
    <row r="86" spans="4:32" ht="13.15" customHeight="1" x14ac:dyDescent="0.25">
      <c r="D86" s="53" t="s">
        <v>151</v>
      </c>
      <c r="E86" s="53" t="s">
        <v>106</v>
      </c>
      <c r="F86" s="53" t="s">
        <v>19</v>
      </c>
      <c r="G86" s="53" t="s">
        <v>31</v>
      </c>
      <c r="H86" s="54" t="e">
        <v>#N/A</v>
      </c>
      <c r="I86" s="54" t="e">
        <v>#N/A</v>
      </c>
      <c r="J86" s="54" t="e">
        <v>#N/A</v>
      </c>
      <c r="K86" s="54">
        <v>1951509.9217179085</v>
      </c>
      <c r="L86" s="54">
        <v>2118602.904016667</v>
      </c>
      <c r="M86" s="54">
        <v>2335806.0281852339</v>
      </c>
      <c r="N86" s="54">
        <v>2320784.238163284</v>
      </c>
      <c r="O86" s="111">
        <v>2332269.5730181318</v>
      </c>
      <c r="P86" s="111">
        <v>2345516.7026</v>
      </c>
      <c r="Q86" s="54" t="e">
        <v>#N/A</v>
      </c>
      <c r="R86" s="54" t="e">
        <v>#N/A</v>
      </c>
      <c r="AC86" s="84" t="str">
        <f t="shared" si="1"/>
        <v>BulgariaAverage LTE coverageTotal</v>
      </c>
      <c r="AE86" s="8"/>
      <c r="AF86" s="8"/>
    </row>
    <row r="87" spans="4:32" ht="13.15" customHeight="1" x14ac:dyDescent="0.25">
      <c r="D87" s="53" t="s">
        <v>151</v>
      </c>
      <c r="E87" s="53" t="s">
        <v>108</v>
      </c>
      <c r="F87" s="53" t="s">
        <v>19</v>
      </c>
      <c r="G87" s="53" t="s">
        <v>31</v>
      </c>
      <c r="H87" s="54" t="e">
        <v>#N/A</v>
      </c>
      <c r="I87" s="54" t="e">
        <v>#N/A</v>
      </c>
      <c r="J87" s="54" t="e">
        <v>#N/A</v>
      </c>
      <c r="K87" s="54" t="e">
        <v>#N/A</v>
      </c>
      <c r="L87" s="54" t="e">
        <v>#N/A</v>
      </c>
      <c r="M87" s="54" t="e">
        <v>#N/A</v>
      </c>
      <c r="N87" s="54" t="e">
        <v>#N/A</v>
      </c>
      <c r="O87" s="111">
        <v>0</v>
      </c>
      <c r="P87" s="111">
        <v>1155389.4264013183</v>
      </c>
      <c r="Q87" s="111">
        <v>1915515</v>
      </c>
      <c r="R87" s="54">
        <v>1986888</v>
      </c>
      <c r="AC87" s="84" t="str">
        <f t="shared" si="1"/>
        <v>Bulgaria5GTotal</v>
      </c>
      <c r="AE87" s="8"/>
      <c r="AF87" s="8"/>
    </row>
    <row r="88" spans="4:32" ht="13.15" customHeight="1" x14ac:dyDescent="0.25">
      <c r="D88" s="53" t="s">
        <v>151</v>
      </c>
      <c r="E88" s="53" t="s">
        <v>207</v>
      </c>
      <c r="F88" s="53" t="s">
        <v>19</v>
      </c>
      <c r="G88" s="53" t="s">
        <v>31</v>
      </c>
      <c r="H88" s="54" t="e">
        <v>#N/A</v>
      </c>
      <c r="I88" s="54" t="e">
        <v>#N/A</v>
      </c>
      <c r="J88" s="54" t="e">
        <v>#N/A</v>
      </c>
      <c r="K88" s="54" t="e">
        <v>#N/A</v>
      </c>
      <c r="L88" s="54" t="e">
        <v>#N/A</v>
      </c>
      <c r="M88" s="54" t="e">
        <v>#N/A</v>
      </c>
      <c r="N88" s="54" t="e">
        <v>#N/A</v>
      </c>
      <c r="O88" s="111" t="e">
        <v>#N/A</v>
      </c>
      <c r="P88" s="111" t="e">
        <v>#N/A</v>
      </c>
      <c r="Q88" s="111">
        <v>1044477.0000000001</v>
      </c>
      <c r="R88" s="54">
        <v>1263483</v>
      </c>
      <c r="AC88" s="84" t="str">
        <f t="shared" si="1"/>
        <v>Bulgaria5G in the 3.4–3.8 GHz bandTotal</v>
      </c>
      <c r="AE88" s="8"/>
      <c r="AF88" s="8"/>
    </row>
    <row r="89" spans="4:32" ht="13.15" customHeight="1" x14ac:dyDescent="0.25">
      <c r="D89" s="53" t="s">
        <v>151</v>
      </c>
      <c r="E89" s="53" t="s">
        <v>112</v>
      </c>
      <c r="F89" s="53" t="s">
        <v>19</v>
      </c>
      <c r="G89" s="53" t="s">
        <v>31</v>
      </c>
      <c r="H89" s="54">
        <v>3005589</v>
      </c>
      <c r="I89" s="54">
        <v>3005589</v>
      </c>
      <c r="J89" s="54">
        <v>3005289</v>
      </c>
      <c r="K89" s="54">
        <v>2971691.6730895513</v>
      </c>
      <c r="L89" s="54">
        <v>2959107.916666667</v>
      </c>
      <c r="M89" s="54">
        <v>2930380.1633235905</v>
      </c>
      <c r="N89" s="54">
        <v>2877314.3868720825</v>
      </c>
      <c r="O89" s="111">
        <v>2888187.9990813006</v>
      </c>
      <c r="P89" s="111">
        <v>2881895</v>
      </c>
      <c r="Q89" s="111">
        <v>2849557.0833333335</v>
      </c>
      <c r="R89" s="54">
        <v>2803352.173913043</v>
      </c>
      <c r="AC89" s="84" t="str">
        <f t="shared" si="1"/>
        <v>BulgariaSatelliteTotal</v>
      </c>
      <c r="AE89" s="8"/>
      <c r="AF89" s="8"/>
    </row>
    <row r="90" spans="4:32" ht="13.15" customHeight="1" x14ac:dyDescent="0.25">
      <c r="D90" s="53" t="s">
        <v>151</v>
      </c>
      <c r="E90" s="53" t="s">
        <v>52</v>
      </c>
      <c r="F90" s="53" t="s">
        <v>19</v>
      </c>
      <c r="G90" s="53" t="s">
        <v>31</v>
      </c>
      <c r="H90" s="54">
        <v>2998826.5</v>
      </c>
      <c r="I90" s="54">
        <v>3001268.5693306257</v>
      </c>
      <c r="J90" s="54">
        <v>3004624.2301364103</v>
      </c>
      <c r="K90" s="54">
        <v>2971691.6730895513</v>
      </c>
      <c r="L90" s="54">
        <v>2959107.916666667</v>
      </c>
      <c r="M90" s="54">
        <v>2930380.1633235905</v>
      </c>
      <c r="N90" s="54" t="e">
        <v>#N/A</v>
      </c>
      <c r="O90" s="111" t="e">
        <v>#N/A</v>
      </c>
      <c r="P90" s="111" t="e">
        <v>#N/A</v>
      </c>
      <c r="Q90" s="111" t="e">
        <v>#N/A</v>
      </c>
      <c r="R90" s="111" t="e">
        <v>#N/A</v>
      </c>
      <c r="AC90" s="84" t="str">
        <f t="shared" si="1"/>
        <v>BulgariaOverall broadband coverageTotal</v>
      </c>
      <c r="AE90" s="8"/>
      <c r="AF90" s="8"/>
    </row>
    <row r="91" spans="4:32" ht="13.15" customHeight="1" x14ac:dyDescent="0.25">
      <c r="D91" s="53" t="s">
        <v>151</v>
      </c>
      <c r="E91" s="53" t="s">
        <v>53</v>
      </c>
      <c r="F91" s="53" t="s">
        <v>19</v>
      </c>
      <c r="G91" s="53" t="s">
        <v>31</v>
      </c>
      <c r="H91" s="54" t="e">
        <v>#N/A</v>
      </c>
      <c r="I91" s="54" t="e">
        <v>#N/A</v>
      </c>
      <c r="J91" s="54" t="e">
        <v>#N/A</v>
      </c>
      <c r="K91" s="54" t="e">
        <v>#N/A</v>
      </c>
      <c r="L91" s="54">
        <v>2206345.4330972172</v>
      </c>
      <c r="M91" s="54">
        <v>2185784.4376239241</v>
      </c>
      <c r="N91" s="54" t="e">
        <v>#N/A</v>
      </c>
      <c r="O91" s="111" t="e">
        <v>#N/A</v>
      </c>
      <c r="P91" s="111" t="e">
        <v>#N/A</v>
      </c>
      <c r="Q91" s="111" t="e">
        <v>#N/A</v>
      </c>
      <c r="R91" s="111" t="e">
        <v>#N/A</v>
      </c>
      <c r="AC91" s="84" t="str">
        <f t="shared" si="1"/>
        <v>BulgariaDOCSIS 3.0 &amp; FTTP coverageTotal</v>
      </c>
      <c r="AE91" s="8"/>
      <c r="AF91" s="8"/>
    </row>
    <row r="92" spans="4:32" ht="13.15" customHeight="1" x14ac:dyDescent="0.25">
      <c r="D92" s="53" t="s">
        <v>151</v>
      </c>
      <c r="E92" s="53" t="s">
        <v>124</v>
      </c>
      <c r="F92" s="53" t="s">
        <v>19</v>
      </c>
      <c r="G92" s="53" t="s">
        <v>31</v>
      </c>
      <c r="H92" s="54">
        <v>1879899.7406520001</v>
      </c>
      <c r="I92" s="54">
        <v>1938293.5657329238</v>
      </c>
      <c r="J92" s="54">
        <v>1951761.7689518295</v>
      </c>
      <c r="K92" s="54">
        <v>1957247.2627761702</v>
      </c>
      <c r="L92" s="54">
        <v>1969354.0074916675</v>
      </c>
      <c r="M92" s="54">
        <v>1951687.106590332</v>
      </c>
      <c r="N92" s="54" t="e">
        <v>#N/A</v>
      </c>
      <c r="O92" s="111" t="e">
        <v>#N/A</v>
      </c>
      <c r="P92" s="111" t="e">
        <v>#N/A</v>
      </c>
      <c r="Q92" s="111" t="e">
        <v>#N/A</v>
      </c>
      <c r="R92" s="111" t="e">
        <v>#N/A</v>
      </c>
      <c r="AC92" s="84" t="str">
        <f t="shared" si="1"/>
        <v>BulgariaCable modemTotal</v>
      </c>
      <c r="AE92" s="8"/>
      <c r="AF92" s="8"/>
    </row>
    <row r="93" spans="4:32" ht="13.15" customHeight="1" x14ac:dyDescent="0.25">
      <c r="D93" s="53" t="s">
        <v>151</v>
      </c>
      <c r="E93" s="53" t="s">
        <v>129</v>
      </c>
      <c r="F93" s="53" t="s">
        <v>19</v>
      </c>
      <c r="G93" s="53" t="s">
        <v>31</v>
      </c>
      <c r="H93" s="54">
        <v>1940556.8852459015</v>
      </c>
      <c r="I93" s="54">
        <v>1940556.8852459015</v>
      </c>
      <c r="J93" s="54">
        <v>1941736.5423004271</v>
      </c>
      <c r="K93" s="54">
        <v>0</v>
      </c>
      <c r="L93" s="54">
        <v>0</v>
      </c>
      <c r="M93" s="54">
        <v>0</v>
      </c>
      <c r="N93" s="54" t="e">
        <v>#N/A</v>
      </c>
      <c r="O93" s="111" t="e">
        <v>#N/A</v>
      </c>
      <c r="P93" s="111" t="e">
        <v>#N/A</v>
      </c>
      <c r="Q93" s="111" t="e">
        <v>#N/A</v>
      </c>
      <c r="R93" s="111" t="e">
        <v>#N/A</v>
      </c>
      <c r="AC93" s="84" t="str">
        <f t="shared" si="1"/>
        <v>BulgariaWiMAXTotal</v>
      </c>
      <c r="AE93" s="8"/>
      <c r="AF93" s="8"/>
    </row>
    <row r="94" spans="4:32" ht="13.15" customHeight="1" x14ac:dyDescent="0.25">
      <c r="D94" s="53" t="s">
        <v>151</v>
      </c>
      <c r="E94" s="53" t="s">
        <v>134</v>
      </c>
      <c r="F94" s="53" t="s">
        <v>19</v>
      </c>
      <c r="G94" s="53" t="s">
        <v>31</v>
      </c>
      <c r="H94" s="54">
        <v>2992064</v>
      </c>
      <c r="I94" s="54">
        <v>2993001.1369116562</v>
      </c>
      <c r="J94" s="54">
        <v>3002884.7687999993</v>
      </c>
      <c r="K94" s="54">
        <v>2971691.6730895513</v>
      </c>
      <c r="L94" s="54">
        <v>2959107.916666667</v>
      </c>
      <c r="M94" s="54">
        <v>2930380.1633235905</v>
      </c>
      <c r="N94" s="54" t="e">
        <v>#N/A</v>
      </c>
      <c r="O94" s="111" t="e">
        <v>#N/A</v>
      </c>
      <c r="P94" s="111" t="e">
        <v>#N/A</v>
      </c>
      <c r="Q94" s="111" t="e">
        <v>#N/A</v>
      </c>
      <c r="R94" s="111" t="e">
        <v>#N/A</v>
      </c>
      <c r="AC94" s="84" t="str">
        <f t="shared" si="1"/>
        <v>BulgariaHSPATotal</v>
      </c>
      <c r="AE94" s="8"/>
      <c r="AF94" s="8"/>
    </row>
    <row r="95" spans="4:32" ht="13.15" customHeight="1" x14ac:dyDescent="0.25">
      <c r="D95" s="53" t="s">
        <v>153</v>
      </c>
      <c r="E95" s="53" t="s">
        <v>147</v>
      </c>
      <c r="F95" s="53" t="s">
        <v>19</v>
      </c>
      <c r="G95" s="53" t="s">
        <v>149</v>
      </c>
      <c r="H95" s="111">
        <v>56389.076799999995</v>
      </c>
      <c r="I95" s="111">
        <v>56389.076799999995</v>
      </c>
      <c r="J95" s="111">
        <v>56389.076799999995</v>
      </c>
      <c r="K95" s="111">
        <v>56389.076799999995</v>
      </c>
      <c r="L95" s="111">
        <v>56389.076799999995</v>
      </c>
      <c r="M95" s="111">
        <v>56389.076799999995</v>
      </c>
      <c r="N95" s="111">
        <v>56389.076799999995</v>
      </c>
      <c r="O95" s="111">
        <v>56389.076799999995</v>
      </c>
      <c r="P95" s="111">
        <v>56258</v>
      </c>
      <c r="Q95" s="111">
        <v>56258</v>
      </c>
      <c r="R95" s="111">
        <v>56258</v>
      </c>
      <c r="AC95" s="84" t="str">
        <f t="shared" si="1"/>
        <v>CroatiaLand areaTotal</v>
      </c>
      <c r="AE95" s="8"/>
      <c r="AF95" s="8"/>
    </row>
    <row r="96" spans="4:32" ht="13.15" customHeight="1" x14ac:dyDescent="0.25">
      <c r="D96" s="53" t="s">
        <v>153</v>
      </c>
      <c r="E96" s="53" t="s">
        <v>28</v>
      </c>
      <c r="F96" s="53" t="s">
        <v>19</v>
      </c>
      <c r="G96" s="53" t="s">
        <v>152</v>
      </c>
      <c r="H96" s="54">
        <v>4398150</v>
      </c>
      <c r="I96" s="54">
        <v>4262140</v>
      </c>
      <c r="J96" s="54">
        <v>4246809</v>
      </c>
      <c r="K96" s="54">
        <v>4225316</v>
      </c>
      <c r="L96" s="54">
        <v>4217377</v>
      </c>
      <c r="M96" s="54">
        <v>4183742</v>
      </c>
      <c r="N96" s="54">
        <v>4105493</v>
      </c>
      <c r="O96" s="111">
        <v>4076246</v>
      </c>
      <c r="P96" s="111">
        <v>4058165.2623922108</v>
      </c>
      <c r="Q96" s="111">
        <v>4036355</v>
      </c>
      <c r="R96" s="111">
        <v>3829989</v>
      </c>
      <c r="AC96" s="84" t="str">
        <f t="shared" si="1"/>
        <v>CroatiaPopulationTotal</v>
      </c>
      <c r="AE96" s="8"/>
      <c r="AF96" s="8"/>
    </row>
    <row r="97" spans="4:32" ht="13.15" customHeight="1" x14ac:dyDescent="0.25">
      <c r="D97" s="53" t="s">
        <v>153</v>
      </c>
      <c r="E97" s="53" t="s">
        <v>31</v>
      </c>
      <c r="F97" s="53" t="s">
        <v>19</v>
      </c>
      <c r="G97" s="53" t="s">
        <v>152</v>
      </c>
      <c r="H97" s="54">
        <v>1574883.848976075</v>
      </c>
      <c r="I97" s="54">
        <v>1527560.840907976</v>
      </c>
      <c r="J97" s="54">
        <v>1522191.4329604928</v>
      </c>
      <c r="K97" s="54">
        <v>1514698.4519332792</v>
      </c>
      <c r="L97" s="54">
        <v>1511702</v>
      </c>
      <c r="M97" s="54">
        <v>1499880.7051822969</v>
      </c>
      <c r="N97" s="54">
        <v>1455334.4496890416</v>
      </c>
      <c r="O97" s="111">
        <v>1424089.7328580888</v>
      </c>
      <c r="P97" s="111">
        <v>1413630.9156092408</v>
      </c>
      <c r="Q97" s="111">
        <v>1410477.6054099246</v>
      </c>
      <c r="R97" s="111">
        <v>1435440</v>
      </c>
      <c r="AC97" s="84" t="str">
        <f t="shared" si="1"/>
        <v>CroatiaHouseholdsTotal</v>
      </c>
      <c r="AE97" s="8"/>
      <c r="AF97" s="8"/>
    </row>
    <row r="98" spans="4:32" ht="13.15" customHeight="1" x14ac:dyDescent="0.25">
      <c r="D98" s="53" t="s">
        <v>153</v>
      </c>
      <c r="E98" s="53" t="s">
        <v>58</v>
      </c>
      <c r="F98" s="53" t="s">
        <v>19</v>
      </c>
      <c r="G98" s="53" t="s">
        <v>31</v>
      </c>
      <c r="H98" s="54">
        <v>1502668.5994369586</v>
      </c>
      <c r="I98" s="54">
        <v>1463086.3425910291</v>
      </c>
      <c r="J98" s="54">
        <v>1462274.1659843381</v>
      </c>
      <c r="K98" s="54">
        <v>1460912.9683400136</v>
      </c>
      <c r="L98" s="54">
        <v>1492283.4738668108</v>
      </c>
      <c r="M98" s="54">
        <v>1496822.359472404</v>
      </c>
      <c r="N98" s="54">
        <v>1453513.3389785811</v>
      </c>
      <c r="O98" s="111">
        <v>1422204.6120068273</v>
      </c>
      <c r="P98" s="111" t="e">
        <v>#N/A</v>
      </c>
      <c r="Q98" s="111" t="e">
        <v>#N/A</v>
      </c>
      <c r="R98" s="111" t="e">
        <v>#N/A</v>
      </c>
      <c r="AC98" s="84" t="str">
        <f t="shared" si="1"/>
        <v>CroatiaBroadband coverage (&gt;2Mbps)Total</v>
      </c>
      <c r="AE98" s="8"/>
      <c r="AF98" s="8"/>
    </row>
    <row r="99" spans="4:32" ht="13.15" customHeight="1" x14ac:dyDescent="0.25">
      <c r="D99" s="53" t="s">
        <v>153</v>
      </c>
      <c r="E99" s="53" t="s">
        <v>60</v>
      </c>
      <c r="F99" s="53" t="s">
        <v>19</v>
      </c>
      <c r="G99" s="53" t="s">
        <v>31</v>
      </c>
      <c r="H99" s="54">
        <v>494730.6321292803</v>
      </c>
      <c r="I99" s="54">
        <v>685233.60749858455</v>
      </c>
      <c r="J99" s="54">
        <v>747218.00026099244</v>
      </c>
      <c r="K99" s="54">
        <v>791504.5656151959</v>
      </c>
      <c r="L99" s="54">
        <v>911317.39099999995</v>
      </c>
      <c r="M99" s="54">
        <v>1266947.7677208483</v>
      </c>
      <c r="N99" s="54">
        <v>1246143.668724969</v>
      </c>
      <c r="O99" s="111">
        <v>1229460.4504536451</v>
      </c>
      <c r="P99" s="111">
        <v>1241041.2451314253</v>
      </c>
      <c r="Q99" s="111">
        <v>1241291.8972537064</v>
      </c>
      <c r="R99" s="54">
        <v>1278223.1465954976</v>
      </c>
      <c r="AC99" s="84" t="str">
        <f t="shared" si="1"/>
        <v>CroatiaBroadband coverage (&gt;30Mbps)Total</v>
      </c>
      <c r="AE99" s="8"/>
      <c r="AF99" s="8"/>
    </row>
    <row r="100" spans="4:32" ht="13.15" customHeight="1" x14ac:dyDescent="0.25">
      <c r="D100" s="53" t="s">
        <v>153</v>
      </c>
      <c r="E100" s="53" t="s">
        <v>61</v>
      </c>
      <c r="F100" s="53" t="s">
        <v>19</v>
      </c>
      <c r="G100" s="53" t="s">
        <v>31</v>
      </c>
      <c r="H100" s="54">
        <v>300802.81515443034</v>
      </c>
      <c r="I100" s="54">
        <v>332785.21000000008</v>
      </c>
      <c r="J100" s="54">
        <v>334897.97500000003</v>
      </c>
      <c r="K100" s="54">
        <v>383153.94000000006</v>
      </c>
      <c r="L100" s="54">
        <v>430514.52500000014</v>
      </c>
      <c r="M100" s="54">
        <v>566057.55855428777</v>
      </c>
      <c r="N100" s="54">
        <v>634093.45680597867</v>
      </c>
      <c r="O100" s="111">
        <v>658578.79010765557</v>
      </c>
      <c r="P100" s="111">
        <v>878084.77248970093</v>
      </c>
      <c r="Q100" s="111">
        <v>950940.21137754596</v>
      </c>
      <c r="R100" s="54">
        <v>1025638.0674752193</v>
      </c>
      <c r="AC100" s="84" t="str">
        <f t="shared" si="1"/>
        <v>CroatiaBroadband coverage (&gt;100Mbps)Total</v>
      </c>
      <c r="AE100" s="8"/>
      <c r="AF100" s="8"/>
    </row>
    <row r="101" spans="4:32" ht="13.15" customHeight="1" x14ac:dyDescent="0.25">
      <c r="D101" s="53" t="s">
        <v>153</v>
      </c>
      <c r="E101" s="53" t="s">
        <v>62</v>
      </c>
      <c r="F101" s="53" t="s">
        <v>19</v>
      </c>
      <c r="G101" s="53" t="s">
        <v>31</v>
      </c>
      <c r="H101" s="54" t="e">
        <v>#N/A</v>
      </c>
      <c r="I101" s="54" t="e">
        <v>#N/A</v>
      </c>
      <c r="J101" s="54" t="e">
        <v>#N/A</v>
      </c>
      <c r="K101" s="54" t="e">
        <v>#N/A</v>
      </c>
      <c r="L101" s="54" t="e">
        <v>#N/A</v>
      </c>
      <c r="M101" s="54" t="e">
        <v>#N/A</v>
      </c>
      <c r="N101" s="54">
        <v>85645.920000000013</v>
      </c>
      <c r="O101" s="111">
        <v>310451.00636806758</v>
      </c>
      <c r="P101" s="111">
        <v>739062.41363091557</v>
      </c>
      <c r="Q101" s="111">
        <v>811791.20898365672</v>
      </c>
      <c r="R101" s="54">
        <v>973091.20999999985</v>
      </c>
      <c r="AC101" s="84" t="str">
        <f t="shared" si="1"/>
        <v>CroatiaBroadband coverage (&gt;1Gbps)Total</v>
      </c>
      <c r="AE101" s="8"/>
      <c r="AF101" s="8"/>
    </row>
    <row r="102" spans="4:32" ht="13.15" customHeight="1" x14ac:dyDescent="0.25">
      <c r="D102" s="53" t="s">
        <v>153</v>
      </c>
      <c r="E102" s="53" t="s">
        <v>63</v>
      </c>
      <c r="F102" s="53" t="s">
        <v>19</v>
      </c>
      <c r="G102" s="53" t="s">
        <v>31</v>
      </c>
      <c r="H102" s="54" t="e">
        <v>#N/A</v>
      </c>
      <c r="I102" s="54" t="e">
        <v>#N/A</v>
      </c>
      <c r="J102" s="54" t="e">
        <v>#N/A</v>
      </c>
      <c r="K102" s="54" t="e">
        <v>#N/A</v>
      </c>
      <c r="L102" s="54" t="e">
        <v>#N/A</v>
      </c>
      <c r="M102" s="54" t="e">
        <v>#N/A</v>
      </c>
      <c r="N102" s="54" t="e">
        <v>#N/A</v>
      </c>
      <c r="O102" s="111" t="e">
        <v>#N/A</v>
      </c>
      <c r="P102" s="111" t="e">
        <v>#N/A</v>
      </c>
      <c r="Q102" s="111">
        <v>80657.629396629782</v>
      </c>
      <c r="R102" s="54">
        <v>154171.53616955131</v>
      </c>
      <c r="AC102" s="84" t="str">
        <f t="shared" si="1"/>
        <v>CroatiaBroadband coverage (&gt;1Gbps upload and download)Total</v>
      </c>
      <c r="AE102" s="8"/>
      <c r="AF102" s="8"/>
    </row>
    <row r="103" spans="4:32" ht="13.15" customHeight="1" x14ac:dyDescent="0.25">
      <c r="D103" s="53" t="s">
        <v>153</v>
      </c>
      <c r="E103" s="53" t="s">
        <v>65</v>
      </c>
      <c r="F103" s="53" t="s">
        <v>19</v>
      </c>
      <c r="G103" s="53" t="s">
        <v>31</v>
      </c>
      <c r="H103" s="54">
        <v>1512762.6462924748</v>
      </c>
      <c r="I103" s="54">
        <v>1475304.8969191636</v>
      </c>
      <c r="J103" s="54">
        <v>1474461.915350345</v>
      </c>
      <c r="K103" s="54">
        <v>1468952.7031364869</v>
      </c>
      <c r="L103" s="54">
        <v>1500652.1372392024</v>
      </c>
      <c r="M103" s="54">
        <v>1497949.9028563318</v>
      </c>
      <c r="N103" s="54">
        <v>1453513.3389785811</v>
      </c>
      <c r="O103" s="111">
        <v>1422204.6120068273</v>
      </c>
      <c r="P103" s="111">
        <v>1411771.0786991506</v>
      </c>
      <c r="Q103" s="147">
        <v>1395898.2241398524</v>
      </c>
      <c r="R103" s="54">
        <v>1421896.5057551123</v>
      </c>
      <c r="AC103" s="84" t="str">
        <f t="shared" si="1"/>
        <v>CroatiaFixed broadband coverageTotal</v>
      </c>
      <c r="AE103" s="8"/>
      <c r="AF103" s="8"/>
    </row>
    <row r="104" spans="4:32" ht="13.15" customHeight="1" x14ac:dyDescent="0.25">
      <c r="D104" s="53" t="s">
        <v>153</v>
      </c>
      <c r="E104" s="53" t="s">
        <v>70</v>
      </c>
      <c r="F104" s="53" t="s">
        <v>19</v>
      </c>
      <c r="G104" s="53" t="s">
        <v>31</v>
      </c>
      <c r="H104" s="54">
        <v>523722.66207258828</v>
      </c>
      <c r="I104" s="54">
        <v>725389.42558742408</v>
      </c>
      <c r="J104" s="54">
        <v>791006.20586392446</v>
      </c>
      <c r="K104" s="54">
        <v>907886.454765626</v>
      </c>
      <c r="L104" s="54">
        <v>1021914.67645</v>
      </c>
      <c r="M104" s="54">
        <v>1241108.2314599273</v>
      </c>
      <c r="N104" s="54">
        <v>1246143.668724969</v>
      </c>
      <c r="O104" s="111">
        <v>1229460.4504536451</v>
      </c>
      <c r="P104" s="111">
        <v>1241041.2451314253</v>
      </c>
      <c r="Q104" s="147">
        <v>1242976.7161548552</v>
      </c>
      <c r="R104" s="54">
        <v>1278223.1465954976</v>
      </c>
      <c r="AC104" s="84" t="str">
        <f t="shared" si="1"/>
        <v>CroatiaNGA coverageTotal</v>
      </c>
      <c r="AE104" s="8"/>
      <c r="AF104" s="8"/>
    </row>
    <row r="105" spans="4:32" ht="13.15" customHeight="1" x14ac:dyDescent="0.25">
      <c r="D105" s="53" t="s">
        <v>153</v>
      </c>
      <c r="E105" s="53" t="s">
        <v>225</v>
      </c>
      <c r="F105" s="53" t="s">
        <v>19</v>
      </c>
      <c r="G105" s="53" t="s">
        <v>31</v>
      </c>
      <c r="H105" s="54" t="e">
        <v>#N/A</v>
      </c>
      <c r="I105" s="54" t="e">
        <v>#N/A</v>
      </c>
      <c r="J105" s="54" t="e">
        <v>#N/A</v>
      </c>
      <c r="K105" s="54" t="e">
        <v>#N/A</v>
      </c>
      <c r="L105" s="54" t="e">
        <v>#N/A</v>
      </c>
      <c r="M105" s="54" t="e">
        <v>#N/A</v>
      </c>
      <c r="N105" s="54">
        <v>628955.46553874784</v>
      </c>
      <c r="O105" s="111">
        <v>662366.36904217664</v>
      </c>
      <c r="P105" s="147">
        <v>739111.80419614841</v>
      </c>
      <c r="Q105" s="111">
        <v>867106.70886527747</v>
      </c>
      <c r="R105" s="54">
        <v>973091.20999999985</v>
      </c>
      <c r="AC105" s="84" t="str">
        <f t="shared" si="1"/>
        <v>CroatiaFixed VHCN coverage (FTTP &amp; DOCSIS 3.1)Total</v>
      </c>
      <c r="AE105" s="8"/>
      <c r="AF105" s="8"/>
    </row>
    <row r="106" spans="4:32" ht="13.15" customHeight="1" x14ac:dyDescent="0.25">
      <c r="D106" s="53" t="s">
        <v>153</v>
      </c>
      <c r="E106" s="53" t="s">
        <v>226</v>
      </c>
      <c r="F106" s="53" t="s">
        <v>19</v>
      </c>
      <c r="G106" s="53" t="s">
        <v>31</v>
      </c>
      <c r="H106" s="54" t="e">
        <v>#N/A</v>
      </c>
      <c r="I106" s="54" t="e">
        <v>#N/A</v>
      </c>
      <c r="J106" s="54" t="e">
        <v>#N/A</v>
      </c>
      <c r="K106" s="54" t="e">
        <v>#N/A</v>
      </c>
      <c r="L106" s="54" t="e">
        <v>#N/A</v>
      </c>
      <c r="M106" s="54" t="e">
        <v>#N/A</v>
      </c>
      <c r="N106" s="54" t="e">
        <v>#N/A</v>
      </c>
      <c r="O106" s="54" t="e">
        <v>#N/A</v>
      </c>
      <c r="P106" s="54" t="e">
        <v>#N/A</v>
      </c>
      <c r="Q106" s="54" t="e">
        <v>#N/A</v>
      </c>
      <c r="R106" s="54" t="e">
        <v>#N/A</v>
      </c>
      <c r="AC106" s="84" t="str">
        <f t="shared" si="1"/>
        <v>CroatiaVHCN coverage (as defined by BEREC)Total</v>
      </c>
      <c r="AE106" s="8"/>
      <c r="AF106" s="8"/>
    </row>
    <row r="107" spans="4:32" ht="13.15" customHeight="1" x14ac:dyDescent="0.25">
      <c r="D107" s="53" t="s">
        <v>153</v>
      </c>
      <c r="E107" s="53" t="s">
        <v>74</v>
      </c>
      <c r="F107" s="53" t="s">
        <v>19</v>
      </c>
      <c r="G107" s="53" t="s">
        <v>31</v>
      </c>
      <c r="H107" s="54">
        <v>1484599</v>
      </c>
      <c r="I107" s="54">
        <v>1444739.7034996857</v>
      </c>
      <c r="J107" s="54">
        <v>1442064</v>
      </c>
      <c r="K107" s="54">
        <v>1437994.4128821327</v>
      </c>
      <c r="L107" s="54">
        <v>1494076.8268615997</v>
      </c>
      <c r="M107" s="54">
        <v>1496019.73</v>
      </c>
      <c r="N107" s="54">
        <v>1451692.2282681207</v>
      </c>
      <c r="O107" s="111">
        <v>1420552.5240209426</v>
      </c>
      <c r="P107" s="111">
        <v>1409911.2417890602</v>
      </c>
      <c r="Q107" s="111">
        <v>1384156</v>
      </c>
      <c r="R107" s="54">
        <v>1407423.9276663442</v>
      </c>
      <c r="AC107" s="84" t="str">
        <f t="shared" si="1"/>
        <v>CroatiaDSLTotal</v>
      </c>
      <c r="AE107" s="8"/>
      <c r="AF107" s="8"/>
    </row>
    <row r="108" spans="4:32" ht="13.15" customHeight="1" x14ac:dyDescent="0.25">
      <c r="D108" s="53" t="s">
        <v>153</v>
      </c>
      <c r="E108" s="53" t="s">
        <v>78</v>
      </c>
      <c r="F108" s="53" t="s">
        <v>19</v>
      </c>
      <c r="G108" s="53" t="s">
        <v>31</v>
      </c>
      <c r="H108" s="54">
        <v>265000</v>
      </c>
      <c r="I108" s="54">
        <v>480179</v>
      </c>
      <c r="J108" s="54">
        <v>547081</v>
      </c>
      <c r="K108" s="54">
        <v>668833.5</v>
      </c>
      <c r="L108" s="54">
        <v>879749</v>
      </c>
      <c r="M108" s="54">
        <v>1153177</v>
      </c>
      <c r="N108" s="54">
        <v>1176249</v>
      </c>
      <c r="O108" s="111">
        <v>1155401.284267585</v>
      </c>
      <c r="P108" s="111">
        <v>1105352.4143828286</v>
      </c>
      <c r="Q108" s="111">
        <v>1100971</v>
      </c>
      <c r="R108" s="54">
        <v>1117818.6632173255</v>
      </c>
      <c r="AC108" s="84" t="str">
        <f t="shared" si="1"/>
        <v>CroatiaVDSLTotal</v>
      </c>
      <c r="AE108" s="8"/>
      <c r="AF108" s="8"/>
    </row>
    <row r="109" spans="4:32" ht="13.15" customHeight="1" x14ac:dyDescent="0.25">
      <c r="D109" s="53" t="s">
        <v>153</v>
      </c>
      <c r="E109" s="53" t="s">
        <v>82</v>
      </c>
      <c r="F109" s="53" t="s">
        <v>19</v>
      </c>
      <c r="G109" s="53" t="s">
        <v>31</v>
      </c>
      <c r="H109" s="54" t="e">
        <v>#N/A</v>
      </c>
      <c r="I109" s="54" t="e">
        <v>#N/A</v>
      </c>
      <c r="J109" s="54" t="e">
        <v>#N/A</v>
      </c>
      <c r="K109" s="54" t="e">
        <v>#N/A</v>
      </c>
      <c r="L109" s="54" t="e">
        <v>#N/A</v>
      </c>
      <c r="M109" s="54" t="e">
        <v>#N/A</v>
      </c>
      <c r="N109" s="54">
        <v>137301</v>
      </c>
      <c r="O109" s="111">
        <v>142486</v>
      </c>
      <c r="P109" s="111">
        <v>159613</v>
      </c>
      <c r="Q109" s="111">
        <v>170817</v>
      </c>
      <c r="R109" s="54">
        <v>199932.00000000003</v>
      </c>
      <c r="AC109" s="84" t="str">
        <f t="shared" si="1"/>
        <v>CroatiaVDSL 2 VectoringTotal</v>
      </c>
      <c r="AE109" s="8"/>
      <c r="AF109" s="8"/>
    </row>
    <row r="110" spans="4:32" ht="13.15" customHeight="1" x14ac:dyDescent="0.25">
      <c r="D110" s="53" t="s">
        <v>153</v>
      </c>
      <c r="E110" s="53" t="s">
        <v>86</v>
      </c>
      <c r="F110" s="53" t="s">
        <v>19</v>
      </c>
      <c r="G110" s="53" t="s">
        <v>31</v>
      </c>
      <c r="H110" s="54">
        <v>109230.6</v>
      </c>
      <c r="I110" s="54">
        <v>134863.79999999999</v>
      </c>
      <c r="J110" s="54">
        <v>153054</v>
      </c>
      <c r="K110" s="54">
        <v>236018</v>
      </c>
      <c r="L110" s="54">
        <v>268529</v>
      </c>
      <c r="M110" s="54">
        <v>350771</v>
      </c>
      <c r="N110" s="54">
        <v>450768</v>
      </c>
      <c r="O110" s="111">
        <v>506428</v>
      </c>
      <c r="P110" s="111">
        <v>547711</v>
      </c>
      <c r="Q110" s="111">
        <v>760941.1735967109</v>
      </c>
      <c r="R110" s="54">
        <v>891208</v>
      </c>
      <c r="AC110" s="84" t="str">
        <f t="shared" si="1"/>
        <v>CroatiaFTTPTotal</v>
      </c>
      <c r="AE110" s="8"/>
      <c r="AF110" s="8"/>
    </row>
    <row r="111" spans="4:32" ht="13.15" customHeight="1" x14ac:dyDescent="0.25">
      <c r="D111" s="53" t="s">
        <v>153</v>
      </c>
      <c r="E111" s="53" t="s">
        <v>90</v>
      </c>
      <c r="F111" s="53" t="s">
        <v>19</v>
      </c>
      <c r="G111" s="53" t="s">
        <v>31</v>
      </c>
      <c r="H111" s="54">
        <v>299135</v>
      </c>
      <c r="I111" s="54">
        <v>333339</v>
      </c>
      <c r="J111" s="54">
        <v>349691</v>
      </c>
      <c r="K111" s="54">
        <v>407594</v>
      </c>
      <c r="L111" s="54">
        <v>427711</v>
      </c>
      <c r="M111" s="54">
        <v>484218</v>
      </c>
      <c r="N111" s="54">
        <v>496294</v>
      </c>
      <c r="O111" s="111">
        <v>508094</v>
      </c>
      <c r="P111" s="111">
        <v>512449</v>
      </c>
      <c r="Q111" s="111">
        <v>495450.39790819824</v>
      </c>
      <c r="R111" s="54">
        <v>496951</v>
      </c>
      <c r="AC111" s="84" t="str">
        <f t="shared" si="1"/>
        <v>CroatiaCable modem DOCSIS 3.0Total</v>
      </c>
      <c r="AE111" s="8"/>
      <c r="AF111" s="8"/>
    </row>
    <row r="112" spans="4:32" ht="13.15" customHeight="1" x14ac:dyDescent="0.25">
      <c r="D112" s="53" t="s">
        <v>153</v>
      </c>
      <c r="E112" s="53" t="s">
        <v>94</v>
      </c>
      <c r="F112" s="53" t="s">
        <v>19</v>
      </c>
      <c r="G112" s="53" t="s">
        <v>31</v>
      </c>
      <c r="H112" s="54" t="e">
        <v>#N/A</v>
      </c>
      <c r="I112" s="54" t="e">
        <v>#N/A</v>
      </c>
      <c r="J112" s="54" t="e">
        <v>#N/A</v>
      </c>
      <c r="K112" s="54" t="e">
        <v>#N/A</v>
      </c>
      <c r="L112" s="54" t="e">
        <v>#N/A</v>
      </c>
      <c r="M112" s="54" t="e">
        <v>#N/A</v>
      </c>
      <c r="N112" s="54">
        <v>472894</v>
      </c>
      <c r="O112" s="111">
        <v>483805</v>
      </c>
      <c r="P112" s="111">
        <v>487549</v>
      </c>
      <c r="Q112" s="111">
        <v>469889.39790819824</v>
      </c>
      <c r="R112" s="54">
        <v>472001</v>
      </c>
      <c r="AC112" s="84" t="str">
        <f t="shared" si="1"/>
        <v>CroatiaCable modem DOCSIS 3.1Total</v>
      </c>
      <c r="AE112" s="8"/>
      <c r="AF112" s="8"/>
    </row>
    <row r="113" spans="4:32" ht="13.15" customHeight="1" x14ac:dyDescent="0.25">
      <c r="D113" s="53" t="s">
        <v>153</v>
      </c>
      <c r="E113" s="53" t="s">
        <v>98</v>
      </c>
      <c r="F113" s="53" t="s">
        <v>19</v>
      </c>
      <c r="G113" s="53" t="s">
        <v>31</v>
      </c>
      <c r="H113" s="54" t="e">
        <v>#N/A</v>
      </c>
      <c r="I113" s="54" t="e">
        <v>#N/A</v>
      </c>
      <c r="J113" s="54" t="e">
        <v>#N/A</v>
      </c>
      <c r="K113" s="54" t="e">
        <v>#N/A</v>
      </c>
      <c r="L113" s="54" t="e">
        <v>#N/A</v>
      </c>
      <c r="M113" s="54" t="e">
        <v>#N/A</v>
      </c>
      <c r="N113" s="54">
        <v>71996</v>
      </c>
      <c r="O113" s="111">
        <v>76424</v>
      </c>
      <c r="P113" s="111">
        <v>62857</v>
      </c>
      <c r="Q113" s="111">
        <v>542191.96657530218</v>
      </c>
      <c r="R113" s="54">
        <v>638800.6100000001</v>
      </c>
      <c r="AC113" s="84" t="str">
        <f t="shared" si="1"/>
        <v>CroatiaFWATotal</v>
      </c>
      <c r="AE113" s="8"/>
      <c r="AF113" s="8"/>
    </row>
    <row r="114" spans="4:32" ht="13.15" customHeight="1" x14ac:dyDescent="0.25">
      <c r="D114" s="53" t="s">
        <v>153</v>
      </c>
      <c r="E114" s="53" t="s">
        <v>102</v>
      </c>
      <c r="F114" s="53" t="s">
        <v>19</v>
      </c>
      <c r="G114" s="53" t="s">
        <v>31</v>
      </c>
      <c r="H114" s="54">
        <v>384369</v>
      </c>
      <c r="I114" s="54">
        <v>887989.93551434134</v>
      </c>
      <c r="J114" s="54">
        <v>1048623.0849165018</v>
      </c>
      <c r="K114" s="54">
        <v>1364741.72596664</v>
      </c>
      <c r="L114" s="54">
        <v>1433255.72596664</v>
      </c>
      <c r="M114" s="54">
        <v>1463250.8525911481</v>
      </c>
      <c r="N114" s="54">
        <v>1445864.2248445209</v>
      </c>
      <c r="O114" s="111">
        <v>1416387.8664290449</v>
      </c>
      <c r="P114" s="111">
        <v>1406350.95780462</v>
      </c>
      <c r="Q114" s="111">
        <v>1396691.2186758732</v>
      </c>
      <c r="R114" s="54" t="e">
        <v>#N/A</v>
      </c>
      <c r="AC114" s="84" t="str">
        <f t="shared" si="1"/>
        <v>CroatiaLTETotal</v>
      </c>
      <c r="AE114" s="8"/>
      <c r="AF114" s="8"/>
    </row>
    <row r="115" spans="4:32" ht="13.15" customHeight="1" x14ac:dyDescent="0.25">
      <c r="D115" s="53" t="s">
        <v>153</v>
      </c>
      <c r="E115" s="53" t="s">
        <v>106</v>
      </c>
      <c r="F115" s="53" t="s">
        <v>19</v>
      </c>
      <c r="G115" s="53" t="s">
        <v>31</v>
      </c>
      <c r="H115" s="54" t="e">
        <v>#N/A</v>
      </c>
      <c r="I115" s="54" t="e">
        <v>#N/A</v>
      </c>
      <c r="J115" s="54" t="e">
        <v>#N/A</v>
      </c>
      <c r="K115" s="54">
        <v>1010775.0506722336</v>
      </c>
      <c r="L115" s="54">
        <v>1107842.8510023567</v>
      </c>
      <c r="M115" s="54">
        <v>1416577.7495211493</v>
      </c>
      <c r="N115" s="54">
        <v>1429616.507130174</v>
      </c>
      <c r="O115" s="111">
        <v>1399967.2921339513</v>
      </c>
      <c r="P115" s="111">
        <v>1396667.3446219298</v>
      </c>
      <c r="Q115" s="54" t="e">
        <v>#N/A</v>
      </c>
      <c r="R115" s="54" t="e">
        <v>#N/A</v>
      </c>
      <c r="AC115" s="84" t="str">
        <f t="shared" si="1"/>
        <v>CroatiaAverage LTE coverageTotal</v>
      </c>
      <c r="AE115" s="8"/>
      <c r="AF115" s="8"/>
    </row>
    <row r="116" spans="4:32" ht="13.15" customHeight="1" x14ac:dyDescent="0.25">
      <c r="D116" s="53" t="s">
        <v>153</v>
      </c>
      <c r="E116" s="53" t="s">
        <v>108</v>
      </c>
      <c r="F116" s="53" t="s">
        <v>19</v>
      </c>
      <c r="G116" s="53" t="s">
        <v>31</v>
      </c>
      <c r="H116" s="54" t="e">
        <v>#N/A</v>
      </c>
      <c r="I116" s="54" t="e">
        <v>#N/A</v>
      </c>
      <c r="J116" s="54" t="e">
        <v>#N/A</v>
      </c>
      <c r="K116" s="54" t="e">
        <v>#N/A</v>
      </c>
      <c r="L116" s="54" t="e">
        <v>#N/A</v>
      </c>
      <c r="M116" s="54" t="e">
        <v>#N/A</v>
      </c>
      <c r="N116" s="54" t="e">
        <v>#N/A</v>
      </c>
      <c r="O116" s="111">
        <v>0</v>
      </c>
      <c r="P116" s="111">
        <v>477960.18185692327</v>
      </c>
      <c r="Q116" s="111">
        <v>1163454.0871478186</v>
      </c>
      <c r="R116" s="54">
        <v>1197583.8053711336</v>
      </c>
      <c r="AC116" s="84" t="str">
        <f t="shared" si="1"/>
        <v>Croatia5GTotal</v>
      </c>
      <c r="AE116" s="8"/>
      <c r="AF116" s="8"/>
    </row>
    <row r="117" spans="4:32" ht="13.15" customHeight="1" x14ac:dyDescent="0.25">
      <c r="D117" s="53" t="s">
        <v>153</v>
      </c>
      <c r="E117" s="53" t="s">
        <v>207</v>
      </c>
      <c r="F117" s="53" t="s">
        <v>19</v>
      </c>
      <c r="G117" s="53" t="s">
        <v>31</v>
      </c>
      <c r="H117" s="54" t="e">
        <v>#N/A</v>
      </c>
      <c r="I117" s="54" t="e">
        <v>#N/A</v>
      </c>
      <c r="J117" s="54" t="e">
        <v>#N/A</v>
      </c>
      <c r="K117" s="54" t="e">
        <v>#N/A</v>
      </c>
      <c r="L117" s="54" t="e">
        <v>#N/A</v>
      </c>
      <c r="M117" s="54" t="e">
        <v>#N/A</v>
      </c>
      <c r="N117" s="54" t="e">
        <v>#N/A</v>
      </c>
      <c r="O117" s="111" t="e">
        <v>#N/A</v>
      </c>
      <c r="P117" s="111" t="e">
        <v>#N/A</v>
      </c>
      <c r="Q117" s="111">
        <v>525033.20103848772</v>
      </c>
      <c r="R117" s="54">
        <v>573744.8793478969</v>
      </c>
      <c r="AC117" s="84" t="str">
        <f t="shared" si="1"/>
        <v>Croatia5G in the 3.4–3.8 GHz bandTotal</v>
      </c>
      <c r="AE117" s="8"/>
      <c r="AF117" s="8"/>
    </row>
    <row r="118" spans="4:32" ht="13.15" customHeight="1" x14ac:dyDescent="0.25">
      <c r="D118" s="53" t="s">
        <v>153</v>
      </c>
      <c r="E118" s="53" t="s">
        <v>112</v>
      </c>
      <c r="F118" s="53" t="s">
        <v>19</v>
      </c>
      <c r="G118" s="53" t="s">
        <v>31</v>
      </c>
      <c r="H118" s="54">
        <v>1574883.848976075</v>
      </c>
      <c r="I118" s="54">
        <v>1527560.840907976</v>
      </c>
      <c r="J118" s="54">
        <v>1522191.4329604928</v>
      </c>
      <c r="K118" s="54">
        <v>1514698.4519332792</v>
      </c>
      <c r="L118" s="54">
        <v>1511702</v>
      </c>
      <c r="M118" s="54">
        <v>1499880.7051822969</v>
      </c>
      <c r="N118" s="54">
        <v>1455334.4496890416</v>
      </c>
      <c r="O118" s="111">
        <v>1424089.7328580888</v>
      </c>
      <c r="P118" s="111">
        <v>1413630.9156092408</v>
      </c>
      <c r="Q118" s="111">
        <v>1410477.6054099246</v>
      </c>
      <c r="R118" s="54">
        <v>1435440</v>
      </c>
      <c r="AC118" s="84" t="str">
        <f t="shared" si="1"/>
        <v>CroatiaSatelliteTotal</v>
      </c>
      <c r="AE118" s="8"/>
      <c r="AF118" s="8"/>
    </row>
    <row r="119" spans="4:32" ht="13.15" customHeight="1" x14ac:dyDescent="0.25">
      <c r="D119" s="53" t="s">
        <v>153</v>
      </c>
      <c r="E119" s="53" t="s">
        <v>52</v>
      </c>
      <c r="F119" s="53" t="s">
        <v>19</v>
      </c>
      <c r="G119" s="53" t="s">
        <v>31</v>
      </c>
      <c r="H119" s="54">
        <v>1537130.7707863858</v>
      </c>
      <c r="I119" s="54">
        <v>1511608.7222815817</v>
      </c>
      <c r="J119" s="54">
        <v>1507993.8504334935</v>
      </c>
      <c r="K119" s="54">
        <v>1508644.2829697062</v>
      </c>
      <c r="L119" s="54">
        <v>1507483.751452598</v>
      </c>
      <c r="M119" s="54">
        <v>1498386.0637393137</v>
      </c>
      <c r="N119" s="54" t="e">
        <v>#N/A</v>
      </c>
      <c r="O119" s="111" t="e">
        <v>#N/A</v>
      </c>
      <c r="P119" s="111" t="e">
        <v>#N/A</v>
      </c>
      <c r="Q119" s="111" t="e">
        <v>#N/A</v>
      </c>
      <c r="R119" s="111" t="e">
        <v>#N/A</v>
      </c>
      <c r="AC119" s="84" t="str">
        <f t="shared" si="1"/>
        <v>CroatiaOverall broadband coverageTotal</v>
      </c>
      <c r="AE119" s="8"/>
      <c r="AF119" s="8"/>
    </row>
    <row r="120" spans="4:32" ht="13.15" customHeight="1" x14ac:dyDescent="0.25">
      <c r="D120" s="53" t="s">
        <v>153</v>
      </c>
      <c r="E120" s="53" t="s">
        <v>53</v>
      </c>
      <c r="F120" s="53" t="s">
        <v>19</v>
      </c>
      <c r="G120" s="53" t="s">
        <v>31</v>
      </c>
      <c r="H120" s="54" t="e">
        <v>#N/A</v>
      </c>
      <c r="I120" s="54" t="e">
        <v>#N/A</v>
      </c>
      <c r="J120" s="54" t="e">
        <v>#N/A</v>
      </c>
      <c r="K120" s="54" t="e">
        <v>#N/A</v>
      </c>
      <c r="L120" s="54">
        <v>523662</v>
      </c>
      <c r="M120" s="54">
        <v>589119.6713899828</v>
      </c>
      <c r="N120" s="54" t="e">
        <v>#N/A</v>
      </c>
      <c r="O120" s="111" t="e">
        <v>#N/A</v>
      </c>
      <c r="P120" s="111" t="e">
        <v>#N/A</v>
      </c>
      <c r="Q120" s="111" t="e">
        <v>#N/A</v>
      </c>
      <c r="R120" s="111" t="e">
        <v>#N/A</v>
      </c>
      <c r="AC120" s="84" t="str">
        <f t="shared" si="1"/>
        <v>CroatiaDOCSIS 3.0 &amp; FTTP coverageTotal</v>
      </c>
      <c r="AE120" s="8"/>
      <c r="AF120" s="8"/>
    </row>
    <row r="121" spans="4:32" ht="13.15" customHeight="1" x14ac:dyDescent="0.25">
      <c r="D121" s="53" t="s">
        <v>153</v>
      </c>
      <c r="E121" s="53" t="s">
        <v>124</v>
      </c>
      <c r="F121" s="53" t="s">
        <v>19</v>
      </c>
      <c r="G121" s="53" t="s">
        <v>31</v>
      </c>
      <c r="H121" s="54">
        <v>327657</v>
      </c>
      <c r="I121" s="54">
        <v>353748</v>
      </c>
      <c r="J121" s="54">
        <v>378312</v>
      </c>
      <c r="K121" s="54">
        <v>407594</v>
      </c>
      <c r="L121" s="54">
        <v>427711</v>
      </c>
      <c r="M121" s="54">
        <v>484218</v>
      </c>
      <c r="N121" s="54" t="e">
        <v>#N/A</v>
      </c>
      <c r="O121" s="111" t="e">
        <v>#N/A</v>
      </c>
      <c r="P121" s="111" t="e">
        <v>#N/A</v>
      </c>
      <c r="Q121" s="111" t="e">
        <v>#N/A</v>
      </c>
      <c r="R121" s="111" t="e">
        <v>#N/A</v>
      </c>
      <c r="AC121" s="84" t="str">
        <f t="shared" si="1"/>
        <v>CroatiaCable modemTotal</v>
      </c>
      <c r="AE121" s="8"/>
      <c r="AF121" s="8"/>
    </row>
    <row r="122" spans="4:32" ht="13.15" customHeight="1" x14ac:dyDescent="0.25">
      <c r="D122" s="53" t="s">
        <v>153</v>
      </c>
      <c r="E122" s="53" t="s">
        <v>129</v>
      </c>
      <c r="F122" s="53" t="s">
        <v>19</v>
      </c>
      <c r="G122" s="53" t="s">
        <v>31</v>
      </c>
      <c r="H122" s="54">
        <v>1475</v>
      </c>
      <c r="I122" s="54">
        <v>30676</v>
      </c>
      <c r="J122" s="54">
        <v>30883</v>
      </c>
      <c r="K122" s="54">
        <v>0</v>
      </c>
      <c r="L122" s="54">
        <v>2525</v>
      </c>
      <c r="M122" s="54">
        <v>2517</v>
      </c>
      <c r="N122" s="54" t="e">
        <v>#N/A</v>
      </c>
      <c r="O122" s="111" t="e">
        <v>#N/A</v>
      </c>
      <c r="P122" s="111" t="e">
        <v>#N/A</v>
      </c>
      <c r="Q122" s="111" t="e">
        <v>#N/A</v>
      </c>
      <c r="R122" s="111" t="e">
        <v>#N/A</v>
      </c>
      <c r="AC122" s="84" t="str">
        <f t="shared" si="1"/>
        <v>CroatiaWiMAXTotal</v>
      </c>
      <c r="AE122" s="8"/>
      <c r="AF122" s="8"/>
    </row>
    <row r="123" spans="4:32" ht="13.15" customHeight="1" x14ac:dyDescent="0.25">
      <c r="D123" s="53" t="s">
        <v>153</v>
      </c>
      <c r="E123" s="53" t="s">
        <v>134</v>
      </c>
      <c r="F123" s="53" t="s">
        <v>19</v>
      </c>
      <c r="G123" s="53" t="s">
        <v>31</v>
      </c>
      <c r="H123" s="54">
        <v>1479295.7760000003</v>
      </c>
      <c r="I123" s="54">
        <v>1492509.5632137444</v>
      </c>
      <c r="J123" s="54">
        <v>1491138.5054879906</v>
      </c>
      <c r="K123" s="54">
        <v>1502590.1140061333</v>
      </c>
      <c r="L123" s="54">
        <v>1502440.6711482594</v>
      </c>
      <c r="M123" s="54">
        <v>1489601.3412179081</v>
      </c>
      <c r="N123" s="54" t="e">
        <v>#N/A</v>
      </c>
      <c r="O123" s="111" t="e">
        <v>#N/A</v>
      </c>
      <c r="P123" s="111" t="e">
        <v>#N/A</v>
      </c>
      <c r="Q123" s="111" t="e">
        <v>#N/A</v>
      </c>
      <c r="R123" s="111" t="e">
        <v>#N/A</v>
      </c>
      <c r="AC123" s="84" t="str">
        <f t="shared" si="1"/>
        <v>CroatiaHSPATotal</v>
      </c>
      <c r="AE123" s="8"/>
      <c r="AF123" s="8"/>
    </row>
    <row r="124" spans="4:32" ht="13.15" customHeight="1" x14ac:dyDescent="0.25">
      <c r="D124" s="53" t="s">
        <v>154</v>
      </c>
      <c r="E124" s="53" t="s">
        <v>147</v>
      </c>
      <c r="F124" s="53" t="s">
        <v>19</v>
      </c>
      <c r="G124" s="53" t="s">
        <v>149</v>
      </c>
      <c r="H124" s="54">
        <v>9251</v>
      </c>
      <c r="I124" s="54">
        <v>9251</v>
      </c>
      <c r="J124" s="54">
        <v>9251</v>
      </c>
      <c r="K124" s="54">
        <v>9251</v>
      </c>
      <c r="L124" s="54">
        <v>9251</v>
      </c>
      <c r="M124" s="54">
        <v>9251</v>
      </c>
      <c r="N124" s="54">
        <v>9251</v>
      </c>
      <c r="O124" s="111">
        <v>9251</v>
      </c>
      <c r="P124" s="111">
        <v>9251</v>
      </c>
      <c r="Q124" s="111">
        <v>9251</v>
      </c>
      <c r="R124" s="111">
        <v>9251</v>
      </c>
      <c r="AC124" s="84" t="str">
        <f t="shared" si="1"/>
        <v>CyprusLand areaTotal</v>
      </c>
      <c r="AE124" s="8"/>
      <c r="AF124" s="8"/>
    </row>
    <row r="125" spans="4:32" ht="13.15" customHeight="1" x14ac:dyDescent="0.25">
      <c r="D125" s="53" t="s">
        <v>154</v>
      </c>
      <c r="E125" s="53" t="s">
        <v>28</v>
      </c>
      <c r="F125" s="53" t="s">
        <v>19</v>
      </c>
      <c r="G125" s="53" t="s">
        <v>152</v>
      </c>
      <c r="H125" s="54">
        <v>862011</v>
      </c>
      <c r="I125" s="54">
        <v>865878</v>
      </c>
      <c r="J125" s="54">
        <v>858000</v>
      </c>
      <c r="K125" s="54">
        <v>847008</v>
      </c>
      <c r="L125" s="54">
        <v>848319</v>
      </c>
      <c r="M125" s="54">
        <v>854802</v>
      </c>
      <c r="N125" s="54">
        <v>864236</v>
      </c>
      <c r="O125" s="111">
        <v>875899</v>
      </c>
      <c r="P125" s="111">
        <v>888005.00000000547</v>
      </c>
      <c r="Q125" s="111">
        <v>896006.99999999581</v>
      </c>
      <c r="R125" s="111">
        <v>904704.9999999936</v>
      </c>
      <c r="AC125" s="84" t="str">
        <f t="shared" si="1"/>
        <v>CyprusPopulationTotal</v>
      </c>
      <c r="AE125" s="8"/>
      <c r="AF125" s="8"/>
    </row>
    <row r="126" spans="4:32" ht="13.15" customHeight="1" x14ac:dyDescent="0.25">
      <c r="D126" s="53" t="s">
        <v>154</v>
      </c>
      <c r="E126" s="53" t="s">
        <v>31</v>
      </c>
      <c r="F126" s="53" t="s">
        <v>19</v>
      </c>
      <c r="G126" s="53" t="s">
        <v>152</v>
      </c>
      <c r="H126" s="54">
        <v>307860.99810658162</v>
      </c>
      <c r="I126" s="54">
        <v>309242.1428571429</v>
      </c>
      <c r="J126" s="54">
        <v>306428.57142857142</v>
      </c>
      <c r="K126" s="54">
        <v>302502.85714285716</v>
      </c>
      <c r="L126" s="54">
        <v>302971.07142857142</v>
      </c>
      <c r="M126" s="54">
        <v>305286.42857142858</v>
      </c>
      <c r="N126" s="54">
        <v>312083.76424916432</v>
      </c>
      <c r="O126" s="111">
        <v>312821.07142857101</v>
      </c>
      <c r="P126" s="111">
        <v>314195.30499467225</v>
      </c>
      <c r="Q126" s="111">
        <v>317026.58503314346</v>
      </c>
      <c r="R126" s="111">
        <v>320104.12487001705</v>
      </c>
      <c r="AC126" s="84" t="str">
        <f t="shared" si="1"/>
        <v>CyprusHouseholdsTotal</v>
      </c>
      <c r="AE126" s="8"/>
      <c r="AF126" s="8"/>
    </row>
    <row r="127" spans="4:32" ht="13.15" customHeight="1" x14ac:dyDescent="0.25">
      <c r="D127" s="53" t="s">
        <v>154</v>
      </c>
      <c r="E127" s="53" t="s">
        <v>58</v>
      </c>
      <c r="F127" s="53" t="s">
        <v>19</v>
      </c>
      <c r="G127" s="53" t="s">
        <v>31</v>
      </c>
      <c r="H127" s="54">
        <v>306229.48968426418</v>
      </c>
      <c r="I127" s="54">
        <v>309149.37021428579</v>
      </c>
      <c r="J127" s="54">
        <v>306336.64285714284</v>
      </c>
      <c r="K127" s="54">
        <v>302396.98265537142</v>
      </c>
      <c r="L127" s="54">
        <v>302865.03306842677</v>
      </c>
      <c r="M127" s="54">
        <v>305210.10696428572</v>
      </c>
      <c r="N127" s="54">
        <v>312005.74330810201</v>
      </c>
      <c r="O127" s="111">
        <v>312742.86616071389</v>
      </c>
      <c r="P127" s="111" t="e">
        <v>#N/A</v>
      </c>
      <c r="Q127" s="111" t="e">
        <v>#N/A</v>
      </c>
      <c r="R127" s="111" t="e">
        <v>#N/A</v>
      </c>
      <c r="AC127" s="84" t="str">
        <f t="shared" si="1"/>
        <v>CyprusBroadband coverage (&gt;2Mbps)Total</v>
      </c>
      <c r="AE127" s="8"/>
      <c r="AF127" s="8"/>
    </row>
    <row r="128" spans="4:32" ht="13.15" customHeight="1" x14ac:dyDescent="0.25">
      <c r="D128" s="53" t="s">
        <v>154</v>
      </c>
      <c r="E128" s="53" t="s">
        <v>60</v>
      </c>
      <c r="F128" s="53" t="s">
        <v>19</v>
      </c>
      <c r="G128" s="53" t="s">
        <v>31</v>
      </c>
      <c r="H128" s="54">
        <v>211500.5056992216</v>
      </c>
      <c r="I128" s="54">
        <v>214304.80500000002</v>
      </c>
      <c r="J128" s="54">
        <v>213887.14285714284</v>
      </c>
      <c r="K128" s="54">
        <v>236254.73142857145</v>
      </c>
      <c r="L128" s="54">
        <v>236620.40678571429</v>
      </c>
      <c r="M128" s="54">
        <v>256364.27839285714</v>
      </c>
      <c r="N128" s="54">
        <v>312005.74330810201</v>
      </c>
      <c r="O128" s="111">
        <v>312727.22510714247</v>
      </c>
      <c r="P128" s="111">
        <v>314195.30499467225</v>
      </c>
      <c r="Q128" s="111">
        <v>317026.58503314346</v>
      </c>
      <c r="R128" s="54">
        <v>320104.12487001705</v>
      </c>
      <c r="AC128" s="84" t="str">
        <f t="shared" si="1"/>
        <v>CyprusBroadband coverage (&gt;30Mbps)Total</v>
      </c>
      <c r="AE128" s="8"/>
      <c r="AF128" s="8"/>
    </row>
    <row r="129" spans="4:32" ht="13.15" customHeight="1" x14ac:dyDescent="0.25">
      <c r="D129" s="53" t="s">
        <v>154</v>
      </c>
      <c r="E129" s="53" t="s">
        <v>61</v>
      </c>
      <c r="F129" s="53" t="s">
        <v>19</v>
      </c>
      <c r="G129" s="53" t="s">
        <v>31</v>
      </c>
      <c r="H129" s="54">
        <v>134535.25617257616</v>
      </c>
      <c r="I129" s="54">
        <v>136375.78500000003</v>
      </c>
      <c r="J129" s="54">
        <v>136667.14285714287</v>
      </c>
      <c r="K129" s="54">
        <v>135521.28</v>
      </c>
      <c r="L129" s="54">
        <v>136346.99999999997</v>
      </c>
      <c r="M129" s="54">
        <v>192172.8589285714</v>
      </c>
      <c r="N129" s="54">
        <v>221676.73714769733</v>
      </c>
      <c r="O129" s="111">
        <v>246672.46309516227</v>
      </c>
      <c r="P129" s="111">
        <v>260597.65249733609</v>
      </c>
      <c r="Q129" s="147">
        <v>275591.21036931162</v>
      </c>
      <c r="R129" s="54">
        <v>296224.35715471377</v>
      </c>
      <c r="AC129" s="84" t="str">
        <f t="shared" si="1"/>
        <v>CyprusBroadband coverage (&gt;100Mbps)Total</v>
      </c>
      <c r="AE129" s="8"/>
      <c r="AF129" s="8"/>
    </row>
    <row r="130" spans="4:32" ht="13.15" customHeight="1" x14ac:dyDescent="0.25">
      <c r="D130" s="53" t="s">
        <v>154</v>
      </c>
      <c r="E130" s="53" t="s">
        <v>62</v>
      </c>
      <c r="F130" s="53" t="s">
        <v>19</v>
      </c>
      <c r="G130" s="53" t="s">
        <v>31</v>
      </c>
      <c r="H130" s="54" t="e">
        <v>#N/A</v>
      </c>
      <c r="I130" s="54" t="e">
        <v>#N/A</v>
      </c>
      <c r="J130" s="54" t="e">
        <v>#N/A</v>
      </c>
      <c r="K130" s="54" t="e">
        <v>#N/A</v>
      </c>
      <c r="L130" s="54" t="e">
        <v>#N/A</v>
      </c>
      <c r="M130" s="54" t="e">
        <v>#N/A</v>
      </c>
      <c r="N130" s="54">
        <v>31660.5</v>
      </c>
      <c r="O130" s="111">
        <v>81912.76094499891</v>
      </c>
      <c r="P130" s="111">
        <v>130178.25740254525</v>
      </c>
      <c r="Q130" s="111">
        <v>190215.95101988607</v>
      </c>
      <c r="R130" s="54">
        <v>246704.24903732215</v>
      </c>
      <c r="AC130" s="84" t="str">
        <f t="shared" si="1"/>
        <v>CyprusBroadband coverage (&gt;1Gbps)Total</v>
      </c>
      <c r="AE130" s="8"/>
      <c r="AF130" s="8"/>
    </row>
    <row r="131" spans="4:32" ht="13.15" customHeight="1" x14ac:dyDescent="0.25">
      <c r="D131" s="53" t="s">
        <v>154</v>
      </c>
      <c r="E131" s="53" t="s">
        <v>63</v>
      </c>
      <c r="F131" s="53" t="s">
        <v>19</v>
      </c>
      <c r="G131" s="53" t="s">
        <v>31</v>
      </c>
      <c r="H131" s="54" t="e">
        <v>#N/A</v>
      </c>
      <c r="I131" s="54" t="e">
        <v>#N/A</v>
      </c>
      <c r="J131" s="54" t="e">
        <v>#N/A</v>
      </c>
      <c r="K131" s="54" t="e">
        <v>#N/A</v>
      </c>
      <c r="L131" s="54" t="e">
        <v>#N/A</v>
      </c>
      <c r="M131" s="54" t="e">
        <v>#N/A</v>
      </c>
      <c r="N131" s="54" t="e">
        <v>#N/A</v>
      </c>
      <c r="O131" s="111" t="e">
        <v>#N/A</v>
      </c>
      <c r="P131" s="111" t="e">
        <v>#N/A</v>
      </c>
      <c r="Q131" s="111" t="e">
        <v>#N/A</v>
      </c>
      <c r="R131" s="54" t="e">
        <v>#N/A</v>
      </c>
      <c r="AC131" s="84" t="str">
        <f t="shared" si="1"/>
        <v>CyprusBroadband coverage (&gt;1Gbps upload and download)Total</v>
      </c>
      <c r="AE131" s="8"/>
      <c r="AF131" s="8"/>
    </row>
    <row r="132" spans="4:32" ht="13.15" customHeight="1" x14ac:dyDescent="0.25">
      <c r="D132" s="53" t="s">
        <v>154</v>
      </c>
      <c r="E132" s="53" t="s">
        <v>65</v>
      </c>
      <c r="F132" s="53" t="s">
        <v>19</v>
      </c>
      <c r="G132" s="53" t="s">
        <v>31</v>
      </c>
      <c r="H132" s="54">
        <v>307845.6060032908</v>
      </c>
      <c r="I132" s="54">
        <v>309226.68075</v>
      </c>
      <c r="J132" s="54">
        <v>306413.24999999994</v>
      </c>
      <c r="K132" s="54">
        <v>302487.73199999996</v>
      </c>
      <c r="L132" s="54">
        <v>302955.92287499993</v>
      </c>
      <c r="M132" s="54">
        <v>305286.42857142858</v>
      </c>
      <c r="N132" s="54">
        <v>312083.76424916432</v>
      </c>
      <c r="O132" s="111">
        <v>312821.07142857101</v>
      </c>
      <c r="P132" s="111">
        <v>314195.30499467225</v>
      </c>
      <c r="Q132" s="111">
        <v>317026.58503314346</v>
      </c>
      <c r="R132" s="54">
        <v>320104.12487001705</v>
      </c>
      <c r="AC132" s="84" t="str">
        <f t="shared" si="1"/>
        <v>CyprusFixed broadband coverageTotal</v>
      </c>
      <c r="AE132" s="8"/>
      <c r="AF132" s="8"/>
    </row>
    <row r="133" spans="4:32" ht="13.15" customHeight="1" x14ac:dyDescent="0.25">
      <c r="D133" s="53" t="s">
        <v>154</v>
      </c>
      <c r="E133" s="53" t="s">
        <v>70</v>
      </c>
      <c r="F133" s="53" t="s">
        <v>19</v>
      </c>
      <c r="G133" s="53" t="s">
        <v>31</v>
      </c>
      <c r="H133" s="54">
        <v>237052.99905329081</v>
      </c>
      <c r="I133" s="54">
        <v>247743.57142857145</v>
      </c>
      <c r="J133" s="54">
        <v>257400.00000000003</v>
      </c>
      <c r="K133" s="54">
        <v>264690</v>
      </c>
      <c r="L133" s="54">
        <v>265099.6875</v>
      </c>
      <c r="M133" s="54">
        <v>274757.78571428574</v>
      </c>
      <c r="N133" s="54">
        <v>312083.76424916432</v>
      </c>
      <c r="O133" s="111">
        <v>312821.07142857101</v>
      </c>
      <c r="P133" s="111">
        <v>314195.30499467225</v>
      </c>
      <c r="Q133" s="111">
        <v>317026.58503314346</v>
      </c>
      <c r="R133" s="54">
        <v>320104.12487001705</v>
      </c>
      <c r="AC133" s="84" t="str">
        <f t="shared" si="1"/>
        <v>CyprusNGA coverageTotal</v>
      </c>
      <c r="AE133" s="8"/>
      <c r="AF133" s="8"/>
    </row>
    <row r="134" spans="4:32" ht="13.15" customHeight="1" x14ac:dyDescent="0.25">
      <c r="D134" s="53" t="s">
        <v>154</v>
      </c>
      <c r="E134" s="53" t="s">
        <v>225</v>
      </c>
      <c r="F134" s="53" t="s">
        <v>19</v>
      </c>
      <c r="G134" s="53" t="s">
        <v>31</v>
      </c>
      <c r="H134" s="54" t="e">
        <v>#N/A</v>
      </c>
      <c r="I134" s="54" t="e">
        <v>#N/A</v>
      </c>
      <c r="J134" s="54" t="e">
        <v>#N/A</v>
      </c>
      <c r="K134" s="54" t="e">
        <v>#N/A</v>
      </c>
      <c r="L134" s="54" t="e">
        <v>#N/A</v>
      </c>
      <c r="M134" s="54" t="e">
        <v>#N/A</v>
      </c>
      <c r="N134" s="54">
        <v>31660.5</v>
      </c>
      <c r="O134" s="111">
        <v>81912.76094499891</v>
      </c>
      <c r="P134" s="111">
        <v>130178.25740254525</v>
      </c>
      <c r="Q134" s="111">
        <v>190215.95101988607</v>
      </c>
      <c r="R134" s="54">
        <v>246704.24903732215</v>
      </c>
      <c r="AC134" s="84" t="str">
        <f t="shared" si="1"/>
        <v>CyprusFixed VHCN coverage (FTTP &amp; DOCSIS 3.1)Total</v>
      </c>
      <c r="AE134" s="8"/>
      <c r="AF134" s="8"/>
    </row>
    <row r="135" spans="4:32" ht="13.15" customHeight="1" x14ac:dyDescent="0.25">
      <c r="D135" s="53" t="s">
        <v>154</v>
      </c>
      <c r="E135" s="53" t="s">
        <v>226</v>
      </c>
      <c r="F135" s="53" t="s">
        <v>19</v>
      </c>
      <c r="G135" s="53" t="s">
        <v>31</v>
      </c>
      <c r="H135" s="54" t="e">
        <v>#N/A</v>
      </c>
      <c r="I135" s="54" t="e">
        <v>#N/A</v>
      </c>
      <c r="J135" s="54" t="e">
        <v>#N/A</v>
      </c>
      <c r="K135" s="54" t="e">
        <v>#N/A</v>
      </c>
      <c r="L135" s="54" t="e">
        <v>#N/A</v>
      </c>
      <c r="M135" s="54" t="e">
        <v>#N/A</v>
      </c>
      <c r="N135" s="54" t="e">
        <v>#N/A</v>
      </c>
      <c r="O135" s="54" t="e">
        <v>#N/A</v>
      </c>
      <c r="P135" s="54" t="e">
        <v>#N/A</v>
      </c>
      <c r="Q135" s="54" t="e">
        <v>#N/A</v>
      </c>
      <c r="R135" s="54">
        <v>246704.24903732215</v>
      </c>
      <c r="AC135" s="84" t="str">
        <f t="shared" si="1"/>
        <v>CyprusVHCN coverage (as defined by BEREC)Total</v>
      </c>
      <c r="AE135" s="8"/>
      <c r="AF135" s="8"/>
    </row>
    <row r="136" spans="4:32" ht="13.15" customHeight="1" x14ac:dyDescent="0.25">
      <c r="D136" s="53" t="s">
        <v>154</v>
      </c>
      <c r="E136" s="53" t="s">
        <v>74</v>
      </c>
      <c r="F136" s="53" t="s">
        <v>19</v>
      </c>
      <c r="G136" s="53" t="s">
        <v>31</v>
      </c>
      <c r="H136" s="54">
        <v>307830.21389999997</v>
      </c>
      <c r="I136" s="54">
        <v>309211.21864285716</v>
      </c>
      <c r="J136" s="54">
        <v>306397.92857142852</v>
      </c>
      <c r="K136" s="54">
        <v>302472.60685714282</v>
      </c>
      <c r="L136" s="54">
        <v>302940.7743214285</v>
      </c>
      <c r="M136" s="54">
        <v>305286.42857142858</v>
      </c>
      <c r="N136" s="54">
        <v>312083.76424916432</v>
      </c>
      <c r="O136" s="111">
        <v>312821.07142857101</v>
      </c>
      <c r="P136" s="111">
        <v>314195.30499467225</v>
      </c>
      <c r="Q136" s="111">
        <v>317026.58503314346</v>
      </c>
      <c r="R136" s="54">
        <v>320104.12487001705</v>
      </c>
      <c r="AC136" s="84" t="str">
        <f t="shared" ref="AC136:AC195" si="2">D136&amp;E136&amp;F136</f>
        <v>CyprusDSLTotal</v>
      </c>
      <c r="AE136" s="8"/>
      <c r="AF136" s="8"/>
    </row>
    <row r="137" spans="4:32" ht="13.15" customHeight="1" x14ac:dyDescent="0.25">
      <c r="D137" s="53" t="s">
        <v>154</v>
      </c>
      <c r="E137" s="53" t="s">
        <v>78</v>
      </c>
      <c r="F137" s="53" t="s">
        <v>19</v>
      </c>
      <c r="G137" s="53" t="s">
        <v>31</v>
      </c>
      <c r="H137" s="54">
        <v>166245</v>
      </c>
      <c r="I137" s="54">
        <v>186245</v>
      </c>
      <c r="J137" s="54">
        <v>208371.42857142858</v>
      </c>
      <c r="K137" s="54">
        <v>226877.14285714287</v>
      </c>
      <c r="L137" s="54">
        <v>227228.30357142858</v>
      </c>
      <c r="M137" s="54">
        <v>244229.14285714287</v>
      </c>
      <c r="N137" s="54">
        <v>312083.76424916432</v>
      </c>
      <c r="O137" s="111">
        <v>312821.07142857101</v>
      </c>
      <c r="P137" s="111">
        <v>314195.30499467225</v>
      </c>
      <c r="Q137" s="111">
        <v>317026.58503314346</v>
      </c>
      <c r="R137" s="54">
        <v>320104.12487001705</v>
      </c>
      <c r="AC137" s="84" t="str">
        <f t="shared" si="2"/>
        <v>CyprusVDSLTotal</v>
      </c>
      <c r="AE137" s="8"/>
      <c r="AF137" s="8"/>
    </row>
    <row r="138" spans="4:32" ht="13.15" customHeight="1" x14ac:dyDescent="0.25">
      <c r="D138" s="53" t="s">
        <v>154</v>
      </c>
      <c r="E138" s="53" t="s">
        <v>82</v>
      </c>
      <c r="F138" s="53" t="s">
        <v>19</v>
      </c>
      <c r="G138" s="53" t="s">
        <v>31</v>
      </c>
      <c r="H138" s="54" t="e">
        <v>#N/A</v>
      </c>
      <c r="I138" s="54" t="e">
        <v>#N/A</v>
      </c>
      <c r="J138" s="54" t="e">
        <v>#N/A</v>
      </c>
      <c r="K138" s="54" t="e">
        <v>#N/A</v>
      </c>
      <c r="L138" s="54" t="e">
        <v>#N/A</v>
      </c>
      <c r="M138" s="54" t="e">
        <v>#N/A</v>
      </c>
      <c r="N138" s="54">
        <v>120588</v>
      </c>
      <c r="O138" s="111">
        <v>146107.56666244523</v>
      </c>
      <c r="P138" s="111">
        <v>136592.22605653165</v>
      </c>
      <c r="Q138" s="111">
        <v>103355.57426107804</v>
      </c>
      <c r="R138" s="54">
        <v>68886.143367331009</v>
      </c>
      <c r="AC138" s="84" t="str">
        <f t="shared" si="2"/>
        <v>CyprusVDSL 2 VectoringTotal</v>
      </c>
      <c r="AE138" s="8"/>
      <c r="AF138" s="8"/>
    </row>
    <row r="139" spans="4:32" ht="13.15" customHeight="1" x14ac:dyDescent="0.25">
      <c r="D139" s="53" t="s">
        <v>154</v>
      </c>
      <c r="E139" s="53" t="s">
        <v>86</v>
      </c>
      <c r="F139" s="53" t="s">
        <v>19</v>
      </c>
      <c r="G139" s="53" t="s">
        <v>31</v>
      </c>
      <c r="H139" s="54">
        <v>0</v>
      </c>
      <c r="I139" s="54">
        <v>0</v>
      </c>
      <c r="J139" s="54">
        <v>0</v>
      </c>
      <c r="K139" s="54">
        <v>0</v>
      </c>
      <c r="L139" s="54">
        <v>0</v>
      </c>
      <c r="M139" s="54">
        <v>1526.4321428571429</v>
      </c>
      <c r="N139" s="54">
        <v>31660.5</v>
      </c>
      <c r="O139" s="111">
        <v>81912.76094499891</v>
      </c>
      <c r="P139" s="111">
        <v>130178.25740254525</v>
      </c>
      <c r="Q139" s="111">
        <v>190215.95101988607</v>
      </c>
      <c r="R139" s="54">
        <v>246704.24903732215</v>
      </c>
      <c r="AC139" s="84" t="str">
        <f t="shared" si="2"/>
        <v>CyprusFTTPTotal</v>
      </c>
      <c r="AE139" s="8"/>
      <c r="AF139" s="8"/>
    </row>
    <row r="140" spans="4:32" ht="13.15" customHeight="1" x14ac:dyDescent="0.25">
      <c r="D140" s="53" t="s">
        <v>154</v>
      </c>
      <c r="E140" s="53" t="s">
        <v>90</v>
      </c>
      <c r="F140" s="53" t="s">
        <v>19</v>
      </c>
      <c r="G140" s="53" t="s">
        <v>31</v>
      </c>
      <c r="H140" s="54">
        <v>122528.67724641949</v>
      </c>
      <c r="I140" s="54">
        <v>135448.05857142858</v>
      </c>
      <c r="J140" s="54">
        <v>135441.42857142858</v>
      </c>
      <c r="K140" s="54">
        <v>135521.28</v>
      </c>
      <c r="L140" s="54">
        <v>136346.99999999997</v>
      </c>
      <c r="M140" s="54">
        <v>160881</v>
      </c>
      <c r="N140" s="54">
        <v>173222</v>
      </c>
      <c r="O140" s="111">
        <v>180680.26529746773</v>
      </c>
      <c r="P140" s="111">
        <v>207000</v>
      </c>
      <c r="Q140" s="111">
        <v>160439.99999999997</v>
      </c>
      <c r="R140" s="54">
        <v>189000</v>
      </c>
      <c r="AC140" s="84" t="str">
        <f t="shared" si="2"/>
        <v>CyprusCable modem DOCSIS 3.0Total</v>
      </c>
      <c r="AE140" s="8"/>
      <c r="AF140" s="8"/>
    </row>
    <row r="141" spans="4:32" ht="13.15" customHeight="1" x14ac:dyDescent="0.25">
      <c r="D141" s="53" t="s">
        <v>154</v>
      </c>
      <c r="E141" s="53" t="s">
        <v>94</v>
      </c>
      <c r="F141" s="53" t="s">
        <v>19</v>
      </c>
      <c r="G141" s="53" t="s">
        <v>31</v>
      </c>
      <c r="H141" s="54" t="e">
        <v>#N/A</v>
      </c>
      <c r="I141" s="54" t="e">
        <v>#N/A</v>
      </c>
      <c r="J141" s="54" t="e">
        <v>#N/A</v>
      </c>
      <c r="K141" s="54" t="e">
        <v>#N/A</v>
      </c>
      <c r="L141" s="54" t="e">
        <v>#N/A</v>
      </c>
      <c r="M141" s="54" t="e">
        <v>#N/A</v>
      </c>
      <c r="N141" s="54">
        <v>0</v>
      </c>
      <c r="O141" s="111">
        <v>0</v>
      </c>
      <c r="P141" s="111">
        <v>0</v>
      </c>
      <c r="Q141" s="111">
        <v>0</v>
      </c>
      <c r="R141" s="54">
        <v>0</v>
      </c>
      <c r="AC141" s="84" t="str">
        <f t="shared" si="2"/>
        <v>CyprusCable modem DOCSIS 3.1Total</v>
      </c>
      <c r="AE141" s="8"/>
      <c r="AF141" s="8"/>
    </row>
    <row r="142" spans="4:32" ht="13.15" customHeight="1" x14ac:dyDescent="0.25">
      <c r="D142" s="53" t="s">
        <v>154</v>
      </c>
      <c r="E142" s="53" t="s">
        <v>98</v>
      </c>
      <c r="F142" s="53" t="s">
        <v>19</v>
      </c>
      <c r="G142" s="53" t="s">
        <v>31</v>
      </c>
      <c r="H142" s="54" t="e">
        <v>#N/A</v>
      </c>
      <c r="I142" s="54" t="e">
        <v>#N/A</v>
      </c>
      <c r="J142" s="54" t="e">
        <v>#N/A</v>
      </c>
      <c r="K142" s="54" t="e">
        <v>#N/A</v>
      </c>
      <c r="L142" s="54" t="e">
        <v>#N/A</v>
      </c>
      <c r="M142" s="54" t="e">
        <v>#N/A</v>
      </c>
      <c r="N142" s="54">
        <v>0</v>
      </c>
      <c r="O142" s="111">
        <v>277785.30933180847</v>
      </c>
      <c r="P142" s="111">
        <v>279000</v>
      </c>
      <c r="Q142" s="111">
        <v>316075</v>
      </c>
      <c r="R142" s="54">
        <v>318823</v>
      </c>
      <c r="AC142" s="84" t="str">
        <f t="shared" si="2"/>
        <v>CyprusFWATotal</v>
      </c>
      <c r="AE142" s="8"/>
      <c r="AF142" s="8"/>
    </row>
    <row r="143" spans="4:32" ht="13.15" customHeight="1" x14ac:dyDescent="0.25">
      <c r="D143" s="53" t="s">
        <v>154</v>
      </c>
      <c r="E143" s="53" t="s">
        <v>102</v>
      </c>
      <c r="F143" s="53" t="s">
        <v>19</v>
      </c>
      <c r="G143" s="53" t="s">
        <v>31</v>
      </c>
      <c r="H143" s="54">
        <v>0</v>
      </c>
      <c r="I143" s="54">
        <v>0</v>
      </c>
      <c r="J143" s="54">
        <v>184500</v>
      </c>
      <c r="K143" s="54">
        <v>224608.37142857141</v>
      </c>
      <c r="L143" s="54">
        <v>266614.54285714281</v>
      </c>
      <c r="M143" s="54">
        <v>296738.40857142862</v>
      </c>
      <c r="N143" s="54">
        <v>310835.42919216765</v>
      </c>
      <c r="O143" s="111">
        <v>311569.49078156403</v>
      </c>
      <c r="P143" s="111">
        <v>312629</v>
      </c>
      <c r="Q143" s="111">
        <v>315505</v>
      </c>
      <c r="R143" s="54" t="e">
        <v>#N/A</v>
      </c>
      <c r="AC143" s="84" t="str">
        <f t="shared" si="2"/>
        <v>CyprusLTETotal</v>
      </c>
      <c r="AE143" s="8"/>
      <c r="AF143" s="8"/>
    </row>
    <row r="144" spans="4:32" ht="13.15" customHeight="1" x14ac:dyDescent="0.25">
      <c r="D144" s="53" t="s">
        <v>154</v>
      </c>
      <c r="E144" s="53" t="s">
        <v>106</v>
      </c>
      <c r="F144" s="53" t="s">
        <v>19</v>
      </c>
      <c r="G144" s="53" t="s">
        <v>31</v>
      </c>
      <c r="H144" s="54" t="e">
        <v>#N/A</v>
      </c>
      <c r="I144" s="54" t="e">
        <v>#N/A</v>
      </c>
      <c r="J144" s="54" t="e">
        <v>#N/A</v>
      </c>
      <c r="K144" s="54">
        <v>194276.26666666666</v>
      </c>
      <c r="L144" s="54">
        <v>234297.62857142856</v>
      </c>
      <c r="M144" s="54">
        <v>286969.24285714288</v>
      </c>
      <c r="N144" s="54">
        <v>305686.04708205641</v>
      </c>
      <c r="O144" s="111">
        <v>307555.25005952339</v>
      </c>
      <c r="P144" s="111">
        <v>308803.17610236409</v>
      </c>
      <c r="Q144" s="54" t="e">
        <v>#N/A</v>
      </c>
      <c r="R144" s="54" t="e">
        <v>#N/A</v>
      </c>
      <c r="AC144" s="84" t="str">
        <f t="shared" si="2"/>
        <v>CyprusAverage LTE coverageTotal</v>
      </c>
      <c r="AE144" s="8"/>
      <c r="AF144" s="8"/>
    </row>
    <row r="145" spans="4:32" ht="13.15" customHeight="1" x14ac:dyDescent="0.25">
      <c r="D145" s="53" t="s">
        <v>154</v>
      </c>
      <c r="E145" s="53" t="s">
        <v>108</v>
      </c>
      <c r="F145" s="53" t="s">
        <v>19</v>
      </c>
      <c r="G145" s="53" t="s">
        <v>31</v>
      </c>
      <c r="H145" s="54" t="e">
        <v>#N/A</v>
      </c>
      <c r="I145" s="54" t="e">
        <v>#N/A</v>
      </c>
      <c r="J145" s="54" t="e">
        <v>#N/A</v>
      </c>
      <c r="K145" s="54" t="e">
        <v>#N/A</v>
      </c>
      <c r="L145" s="54" t="e">
        <v>#N/A</v>
      </c>
      <c r="M145" s="54" t="e">
        <v>#N/A</v>
      </c>
      <c r="N145" s="54" t="e">
        <v>#N/A</v>
      </c>
      <c r="O145" s="111">
        <v>0</v>
      </c>
      <c r="P145" s="111">
        <v>235508</v>
      </c>
      <c r="Q145" s="111">
        <v>317026.58503314346</v>
      </c>
      <c r="R145" s="54">
        <v>320104.12487001705</v>
      </c>
      <c r="AC145" s="84" t="str">
        <f t="shared" si="2"/>
        <v>Cyprus5GTotal</v>
      </c>
      <c r="AE145" s="8"/>
      <c r="AF145" s="8"/>
    </row>
    <row r="146" spans="4:32" ht="13.15" customHeight="1" x14ac:dyDescent="0.25">
      <c r="D146" s="53" t="s">
        <v>154</v>
      </c>
      <c r="E146" s="53" t="s">
        <v>207</v>
      </c>
      <c r="F146" s="53" t="s">
        <v>19</v>
      </c>
      <c r="G146" s="53" t="s">
        <v>31</v>
      </c>
      <c r="H146" s="54" t="e">
        <v>#N/A</v>
      </c>
      <c r="I146" s="54" t="e">
        <v>#N/A</v>
      </c>
      <c r="J146" s="54" t="e">
        <v>#N/A</v>
      </c>
      <c r="K146" s="54" t="e">
        <v>#N/A</v>
      </c>
      <c r="L146" s="54" t="e">
        <v>#N/A</v>
      </c>
      <c r="M146" s="54" t="e">
        <v>#N/A</v>
      </c>
      <c r="N146" s="54" t="e">
        <v>#N/A</v>
      </c>
      <c r="O146" s="111" t="e">
        <v>#N/A</v>
      </c>
      <c r="P146" s="111" t="e">
        <v>#N/A</v>
      </c>
      <c r="Q146" s="111">
        <v>79256</v>
      </c>
      <c r="R146" s="54">
        <v>112036</v>
      </c>
      <c r="AC146" s="84" t="str">
        <f t="shared" si="2"/>
        <v>Cyprus5G in the 3.4–3.8 GHz bandTotal</v>
      </c>
      <c r="AE146" s="8"/>
      <c r="AF146" s="8"/>
    </row>
    <row r="147" spans="4:32" ht="13.15" customHeight="1" x14ac:dyDescent="0.25">
      <c r="D147" s="53" t="s">
        <v>154</v>
      </c>
      <c r="E147" s="53" t="s">
        <v>112</v>
      </c>
      <c r="F147" s="53" t="s">
        <v>19</v>
      </c>
      <c r="G147" s="53" t="s">
        <v>31</v>
      </c>
      <c r="H147" s="54">
        <v>307860.99810658162</v>
      </c>
      <c r="I147" s="54">
        <v>309242.1428571429</v>
      </c>
      <c r="J147" s="54">
        <v>306428.57142857142</v>
      </c>
      <c r="K147" s="54">
        <v>302502.85714285716</v>
      </c>
      <c r="L147" s="54">
        <v>302971.07142857142</v>
      </c>
      <c r="M147" s="54">
        <v>305286.42857142858</v>
      </c>
      <c r="N147" s="54">
        <v>312083.76424916432</v>
      </c>
      <c r="O147" s="111">
        <v>312821.07142857101</v>
      </c>
      <c r="P147" s="111">
        <v>314195.30499467225</v>
      </c>
      <c r="Q147" s="111">
        <v>317026.58503314346</v>
      </c>
      <c r="R147" s="54">
        <v>320104.12487001705</v>
      </c>
      <c r="AC147" s="84" t="str">
        <f t="shared" si="2"/>
        <v>CyprusSatelliteTotal</v>
      </c>
      <c r="AE147" s="8"/>
      <c r="AF147" s="8"/>
    </row>
    <row r="148" spans="4:32" ht="13.15" customHeight="1" x14ac:dyDescent="0.25">
      <c r="D148" s="53" t="s">
        <v>154</v>
      </c>
      <c r="E148" s="53" t="s">
        <v>52</v>
      </c>
      <c r="F148" s="53" t="s">
        <v>19</v>
      </c>
      <c r="G148" s="53" t="s">
        <v>31</v>
      </c>
      <c r="H148" s="54">
        <v>307845.6060032908</v>
      </c>
      <c r="I148" s="54">
        <v>309226.68075</v>
      </c>
      <c r="J148" s="54">
        <v>306413.24999999994</v>
      </c>
      <c r="K148" s="54">
        <v>302487.73199999996</v>
      </c>
      <c r="L148" s="54">
        <v>302955.92287499993</v>
      </c>
      <c r="M148" s="54">
        <v>305286.42857142858</v>
      </c>
      <c r="N148" s="54" t="e">
        <v>#N/A</v>
      </c>
      <c r="O148" s="111" t="e">
        <v>#N/A</v>
      </c>
      <c r="P148" s="111" t="e">
        <v>#N/A</v>
      </c>
      <c r="Q148" s="111" t="e">
        <v>#N/A</v>
      </c>
      <c r="R148" s="111" t="e">
        <v>#N/A</v>
      </c>
      <c r="AC148" s="84" t="str">
        <f t="shared" si="2"/>
        <v>CyprusOverall broadband coverageTotal</v>
      </c>
      <c r="AE148" s="8"/>
      <c r="AF148" s="8"/>
    </row>
    <row r="149" spans="4:32" ht="13.15" customHeight="1" x14ac:dyDescent="0.25">
      <c r="D149" s="53" t="s">
        <v>154</v>
      </c>
      <c r="E149" s="53" t="s">
        <v>53</v>
      </c>
      <c r="F149" s="53" t="s">
        <v>19</v>
      </c>
      <c r="G149" s="53" t="s">
        <v>31</v>
      </c>
      <c r="H149" s="54" t="e">
        <v>#N/A</v>
      </c>
      <c r="I149" s="54" t="e">
        <v>#N/A</v>
      </c>
      <c r="J149" s="54" t="e">
        <v>#N/A</v>
      </c>
      <c r="K149" s="54" t="e">
        <v>#N/A</v>
      </c>
      <c r="L149" s="54">
        <v>136346.99999999997</v>
      </c>
      <c r="M149" s="54">
        <v>161644.21607142859</v>
      </c>
      <c r="N149" s="54" t="e">
        <v>#N/A</v>
      </c>
      <c r="O149" s="111" t="e">
        <v>#N/A</v>
      </c>
      <c r="P149" s="111" t="e">
        <v>#N/A</v>
      </c>
      <c r="Q149" s="111" t="e">
        <v>#N/A</v>
      </c>
      <c r="R149" s="111" t="e">
        <v>#N/A</v>
      </c>
      <c r="AC149" s="84" t="str">
        <f t="shared" si="2"/>
        <v>CyprusDOCSIS 3.0 &amp; FTTP coverageTotal</v>
      </c>
      <c r="AE149" s="8"/>
      <c r="AF149" s="8"/>
    </row>
    <row r="150" spans="4:32" ht="13.15" customHeight="1" x14ac:dyDescent="0.25">
      <c r="D150" s="53" t="s">
        <v>154</v>
      </c>
      <c r="E150" s="53" t="s">
        <v>124</v>
      </c>
      <c r="F150" s="53" t="s">
        <v>19</v>
      </c>
      <c r="G150" s="53" t="s">
        <v>31</v>
      </c>
      <c r="H150" s="54">
        <v>122528.67724641949</v>
      </c>
      <c r="I150" s="54">
        <v>135448.05857142858</v>
      </c>
      <c r="J150" s="54">
        <v>135441.42857142858</v>
      </c>
      <c r="K150" s="54">
        <v>135521.28</v>
      </c>
      <c r="L150" s="54">
        <v>136346.99999999997</v>
      </c>
      <c r="M150" s="54">
        <v>160881</v>
      </c>
      <c r="N150" s="54" t="e">
        <v>#N/A</v>
      </c>
      <c r="O150" s="111" t="e">
        <v>#N/A</v>
      </c>
      <c r="P150" s="111" t="e">
        <v>#N/A</v>
      </c>
      <c r="Q150" s="111" t="e">
        <v>#N/A</v>
      </c>
      <c r="R150" s="111" t="e">
        <v>#N/A</v>
      </c>
      <c r="AC150" s="84" t="str">
        <f t="shared" si="2"/>
        <v>CyprusCable modemTotal</v>
      </c>
      <c r="AE150" s="8"/>
      <c r="AF150" s="8"/>
    </row>
    <row r="151" spans="4:32" ht="13.15" customHeight="1" x14ac:dyDescent="0.25">
      <c r="D151" s="53" t="s">
        <v>154</v>
      </c>
      <c r="E151" s="53" t="s">
        <v>129</v>
      </c>
      <c r="F151" s="53" t="s">
        <v>19</v>
      </c>
      <c r="G151" s="53" t="s">
        <v>31</v>
      </c>
      <c r="H151" s="54">
        <v>0</v>
      </c>
      <c r="I151" s="54">
        <v>0</v>
      </c>
      <c r="J151" s="54">
        <v>0</v>
      </c>
      <c r="K151" s="54">
        <v>0</v>
      </c>
      <c r="L151" s="54">
        <v>0</v>
      </c>
      <c r="M151" s="54">
        <v>0</v>
      </c>
      <c r="N151" s="54" t="e">
        <v>#N/A</v>
      </c>
      <c r="O151" s="111" t="e">
        <v>#N/A</v>
      </c>
      <c r="P151" s="111" t="e">
        <v>#N/A</v>
      </c>
      <c r="Q151" s="111" t="e">
        <v>#N/A</v>
      </c>
      <c r="R151" s="111" t="e">
        <v>#N/A</v>
      </c>
      <c r="AC151" s="84" t="str">
        <f t="shared" si="2"/>
        <v>CyprusWiMAXTotal</v>
      </c>
      <c r="AE151" s="8"/>
      <c r="AF151" s="8"/>
    </row>
    <row r="152" spans="4:32" ht="13.15" customHeight="1" x14ac:dyDescent="0.25">
      <c r="D152" s="53" t="s">
        <v>154</v>
      </c>
      <c r="E152" s="53" t="s">
        <v>134</v>
      </c>
      <c r="F152" s="53" t="s">
        <v>19</v>
      </c>
      <c r="G152" s="53" t="s">
        <v>31</v>
      </c>
      <c r="H152" s="54">
        <v>304782.38812551583</v>
      </c>
      <c r="I152" s="54">
        <v>306149.72142857144</v>
      </c>
      <c r="J152" s="54">
        <v>303364.28571428568</v>
      </c>
      <c r="K152" s="54">
        <v>299477.8285714286</v>
      </c>
      <c r="L152" s="54">
        <v>301728.89003571426</v>
      </c>
      <c r="M152" s="54">
        <v>304065.28285714285</v>
      </c>
      <c r="N152" s="54" t="e">
        <v>#N/A</v>
      </c>
      <c r="O152" s="111" t="e">
        <v>#N/A</v>
      </c>
      <c r="P152" s="111" t="e">
        <v>#N/A</v>
      </c>
      <c r="Q152" s="111" t="e">
        <v>#N/A</v>
      </c>
      <c r="R152" s="111" t="e">
        <v>#N/A</v>
      </c>
      <c r="AC152" s="84" t="str">
        <f t="shared" si="2"/>
        <v>CyprusHSPATotal</v>
      </c>
      <c r="AE152" s="8"/>
      <c r="AF152" s="8"/>
    </row>
    <row r="153" spans="4:32" ht="13.15" customHeight="1" x14ac:dyDescent="0.25">
      <c r="D153" s="53" t="s">
        <v>156</v>
      </c>
      <c r="E153" s="53" t="s">
        <v>147</v>
      </c>
      <c r="F153" s="53" t="s">
        <v>19</v>
      </c>
      <c r="G153" s="53" t="s">
        <v>149</v>
      </c>
      <c r="H153" s="54">
        <v>78867</v>
      </c>
      <c r="I153" s="54">
        <v>78867</v>
      </c>
      <c r="J153" s="54">
        <v>78867</v>
      </c>
      <c r="K153" s="54">
        <v>78867</v>
      </c>
      <c r="L153" s="54">
        <v>78867</v>
      </c>
      <c r="M153" s="54">
        <v>78867</v>
      </c>
      <c r="N153" s="54">
        <v>78867</v>
      </c>
      <c r="O153" s="54">
        <v>78867</v>
      </c>
      <c r="P153" s="54">
        <v>78867</v>
      </c>
      <c r="Q153" s="54">
        <v>78867</v>
      </c>
      <c r="R153" s="54">
        <v>78867</v>
      </c>
      <c r="AC153" s="84" t="str">
        <f t="shared" si="2"/>
        <v>CzechiaLand areaTotal</v>
      </c>
      <c r="AE153" s="8"/>
      <c r="AF153" s="8"/>
    </row>
    <row r="154" spans="4:32" ht="13.15" customHeight="1" x14ac:dyDescent="0.25">
      <c r="D154" s="53" t="s">
        <v>156</v>
      </c>
      <c r="E154" s="53" t="s">
        <v>28</v>
      </c>
      <c r="F154" s="53" t="s">
        <v>19</v>
      </c>
      <c r="G154" s="53" t="s">
        <v>152</v>
      </c>
      <c r="H154" s="54">
        <v>10509286</v>
      </c>
      <c r="I154" s="54">
        <v>10516125</v>
      </c>
      <c r="J154" s="54">
        <v>10512419</v>
      </c>
      <c r="K154" s="54">
        <v>10538275</v>
      </c>
      <c r="L154" s="54">
        <v>10553843</v>
      </c>
      <c r="M154" s="54">
        <v>10578820</v>
      </c>
      <c r="N154" s="54">
        <v>10610055</v>
      </c>
      <c r="O154" s="111">
        <v>10649800</v>
      </c>
      <c r="P154" s="111">
        <v>10693939.000000019</v>
      </c>
      <c r="Q154" s="111">
        <v>10701776.999999991</v>
      </c>
      <c r="R154" s="111">
        <v>10827529</v>
      </c>
      <c r="AC154" s="84" t="str">
        <f t="shared" si="2"/>
        <v>CzechiaPopulationTotal</v>
      </c>
      <c r="AE154" s="8"/>
      <c r="AF154" s="8"/>
    </row>
    <row r="155" spans="4:32" ht="13.15" customHeight="1" x14ac:dyDescent="0.25">
      <c r="D155" s="53" t="s">
        <v>156</v>
      </c>
      <c r="E155" s="53" t="s">
        <v>31</v>
      </c>
      <c r="F155" s="53" t="s">
        <v>19</v>
      </c>
      <c r="G155" s="53" t="s">
        <v>152</v>
      </c>
      <c r="H155" s="54">
        <v>4378868</v>
      </c>
      <c r="I155" s="54">
        <v>4381720.1441664454</v>
      </c>
      <c r="J155" s="54">
        <v>4380175.9770084592</v>
      </c>
      <c r="K155" s="54">
        <v>4390949.3137696292</v>
      </c>
      <c r="L155" s="54">
        <v>4397435.9825002104</v>
      </c>
      <c r="M155" s="54">
        <v>4407843.0691448487</v>
      </c>
      <c r="N155" s="54">
        <v>4431204.0741321146</v>
      </c>
      <c r="O155" s="111">
        <v>4218966.0903721396</v>
      </c>
      <c r="P155" s="111">
        <v>4237347.7682790179</v>
      </c>
      <c r="Q155" s="111">
        <v>4241311.5586030865</v>
      </c>
      <c r="R155" s="111">
        <v>4813103</v>
      </c>
      <c r="AC155" s="84" t="str">
        <f t="shared" si="2"/>
        <v>CzechiaHouseholdsTotal</v>
      </c>
      <c r="AE155" s="8"/>
      <c r="AF155" s="8"/>
    </row>
    <row r="156" spans="4:32" ht="13.15" customHeight="1" x14ac:dyDescent="0.25">
      <c r="D156" s="53" t="s">
        <v>156</v>
      </c>
      <c r="E156" s="53" t="s">
        <v>58</v>
      </c>
      <c r="F156" s="53" t="s">
        <v>19</v>
      </c>
      <c r="G156" s="53" t="s">
        <v>31</v>
      </c>
      <c r="H156" s="54">
        <v>4206693.1478020707</v>
      </c>
      <c r="I156" s="54">
        <v>4209433.1471173111</v>
      </c>
      <c r="J156" s="54">
        <v>4207949.6958229216</v>
      </c>
      <c r="K156" s="54">
        <v>4198060.2053784076</v>
      </c>
      <c r="L156" s="54">
        <v>4224401.6988212019</v>
      </c>
      <c r="M156" s="54">
        <v>4229329.7290704958</v>
      </c>
      <c r="N156" s="54">
        <v>4317273.9905531537</v>
      </c>
      <c r="O156" s="111">
        <v>4211412.6433991753</v>
      </c>
      <c r="P156" s="111" t="e">
        <v>#N/A</v>
      </c>
      <c r="Q156" s="111" t="e">
        <v>#N/A</v>
      </c>
      <c r="R156" s="111" t="e">
        <v>#N/A</v>
      </c>
      <c r="AC156" s="84" t="str">
        <f t="shared" si="2"/>
        <v>CzechiaBroadband coverage (&gt;2Mbps)Total</v>
      </c>
      <c r="AE156" s="8"/>
      <c r="AF156" s="8"/>
    </row>
    <row r="157" spans="4:32" ht="13.15" customHeight="1" x14ac:dyDescent="0.25">
      <c r="D157" s="53" t="s">
        <v>156</v>
      </c>
      <c r="E157" s="53" t="s">
        <v>60</v>
      </c>
      <c r="F157" s="53" t="s">
        <v>19</v>
      </c>
      <c r="G157" s="53" t="s">
        <v>31</v>
      </c>
      <c r="H157" s="54">
        <v>2217429.1981112594</v>
      </c>
      <c r="I157" s="54">
        <v>2648108.9224638836</v>
      </c>
      <c r="J157" s="54">
        <v>3185857.2252209275</v>
      </c>
      <c r="K157" s="54">
        <v>3245235.046483858</v>
      </c>
      <c r="L157" s="54">
        <v>3894245.5406600581</v>
      </c>
      <c r="M157" s="54">
        <v>3957201.4803406964</v>
      </c>
      <c r="N157" s="54">
        <v>4070278.7297663507</v>
      </c>
      <c r="O157" s="111">
        <v>4087159.2603581483</v>
      </c>
      <c r="P157" s="111">
        <v>4157625.6483327495</v>
      </c>
      <c r="Q157" s="111">
        <v>4168521.8185304319</v>
      </c>
      <c r="R157" s="54">
        <v>4726934</v>
      </c>
      <c r="AC157" s="84" t="str">
        <f t="shared" si="2"/>
        <v>CzechiaBroadband coverage (&gt;30Mbps)Total</v>
      </c>
      <c r="AE157" s="8"/>
      <c r="AF157" s="8"/>
    </row>
    <row r="158" spans="4:32" ht="13.15" customHeight="1" x14ac:dyDescent="0.25">
      <c r="D158" s="53" t="s">
        <v>156</v>
      </c>
      <c r="E158" s="53" t="s">
        <v>61</v>
      </c>
      <c r="F158" s="53" t="s">
        <v>19</v>
      </c>
      <c r="G158" s="53" t="s">
        <v>31</v>
      </c>
      <c r="H158" s="54">
        <v>1689493.1470000006</v>
      </c>
      <c r="I158" s="54">
        <v>1725383.3008242613</v>
      </c>
      <c r="J158" s="54">
        <v>1898147.5</v>
      </c>
      <c r="K158" s="54">
        <v>1953136.7592732199</v>
      </c>
      <c r="L158" s="54">
        <v>2459127.2014295328</v>
      </c>
      <c r="M158" s="54">
        <v>2564785.2497418206</v>
      </c>
      <c r="N158" s="54">
        <v>3323403.055599086</v>
      </c>
      <c r="O158" s="111">
        <v>3646293.6923773391</v>
      </c>
      <c r="P158" s="111">
        <v>3779223.0573566472</v>
      </c>
      <c r="Q158" s="111">
        <v>3827752.8783738194</v>
      </c>
      <c r="R158" s="54">
        <v>4386555</v>
      </c>
      <c r="AC158" s="84" t="str">
        <f t="shared" si="2"/>
        <v>CzechiaBroadband coverage (&gt;100Mbps)Total</v>
      </c>
      <c r="AE158" s="8"/>
      <c r="AF158" s="8"/>
    </row>
    <row r="159" spans="4:32" ht="13.15" customHeight="1" x14ac:dyDescent="0.25">
      <c r="D159" s="53" t="s">
        <v>156</v>
      </c>
      <c r="E159" s="53" t="s">
        <v>62</v>
      </c>
      <c r="F159" s="53" t="s">
        <v>19</v>
      </c>
      <c r="G159" s="53" t="s">
        <v>31</v>
      </c>
      <c r="H159" s="54" t="e">
        <v>#N/A</v>
      </c>
      <c r="I159" s="54" t="e">
        <v>#N/A</v>
      </c>
      <c r="J159" s="54" t="e">
        <v>#N/A</v>
      </c>
      <c r="K159" s="54" t="e">
        <v>#N/A</v>
      </c>
      <c r="L159" s="54" t="e">
        <v>#N/A</v>
      </c>
      <c r="M159" s="54" t="e">
        <v>#N/A</v>
      </c>
      <c r="N159" s="54">
        <v>105129.99366352445</v>
      </c>
      <c r="O159" s="111">
        <v>319687.37227500137</v>
      </c>
      <c r="P159" s="111">
        <v>1614969.0482212531</v>
      </c>
      <c r="Q159" s="111">
        <v>1803180.0212889486</v>
      </c>
      <c r="R159" s="54">
        <v>1939476.9999999998</v>
      </c>
      <c r="AC159" s="84" t="str">
        <f t="shared" si="2"/>
        <v>CzechiaBroadband coverage (&gt;1Gbps)Total</v>
      </c>
      <c r="AE159" s="8"/>
      <c r="AF159" s="8"/>
    </row>
    <row r="160" spans="4:32" ht="13.15" customHeight="1" x14ac:dyDescent="0.25">
      <c r="D160" s="53" t="s">
        <v>156</v>
      </c>
      <c r="E160" s="53" t="s">
        <v>63</v>
      </c>
      <c r="F160" s="53" t="s">
        <v>19</v>
      </c>
      <c r="G160" s="53" t="s">
        <v>31</v>
      </c>
      <c r="H160" s="54" t="e">
        <v>#N/A</v>
      </c>
      <c r="I160" s="54" t="e">
        <v>#N/A</v>
      </c>
      <c r="J160" s="54" t="e">
        <v>#N/A</v>
      </c>
      <c r="K160" s="54" t="e">
        <v>#N/A</v>
      </c>
      <c r="L160" s="54" t="e">
        <v>#N/A</v>
      </c>
      <c r="M160" s="54" t="e">
        <v>#N/A</v>
      </c>
      <c r="N160" s="54" t="e">
        <v>#N/A</v>
      </c>
      <c r="O160" s="111" t="e">
        <v>#N/A</v>
      </c>
      <c r="P160" s="111" t="e">
        <v>#N/A</v>
      </c>
      <c r="Q160" s="111" t="e">
        <v>#N/A</v>
      </c>
      <c r="R160" s="54">
        <v>649846</v>
      </c>
      <c r="AC160" s="84" t="str">
        <f t="shared" si="2"/>
        <v>CzechiaBroadband coverage (&gt;1Gbps upload and download)Total</v>
      </c>
      <c r="AE160" s="8"/>
      <c r="AF160" s="8"/>
    </row>
    <row r="161" spans="4:32" ht="13.15" customHeight="1" x14ac:dyDescent="0.25">
      <c r="D161" s="53" t="s">
        <v>156</v>
      </c>
      <c r="E161" s="53" t="s">
        <v>65</v>
      </c>
      <c r="F161" s="53" t="s">
        <v>19</v>
      </c>
      <c r="G161" s="53" t="s">
        <v>31</v>
      </c>
      <c r="H161" s="54">
        <v>4269396.3000000007</v>
      </c>
      <c r="I161" s="54">
        <v>4272177.1405622847</v>
      </c>
      <c r="J161" s="54">
        <v>4272861.665571752</v>
      </c>
      <c r="K161" s="54">
        <v>4335882.5070531517</v>
      </c>
      <c r="L161" s="54">
        <v>4328636.8757288018</v>
      </c>
      <c r="M161" s="54">
        <v>4304945.1233264534</v>
      </c>
      <c r="N161" s="54">
        <v>4317273.9905531537</v>
      </c>
      <c r="O161" s="111">
        <v>4211230.6965513546</v>
      </c>
      <c r="P161" s="111">
        <v>4233685.9571781317</v>
      </c>
      <c r="Q161" s="111">
        <v>4238946.2474265639</v>
      </c>
      <c r="R161" s="54">
        <v>4795125</v>
      </c>
      <c r="AC161" s="84" t="str">
        <f t="shared" si="2"/>
        <v>CzechiaFixed broadband coverageTotal</v>
      </c>
      <c r="AE161" s="8"/>
      <c r="AF161" s="8"/>
    </row>
    <row r="162" spans="4:32" ht="13.15" customHeight="1" x14ac:dyDescent="0.25">
      <c r="D162" s="53" t="s">
        <v>156</v>
      </c>
      <c r="E162" s="53" t="s">
        <v>70</v>
      </c>
      <c r="F162" s="53" t="s">
        <v>19</v>
      </c>
      <c r="G162" s="53" t="s">
        <v>31</v>
      </c>
      <c r="H162" s="54">
        <v>2787219.5492957188</v>
      </c>
      <c r="I162" s="54">
        <v>3009757.7237477168</v>
      </c>
      <c r="J162" s="54">
        <v>3191266.0805248288</v>
      </c>
      <c r="K162" s="54">
        <v>3296835.853017753</v>
      </c>
      <c r="L162" s="54">
        <v>3896970.0475447779</v>
      </c>
      <c r="M162" s="54">
        <v>3958714.3468686799</v>
      </c>
      <c r="N162" s="54">
        <v>4070278.7297663507</v>
      </c>
      <c r="O162" s="111">
        <v>3873954.8729028641</v>
      </c>
      <c r="P162" s="111">
        <v>3925363.1050440478</v>
      </c>
      <c r="Q162" s="111">
        <v>3956082.5531145213</v>
      </c>
      <c r="R162" s="54">
        <v>4253503.9328260431</v>
      </c>
      <c r="AC162" s="84" t="str">
        <f t="shared" si="2"/>
        <v>CzechiaNGA coverageTotal</v>
      </c>
      <c r="AE162" s="8"/>
      <c r="AF162" s="8"/>
    </row>
    <row r="163" spans="4:32" ht="13.15" customHeight="1" x14ac:dyDescent="0.25">
      <c r="D163" s="53" t="s">
        <v>156</v>
      </c>
      <c r="E163" s="53" t="s">
        <v>225</v>
      </c>
      <c r="F163" s="53" t="s">
        <v>19</v>
      </c>
      <c r="G163" s="53" t="s">
        <v>31</v>
      </c>
      <c r="H163" s="54" t="e">
        <v>#N/A</v>
      </c>
      <c r="I163" s="54" t="e">
        <v>#N/A</v>
      </c>
      <c r="J163" s="54" t="e">
        <v>#N/A</v>
      </c>
      <c r="K163" s="54" t="e">
        <v>#N/A</v>
      </c>
      <c r="L163" s="54" t="e">
        <v>#N/A</v>
      </c>
      <c r="M163" s="54" t="e">
        <v>#N/A</v>
      </c>
      <c r="N163" s="54">
        <v>1296949.1639412888</v>
      </c>
      <c r="O163" s="111">
        <v>1405287.8228037436</v>
      </c>
      <c r="P163" s="111">
        <v>2223208.3554659705</v>
      </c>
      <c r="Q163" s="111">
        <v>2256826.5335329929</v>
      </c>
      <c r="R163" s="54">
        <v>2432729</v>
      </c>
      <c r="AC163" s="84" t="str">
        <f t="shared" si="2"/>
        <v>CzechiaFixed VHCN coverage (FTTP &amp; DOCSIS 3.1)Total</v>
      </c>
      <c r="AE163" s="8"/>
      <c r="AF163" s="8"/>
    </row>
    <row r="164" spans="4:32" ht="13.15" customHeight="1" x14ac:dyDescent="0.25">
      <c r="D164" s="53" t="s">
        <v>156</v>
      </c>
      <c r="E164" s="53" t="s">
        <v>226</v>
      </c>
      <c r="F164" s="53" t="s">
        <v>19</v>
      </c>
      <c r="G164" s="53" t="s">
        <v>31</v>
      </c>
      <c r="H164" s="54" t="e">
        <v>#N/A</v>
      </c>
      <c r="I164" s="54" t="e">
        <v>#N/A</v>
      </c>
      <c r="J164" s="54" t="e">
        <v>#N/A</v>
      </c>
      <c r="K164" s="54" t="e">
        <v>#N/A</v>
      </c>
      <c r="L164" s="54" t="e">
        <v>#N/A</v>
      </c>
      <c r="M164" s="54" t="e">
        <v>#N/A</v>
      </c>
      <c r="N164" s="54" t="e">
        <v>#N/A</v>
      </c>
      <c r="O164" s="54" t="e">
        <v>#N/A</v>
      </c>
      <c r="P164" s="54" t="e">
        <v>#N/A</v>
      </c>
      <c r="Q164" s="54" t="e">
        <v>#N/A</v>
      </c>
      <c r="R164" s="54">
        <v>2675734</v>
      </c>
      <c r="AC164" s="84" t="str">
        <f t="shared" si="2"/>
        <v>CzechiaVHCN coverage (as defined by BEREC)Total</v>
      </c>
      <c r="AE164" s="8"/>
      <c r="AF164" s="8"/>
    </row>
    <row r="165" spans="4:32" ht="13.15" customHeight="1" x14ac:dyDescent="0.25">
      <c r="D165" s="53" t="s">
        <v>156</v>
      </c>
      <c r="E165" s="53" t="s">
        <v>74</v>
      </c>
      <c r="F165" s="53" t="s">
        <v>19</v>
      </c>
      <c r="G165" s="53" t="s">
        <v>31</v>
      </c>
      <c r="H165" s="54">
        <v>4072347.24</v>
      </c>
      <c r="I165" s="54">
        <v>4074999.7340747942</v>
      </c>
      <c r="J165" s="54">
        <v>4077943.8345948756</v>
      </c>
      <c r="K165" s="54">
        <v>4047845.0218626969</v>
      </c>
      <c r="L165" s="54">
        <v>4094511.2455893368</v>
      </c>
      <c r="M165" s="54">
        <v>4094493.4547967464</v>
      </c>
      <c r="N165" s="54">
        <v>4203951.4664406329</v>
      </c>
      <c r="O165" s="111">
        <v>4056184.1636772314</v>
      </c>
      <c r="P165" s="111">
        <v>4134758.6449127118</v>
      </c>
      <c r="Q165" s="111">
        <v>4141367.6982938773</v>
      </c>
      <c r="R165" s="54">
        <v>4382302</v>
      </c>
      <c r="AC165" s="84" t="str">
        <f t="shared" si="2"/>
        <v>CzechiaDSLTotal</v>
      </c>
      <c r="AE165" s="8"/>
      <c r="AF165" s="8"/>
    </row>
    <row r="166" spans="4:32" ht="13.15" customHeight="1" x14ac:dyDescent="0.25">
      <c r="D166" s="53" t="s">
        <v>156</v>
      </c>
      <c r="E166" s="53" t="s">
        <v>78</v>
      </c>
      <c r="F166" s="53" t="s">
        <v>19</v>
      </c>
      <c r="G166" s="53" t="s">
        <v>31</v>
      </c>
      <c r="H166" s="54">
        <v>1795335.88</v>
      </c>
      <c r="I166" s="54">
        <v>2002446.1058840659</v>
      </c>
      <c r="J166" s="54">
        <v>2278494.4749665512</v>
      </c>
      <c r="K166" s="54">
        <v>2333248.9496914335</v>
      </c>
      <c r="L166" s="54">
        <v>3404917.8141129562</v>
      </c>
      <c r="M166" s="54">
        <v>3510119.1697622733</v>
      </c>
      <c r="N166" s="54">
        <v>3709960.3373075598</v>
      </c>
      <c r="O166" s="111">
        <v>3529518.5963747255</v>
      </c>
      <c r="P166" s="111">
        <v>3588667.5224974714</v>
      </c>
      <c r="Q166" s="111">
        <v>3649883.3784286403</v>
      </c>
      <c r="R166" s="54">
        <v>3935343</v>
      </c>
      <c r="AC166" s="84" t="str">
        <f t="shared" si="2"/>
        <v>CzechiaVDSLTotal</v>
      </c>
      <c r="AE166" s="8"/>
      <c r="AF166" s="8"/>
    </row>
    <row r="167" spans="4:32" ht="13.15" customHeight="1" x14ac:dyDescent="0.25">
      <c r="D167" s="53" t="s">
        <v>156</v>
      </c>
      <c r="E167" s="53" t="s">
        <v>82</v>
      </c>
      <c r="F167" s="53" t="s">
        <v>19</v>
      </c>
      <c r="G167" s="53" t="s">
        <v>31</v>
      </c>
      <c r="H167" s="54" t="e">
        <v>#N/A</v>
      </c>
      <c r="I167" s="54" t="e">
        <v>#N/A</v>
      </c>
      <c r="J167" s="54" t="e">
        <v>#N/A</v>
      </c>
      <c r="K167" s="54" t="e">
        <v>#N/A</v>
      </c>
      <c r="L167" s="54" t="e">
        <v>#N/A</v>
      </c>
      <c r="M167" s="54" t="e">
        <v>#N/A</v>
      </c>
      <c r="N167" s="54">
        <v>3672860.7339344854</v>
      </c>
      <c r="O167" s="111">
        <v>3529349.1911107074</v>
      </c>
      <c r="P167" s="111">
        <v>3586716.638118335</v>
      </c>
      <c r="Q167" s="111">
        <v>3647995.7739696084</v>
      </c>
      <c r="R167" s="54">
        <v>3934417</v>
      </c>
      <c r="AC167" s="84" t="str">
        <f t="shared" si="2"/>
        <v>CzechiaVDSL 2 VectoringTotal</v>
      </c>
      <c r="AE167" s="8"/>
      <c r="AF167" s="8"/>
    </row>
    <row r="168" spans="4:32" ht="13.15" customHeight="1" x14ac:dyDescent="0.25">
      <c r="D168" s="53" t="s">
        <v>156</v>
      </c>
      <c r="E168" s="53" t="s">
        <v>86</v>
      </c>
      <c r="F168" s="53" t="s">
        <v>19</v>
      </c>
      <c r="G168" s="53" t="s">
        <v>31</v>
      </c>
      <c r="H168" s="54">
        <v>585000</v>
      </c>
      <c r="I168" s="54">
        <v>610587</v>
      </c>
      <c r="J168" s="54">
        <v>758015.5</v>
      </c>
      <c r="K168" s="54">
        <v>921221.16602886817</v>
      </c>
      <c r="L168" s="54">
        <v>1137670.2586469313</v>
      </c>
      <c r="M168" s="54">
        <v>1247049.2486062625</v>
      </c>
      <c r="N168" s="54">
        <v>1296949.1639412888</v>
      </c>
      <c r="O168" s="111">
        <v>1405287.8228037436</v>
      </c>
      <c r="P168" s="111">
        <v>1515830.8389423639</v>
      </c>
      <c r="Q168" s="111">
        <v>1587876.5573348661</v>
      </c>
      <c r="R168" s="54">
        <v>1734901</v>
      </c>
      <c r="AC168" s="84" t="str">
        <f t="shared" si="2"/>
        <v>CzechiaFTTPTotal</v>
      </c>
      <c r="AE168" s="8"/>
      <c r="AF168" s="8"/>
    </row>
    <row r="169" spans="4:32" ht="13.15" customHeight="1" x14ac:dyDescent="0.25">
      <c r="D169" s="53" t="s">
        <v>156</v>
      </c>
      <c r="E169" s="53" t="s">
        <v>90</v>
      </c>
      <c r="F169" s="53" t="s">
        <v>19</v>
      </c>
      <c r="G169" s="53" t="s">
        <v>31</v>
      </c>
      <c r="H169" s="54">
        <v>1379053</v>
      </c>
      <c r="I169" s="54">
        <v>1399389</v>
      </c>
      <c r="J169" s="54">
        <v>1456507</v>
      </c>
      <c r="K169" s="54">
        <v>1657089</v>
      </c>
      <c r="L169" s="54">
        <v>1704200.223717337</v>
      </c>
      <c r="M169" s="54">
        <v>1827483.4522221587</v>
      </c>
      <c r="N169" s="54">
        <v>1821375.2752835155</v>
      </c>
      <c r="O169" s="111">
        <v>1756365.8949073446</v>
      </c>
      <c r="P169" s="111">
        <v>1773670.7900869057</v>
      </c>
      <c r="Q169" s="111">
        <v>1786594.9508454523</v>
      </c>
      <c r="R169" s="54">
        <v>1851799</v>
      </c>
      <c r="AC169" s="84" t="str">
        <f t="shared" si="2"/>
        <v>CzechiaCable modem DOCSIS 3.0Total</v>
      </c>
      <c r="AE169" s="8"/>
      <c r="AF169" s="8"/>
    </row>
    <row r="170" spans="4:32" ht="13.15" customHeight="1" x14ac:dyDescent="0.25">
      <c r="D170" s="53" t="s">
        <v>156</v>
      </c>
      <c r="E170" s="53" t="s">
        <v>94</v>
      </c>
      <c r="F170" s="53" t="s">
        <v>19</v>
      </c>
      <c r="G170" s="53" t="s">
        <v>31</v>
      </c>
      <c r="H170" s="54" t="e">
        <v>#N/A</v>
      </c>
      <c r="I170" s="54" t="e">
        <v>#N/A</v>
      </c>
      <c r="J170" s="54" t="e">
        <v>#N/A</v>
      </c>
      <c r="K170" s="54" t="e">
        <v>#N/A</v>
      </c>
      <c r="L170" s="54" t="e">
        <v>#N/A</v>
      </c>
      <c r="M170" s="54" t="e">
        <v>#N/A</v>
      </c>
      <c r="N170" s="54">
        <v>0</v>
      </c>
      <c r="O170" s="111">
        <v>0</v>
      </c>
      <c r="P170" s="111">
        <v>1412675.1052478217</v>
      </c>
      <c r="Q170" s="111">
        <v>1480394.9843542834</v>
      </c>
      <c r="R170" s="54">
        <v>1548058</v>
      </c>
      <c r="AC170" s="84" t="str">
        <f t="shared" si="2"/>
        <v>CzechiaCable modem DOCSIS 3.1Total</v>
      </c>
      <c r="AE170" s="8"/>
      <c r="AF170" s="8"/>
    </row>
    <row r="171" spans="4:32" ht="13.15" customHeight="1" x14ac:dyDescent="0.25">
      <c r="D171" s="53" t="s">
        <v>156</v>
      </c>
      <c r="E171" s="53" t="s">
        <v>98</v>
      </c>
      <c r="F171" s="53" t="s">
        <v>19</v>
      </c>
      <c r="G171" s="53" t="s">
        <v>31</v>
      </c>
      <c r="H171" s="54" t="e">
        <v>#N/A</v>
      </c>
      <c r="I171" s="54" t="e">
        <v>#N/A</v>
      </c>
      <c r="J171" s="54" t="e">
        <v>#N/A</v>
      </c>
      <c r="K171" s="54" t="e">
        <v>#N/A</v>
      </c>
      <c r="L171" s="54" t="e">
        <v>#N/A</v>
      </c>
      <c r="M171" s="54" t="e">
        <v>#N/A</v>
      </c>
      <c r="N171" s="54">
        <v>2752204.5391353271</v>
      </c>
      <c r="O171" s="111">
        <v>2931035.5204855264</v>
      </c>
      <c r="P171" s="111">
        <v>3451264.7940727407</v>
      </c>
      <c r="Q171" s="111">
        <v>3609791.118006465</v>
      </c>
      <c r="R171" s="54">
        <v>3872959</v>
      </c>
      <c r="AC171" s="84" t="str">
        <f t="shared" si="2"/>
        <v>CzechiaFWATotal</v>
      </c>
      <c r="AE171" s="8"/>
      <c r="AF171" s="8"/>
    </row>
    <row r="172" spans="4:32" ht="13.15" customHeight="1" x14ac:dyDescent="0.25">
      <c r="D172" s="53" t="s">
        <v>156</v>
      </c>
      <c r="E172" s="53" t="s">
        <v>102</v>
      </c>
      <c r="F172" s="53" t="s">
        <v>19</v>
      </c>
      <c r="G172" s="53" t="s">
        <v>31</v>
      </c>
      <c r="H172" s="54">
        <v>525026.27320000005</v>
      </c>
      <c r="I172" s="54">
        <v>4028469.6984686148</v>
      </c>
      <c r="J172" s="54">
        <v>4107124.8367962912</v>
      </c>
      <c r="K172" s="54">
        <v>4364815.4037877303</v>
      </c>
      <c r="L172" s="54">
        <v>4371315.1650224766</v>
      </c>
      <c r="M172" s="54">
        <v>4381728.0612522969</v>
      </c>
      <c r="N172" s="54">
        <v>4424131.1066406425</v>
      </c>
      <c r="O172" s="111">
        <v>4209912</v>
      </c>
      <c r="P172" s="111">
        <v>4230772.5110715609</v>
      </c>
      <c r="Q172" s="111">
        <v>4240046.2320806533</v>
      </c>
      <c r="R172" s="54" t="e">
        <v>#N/A</v>
      </c>
      <c r="AC172" s="84" t="str">
        <f t="shared" si="2"/>
        <v>CzechiaLTETotal</v>
      </c>
      <c r="AE172" s="8"/>
      <c r="AF172" s="8"/>
    </row>
    <row r="173" spans="4:32" ht="13.15" customHeight="1" x14ac:dyDescent="0.25">
      <c r="D173" s="53" t="s">
        <v>156</v>
      </c>
      <c r="E173" s="53" t="s">
        <v>106</v>
      </c>
      <c r="F173" s="53" t="s">
        <v>19</v>
      </c>
      <c r="G173" s="53" t="s">
        <v>31</v>
      </c>
      <c r="H173" s="54" t="e">
        <v>#N/A</v>
      </c>
      <c r="I173" s="54" t="e">
        <v>#N/A</v>
      </c>
      <c r="J173" s="54" t="e">
        <v>#N/A</v>
      </c>
      <c r="K173" s="54">
        <v>4140665.2028847602</v>
      </c>
      <c r="L173" s="54">
        <v>4343200.9387160409</v>
      </c>
      <c r="M173" s="54">
        <v>4366703.2004994974</v>
      </c>
      <c r="N173" s="54">
        <v>4412002.1898108758</v>
      </c>
      <c r="O173" s="111">
        <v>4207715.5141311474</v>
      </c>
      <c r="P173" s="111">
        <v>4217573.4786937153</v>
      </c>
      <c r="Q173" s="54" t="e">
        <v>#N/A</v>
      </c>
      <c r="R173" s="54" t="e">
        <v>#N/A</v>
      </c>
      <c r="AC173" s="84" t="str">
        <f t="shared" si="2"/>
        <v>CzechiaAverage LTE coverageTotal</v>
      </c>
      <c r="AE173" s="8"/>
      <c r="AF173" s="8"/>
    </row>
    <row r="174" spans="4:32" ht="13.15" customHeight="1" x14ac:dyDescent="0.25">
      <c r="D174" s="53" t="s">
        <v>156</v>
      </c>
      <c r="E174" s="53" t="s">
        <v>108</v>
      </c>
      <c r="F174" s="53" t="s">
        <v>19</v>
      </c>
      <c r="G174" s="53" t="s">
        <v>31</v>
      </c>
      <c r="H174" s="54" t="e">
        <v>#N/A</v>
      </c>
      <c r="I174" s="54" t="e">
        <v>#N/A</v>
      </c>
      <c r="J174" s="54" t="e">
        <v>#N/A</v>
      </c>
      <c r="K174" s="54" t="e">
        <v>#N/A</v>
      </c>
      <c r="L174" s="54" t="e">
        <v>#N/A</v>
      </c>
      <c r="M174" s="54" t="e">
        <v>#N/A</v>
      </c>
      <c r="N174" s="54" t="e">
        <v>#N/A</v>
      </c>
      <c r="O174" s="111">
        <v>0</v>
      </c>
      <c r="P174" s="111">
        <v>2092740.7329103493</v>
      </c>
      <c r="Q174" s="111">
        <v>3503240.9900119156</v>
      </c>
      <c r="R174" s="54">
        <v>4553195.4380000001</v>
      </c>
      <c r="AC174" s="84" t="str">
        <f t="shared" si="2"/>
        <v>Czechia5GTotal</v>
      </c>
      <c r="AE174" s="8"/>
      <c r="AF174" s="8"/>
    </row>
    <row r="175" spans="4:32" ht="13.15" customHeight="1" x14ac:dyDescent="0.25">
      <c r="D175" s="53" t="s">
        <v>156</v>
      </c>
      <c r="E175" s="53" t="s">
        <v>207</v>
      </c>
      <c r="F175" s="53" t="s">
        <v>19</v>
      </c>
      <c r="G175" s="53" t="s">
        <v>31</v>
      </c>
      <c r="H175" s="54" t="e">
        <v>#N/A</v>
      </c>
      <c r="I175" s="54" t="e">
        <v>#N/A</v>
      </c>
      <c r="J175" s="54" t="e">
        <v>#N/A</v>
      </c>
      <c r="K175" s="54" t="e">
        <v>#N/A</v>
      </c>
      <c r="L175" s="54" t="e">
        <v>#N/A</v>
      </c>
      <c r="M175" s="54" t="e">
        <v>#N/A</v>
      </c>
      <c r="N175" s="54" t="e">
        <v>#N/A</v>
      </c>
      <c r="O175" s="111" t="e">
        <v>#N/A</v>
      </c>
      <c r="P175" s="111" t="e">
        <v>#N/A</v>
      </c>
      <c r="Q175" s="111">
        <v>1792384.5703817783</v>
      </c>
      <c r="R175" s="54">
        <v>1891549.4790000001</v>
      </c>
      <c r="AC175" s="84" t="str">
        <f t="shared" si="2"/>
        <v>Czechia5G in the 3.4–3.8 GHz bandTotal</v>
      </c>
      <c r="AE175" s="8"/>
      <c r="AF175" s="8"/>
    </row>
    <row r="176" spans="4:32" ht="13.15" customHeight="1" x14ac:dyDescent="0.25">
      <c r="D176" s="53" t="s">
        <v>156</v>
      </c>
      <c r="E176" s="53" t="s">
        <v>112</v>
      </c>
      <c r="F176" s="53" t="s">
        <v>19</v>
      </c>
      <c r="G176" s="53" t="s">
        <v>31</v>
      </c>
      <c r="H176" s="54">
        <v>4378868</v>
      </c>
      <c r="I176" s="54">
        <v>4381720.1441664454</v>
      </c>
      <c r="J176" s="54">
        <v>4380175.9770084592</v>
      </c>
      <c r="K176" s="54">
        <v>4390949.3137696292</v>
      </c>
      <c r="L176" s="54">
        <v>4397435.9825002104</v>
      </c>
      <c r="M176" s="54">
        <v>4407843.0691448487</v>
      </c>
      <c r="N176" s="54">
        <v>4431204.0741321146</v>
      </c>
      <c r="O176" s="111">
        <v>4218966.0903721396</v>
      </c>
      <c r="P176" s="111">
        <v>4237347.7682790179</v>
      </c>
      <c r="Q176" s="111">
        <v>4241311.5586030865</v>
      </c>
      <c r="R176" s="54">
        <v>4813103</v>
      </c>
      <c r="AC176" s="84" t="str">
        <f t="shared" si="2"/>
        <v>CzechiaSatelliteTotal</v>
      </c>
      <c r="AE176" s="8"/>
      <c r="AF176" s="8"/>
    </row>
    <row r="177" spans="4:32" ht="13.15" customHeight="1" x14ac:dyDescent="0.25">
      <c r="D177" s="53" t="s">
        <v>156</v>
      </c>
      <c r="E177" s="53" t="s">
        <v>52</v>
      </c>
      <c r="F177" s="53" t="s">
        <v>19</v>
      </c>
      <c r="G177" s="53" t="s">
        <v>31</v>
      </c>
      <c r="H177" s="54">
        <v>4330135.7612779504</v>
      </c>
      <c r="I177" s="54">
        <v>4344733.4244157551</v>
      </c>
      <c r="J177" s="54">
        <v>4343221.5539847855</v>
      </c>
      <c r="K177" s="54">
        <v>4360212.6685732417</v>
      </c>
      <c r="L177" s="54">
        <v>4377054.5507004606</v>
      </c>
      <c r="M177" s="54">
        <v>4388659.4674022924</v>
      </c>
      <c r="N177" s="54" t="e">
        <v>#N/A</v>
      </c>
      <c r="O177" s="111" t="e">
        <v>#N/A</v>
      </c>
      <c r="P177" s="111" t="e">
        <v>#N/A</v>
      </c>
      <c r="Q177" s="111" t="e">
        <v>#N/A</v>
      </c>
      <c r="R177" s="111" t="e">
        <v>#N/A</v>
      </c>
      <c r="AC177" s="84" t="str">
        <f t="shared" si="2"/>
        <v>CzechiaOverall broadband coverageTotal</v>
      </c>
      <c r="AE177" s="8"/>
      <c r="AF177" s="8"/>
    </row>
    <row r="178" spans="4:32" ht="13.15" customHeight="1" x14ac:dyDescent="0.25">
      <c r="D178" s="53" t="s">
        <v>156</v>
      </c>
      <c r="E178" s="53" t="s">
        <v>53</v>
      </c>
      <c r="F178" s="53" t="s">
        <v>19</v>
      </c>
      <c r="G178" s="53" t="s">
        <v>31</v>
      </c>
      <c r="H178" s="54" t="e">
        <v>#N/A</v>
      </c>
      <c r="I178" s="54" t="e">
        <v>#N/A</v>
      </c>
      <c r="J178" s="54" t="e">
        <v>#N/A</v>
      </c>
      <c r="K178" s="54" t="e">
        <v>#N/A</v>
      </c>
      <c r="L178" s="54">
        <v>2273035.3530408028</v>
      </c>
      <c r="M178" s="54">
        <v>2451008.07652529</v>
      </c>
      <c r="N178" s="54" t="e">
        <v>#N/A</v>
      </c>
      <c r="O178" s="111" t="e">
        <v>#N/A</v>
      </c>
      <c r="P178" s="111" t="e">
        <v>#N/A</v>
      </c>
      <c r="Q178" s="111" t="e">
        <v>#N/A</v>
      </c>
      <c r="R178" s="111" t="e">
        <v>#N/A</v>
      </c>
      <c r="AC178" s="84" t="str">
        <f t="shared" si="2"/>
        <v>CzechiaDOCSIS 3.0 &amp; FTTP coverageTotal</v>
      </c>
      <c r="AE178" s="8"/>
      <c r="AF178" s="8"/>
    </row>
    <row r="179" spans="4:32" ht="13.15" customHeight="1" x14ac:dyDescent="0.25">
      <c r="D179" s="53" t="s">
        <v>156</v>
      </c>
      <c r="E179" s="53" t="s">
        <v>124</v>
      </c>
      <c r="F179" s="53" t="s">
        <v>19</v>
      </c>
      <c r="G179" s="53" t="s">
        <v>31</v>
      </c>
      <c r="H179" s="54">
        <v>1442972</v>
      </c>
      <c r="I179" s="54">
        <v>1463308</v>
      </c>
      <c r="J179" s="54">
        <v>1476554</v>
      </c>
      <c r="K179" s="54">
        <v>1683072</v>
      </c>
      <c r="L179" s="54">
        <v>1725520.315424595</v>
      </c>
      <c r="M179" s="54">
        <v>1834106.941510367</v>
      </c>
      <c r="N179" s="54" t="e">
        <v>#N/A</v>
      </c>
      <c r="O179" s="111" t="e">
        <v>#N/A</v>
      </c>
      <c r="P179" s="111" t="e">
        <v>#N/A</v>
      </c>
      <c r="Q179" s="111" t="e">
        <v>#N/A</v>
      </c>
      <c r="R179" s="111" t="e">
        <v>#N/A</v>
      </c>
      <c r="AC179" s="84" t="str">
        <f t="shared" si="2"/>
        <v>CzechiaCable modemTotal</v>
      </c>
      <c r="AE179" s="8"/>
      <c r="AF179" s="8"/>
    </row>
    <row r="180" spans="4:32" ht="13.15" customHeight="1" x14ac:dyDescent="0.25">
      <c r="D180" s="53" t="s">
        <v>156</v>
      </c>
      <c r="E180" s="53" t="s">
        <v>129</v>
      </c>
      <c r="F180" s="53" t="s">
        <v>19</v>
      </c>
      <c r="G180" s="53" t="s">
        <v>31</v>
      </c>
      <c r="H180" s="54">
        <v>3090658.0270700636</v>
      </c>
      <c r="I180" s="54">
        <v>3093051.2062238222</v>
      </c>
      <c r="J180" s="54">
        <v>3092972.0857819817</v>
      </c>
      <c r="K180" s="54">
        <v>3675985.7678138916</v>
      </c>
      <c r="L180" s="54">
        <v>3511167.654354468</v>
      </c>
      <c r="M180" s="54">
        <v>3302797.621958361</v>
      </c>
      <c r="N180" s="54" t="e">
        <v>#N/A</v>
      </c>
      <c r="O180" s="111" t="e">
        <v>#N/A</v>
      </c>
      <c r="P180" s="111" t="e">
        <v>#N/A</v>
      </c>
      <c r="Q180" s="111" t="e">
        <v>#N/A</v>
      </c>
      <c r="R180" s="111" t="e">
        <v>#N/A</v>
      </c>
      <c r="AC180" s="84" t="str">
        <f t="shared" si="2"/>
        <v>CzechiaWiMAXTotal</v>
      </c>
      <c r="AE180" s="8"/>
      <c r="AF180" s="8"/>
    </row>
    <row r="181" spans="4:32" ht="13.15" customHeight="1" x14ac:dyDescent="0.25">
      <c r="D181" s="53" t="s">
        <v>156</v>
      </c>
      <c r="E181" s="53" t="s">
        <v>134</v>
      </c>
      <c r="F181" s="53" t="s">
        <v>19</v>
      </c>
      <c r="G181" s="53" t="s">
        <v>31</v>
      </c>
      <c r="H181" s="54">
        <v>4154451.0150000001</v>
      </c>
      <c r="I181" s="54">
        <v>4251526.0062609613</v>
      </c>
      <c r="J181" s="54">
        <v>4250106.0726888813</v>
      </c>
      <c r="K181" s="54">
        <v>4260844.0300237751</v>
      </c>
      <c r="L181" s="54">
        <v>4267326.2564043561</v>
      </c>
      <c r="M181" s="54">
        <v>4277675.3914833348</v>
      </c>
      <c r="N181" s="54" t="e">
        <v>#N/A</v>
      </c>
      <c r="O181" s="111" t="e">
        <v>#N/A</v>
      </c>
      <c r="P181" s="111" t="e">
        <v>#N/A</v>
      </c>
      <c r="Q181" s="111" t="e">
        <v>#N/A</v>
      </c>
      <c r="R181" s="111" t="e">
        <v>#N/A</v>
      </c>
      <c r="AC181" s="84" t="str">
        <f t="shared" si="2"/>
        <v>CzechiaHSPATotal</v>
      </c>
      <c r="AE181" s="8"/>
      <c r="AF181" s="8"/>
    </row>
    <row r="182" spans="4:32" ht="13.15" customHeight="1" x14ac:dyDescent="0.25">
      <c r="D182" s="53" t="s">
        <v>158</v>
      </c>
      <c r="E182" s="53" t="s">
        <v>147</v>
      </c>
      <c r="F182" s="53" t="s">
        <v>19</v>
      </c>
      <c r="G182" s="53" t="s">
        <v>149</v>
      </c>
      <c r="H182" s="54">
        <v>42894.8</v>
      </c>
      <c r="I182" s="54">
        <v>42894.8</v>
      </c>
      <c r="J182" s="54">
        <v>42894.8</v>
      </c>
      <c r="K182" s="54">
        <v>42894.8</v>
      </c>
      <c r="L182" s="54">
        <v>42895</v>
      </c>
      <c r="M182" s="54">
        <v>42895</v>
      </c>
      <c r="N182" s="54">
        <v>42895</v>
      </c>
      <c r="O182" s="111">
        <v>42895</v>
      </c>
      <c r="P182" s="111">
        <v>42895</v>
      </c>
      <c r="Q182" s="111">
        <v>42895</v>
      </c>
      <c r="R182" s="111">
        <v>42163</v>
      </c>
      <c r="AC182" s="84" t="str">
        <f t="shared" si="2"/>
        <v>DenmarkLand areaTotal</v>
      </c>
      <c r="AE182" s="8"/>
      <c r="AF182" s="8"/>
    </row>
    <row r="183" spans="4:32" ht="13.15" customHeight="1" x14ac:dyDescent="0.25">
      <c r="D183" s="53" t="s">
        <v>158</v>
      </c>
      <c r="E183" s="53" t="s">
        <v>28</v>
      </c>
      <c r="F183" s="53" t="s">
        <v>19</v>
      </c>
      <c r="G183" s="53" t="s">
        <v>152</v>
      </c>
      <c r="H183" s="54">
        <v>5627235</v>
      </c>
      <c r="I183" s="54">
        <v>5659715</v>
      </c>
      <c r="J183" s="54">
        <v>5627235</v>
      </c>
      <c r="K183" s="54">
        <v>5659715</v>
      </c>
      <c r="L183" s="54">
        <v>5707251</v>
      </c>
      <c r="M183" s="54">
        <v>5748769</v>
      </c>
      <c r="N183" s="54">
        <v>5781190</v>
      </c>
      <c r="O183" s="111">
        <v>5806081</v>
      </c>
      <c r="P183" s="111">
        <v>5822762.9999999814</v>
      </c>
      <c r="Q183" s="111">
        <v>5883562</v>
      </c>
      <c r="R183" s="111">
        <v>5873420.0000000214</v>
      </c>
      <c r="AC183" s="84" t="str">
        <f t="shared" si="2"/>
        <v>DenmarkPopulationTotal</v>
      </c>
      <c r="AE183" s="8"/>
      <c r="AF183" s="8"/>
    </row>
    <row r="184" spans="4:32" ht="13.15" customHeight="1" x14ac:dyDescent="0.25">
      <c r="D184" s="53" t="s">
        <v>158</v>
      </c>
      <c r="E184" s="53" t="s">
        <v>31</v>
      </c>
      <c r="F184" s="53" t="s">
        <v>19</v>
      </c>
      <c r="G184" s="53" t="s">
        <v>152</v>
      </c>
      <c r="H184" s="54">
        <v>2830816</v>
      </c>
      <c r="I184" s="54">
        <v>2618595.7335628485</v>
      </c>
      <c r="J184" s="54">
        <v>2692879</v>
      </c>
      <c r="K184" s="54">
        <v>2698772</v>
      </c>
      <c r="L184" s="54">
        <v>2710817</v>
      </c>
      <c r="M184" s="54">
        <v>2738393</v>
      </c>
      <c r="N184" s="54">
        <v>2757669</v>
      </c>
      <c r="O184" s="111">
        <v>2779924</v>
      </c>
      <c r="P184" s="111">
        <v>2813663</v>
      </c>
      <c r="Q184" s="111">
        <v>2846974</v>
      </c>
      <c r="R184" s="111">
        <v>2861559</v>
      </c>
      <c r="AC184" s="84" t="str">
        <f t="shared" si="2"/>
        <v>DenmarkHouseholdsTotal</v>
      </c>
      <c r="AE184" s="8"/>
      <c r="AF184" s="8"/>
    </row>
    <row r="185" spans="4:32" ht="13.15" customHeight="1" x14ac:dyDescent="0.25">
      <c r="D185" s="53" t="s">
        <v>158</v>
      </c>
      <c r="E185" s="53" t="s">
        <v>58</v>
      </c>
      <c r="F185" s="53" t="s">
        <v>19</v>
      </c>
      <c r="G185" s="53" t="s">
        <v>31</v>
      </c>
      <c r="H185" s="54">
        <v>2791129.8075999999</v>
      </c>
      <c r="I185" s="54">
        <v>2592409.77622722</v>
      </c>
      <c r="J185" s="54">
        <v>2665950.21</v>
      </c>
      <c r="K185" s="54">
        <v>2668815.6307999999</v>
      </c>
      <c r="L185" s="54">
        <v>2687775.0555000002</v>
      </c>
      <c r="M185" s="54">
        <v>2716485.8560000001</v>
      </c>
      <c r="N185" s="54">
        <v>2738034.3967200001</v>
      </c>
      <c r="O185" s="111">
        <v>2763244.4559999998</v>
      </c>
      <c r="P185" s="111" t="e">
        <v>#N/A</v>
      </c>
      <c r="Q185" s="111" t="e">
        <v>#N/A</v>
      </c>
      <c r="R185" s="111" t="e">
        <v>#N/A</v>
      </c>
      <c r="AC185" s="84" t="str">
        <f t="shared" si="2"/>
        <v>DenmarkBroadband coverage (&gt;2Mbps)Total</v>
      </c>
      <c r="AE185" s="8"/>
      <c r="AF185" s="8"/>
    </row>
    <row r="186" spans="4:32" ht="13.15" customHeight="1" x14ac:dyDescent="0.25">
      <c r="D186" s="53" t="s">
        <v>158</v>
      </c>
      <c r="E186" s="53" t="s">
        <v>60</v>
      </c>
      <c r="F186" s="53" t="s">
        <v>19</v>
      </c>
      <c r="G186" s="53" t="s">
        <v>31</v>
      </c>
      <c r="H186" s="54">
        <v>2344272.3628762211</v>
      </c>
      <c r="I186" s="54">
        <v>2409108.0748778209</v>
      </c>
      <c r="J186" s="54">
        <v>2477448.6800000002</v>
      </c>
      <c r="K186" s="54">
        <v>2516874.7672000001</v>
      </c>
      <c r="L186" s="54">
        <v>2563890.7185999998</v>
      </c>
      <c r="M186" s="54">
        <v>2609414.6897</v>
      </c>
      <c r="N186" s="54">
        <v>2658999.6031800001</v>
      </c>
      <c r="O186" s="111">
        <v>2697916.2420000001</v>
      </c>
      <c r="P186" s="111">
        <v>2747879.5590600003</v>
      </c>
      <c r="Q186" s="111">
        <v>2801393.9462600001</v>
      </c>
      <c r="R186" s="54">
        <v>2827220.2919999999</v>
      </c>
      <c r="AC186" s="84" t="str">
        <f t="shared" si="2"/>
        <v>DenmarkBroadband coverage (&gt;30Mbps)Total</v>
      </c>
      <c r="AE186" s="8"/>
      <c r="AF186" s="8"/>
    </row>
    <row r="187" spans="4:32" ht="13.15" customHeight="1" x14ac:dyDescent="0.25">
      <c r="D187" s="53" t="s">
        <v>158</v>
      </c>
      <c r="E187" s="53" t="s">
        <v>61</v>
      </c>
      <c r="F187" s="53" t="s">
        <v>19</v>
      </c>
      <c r="G187" s="53" t="s">
        <v>31</v>
      </c>
      <c r="H187" s="54">
        <v>1323762.3403484998</v>
      </c>
      <c r="I187" s="54">
        <v>2225806.3735284214</v>
      </c>
      <c r="J187" s="54">
        <v>2342804.73</v>
      </c>
      <c r="K187" s="54">
        <v>2398938.4308000002</v>
      </c>
      <c r="L187" s="54">
        <v>2471994.0222999998</v>
      </c>
      <c r="M187" s="54">
        <v>2536299.5966000003</v>
      </c>
      <c r="N187" s="54">
        <v>2600895.5173500003</v>
      </c>
      <c r="O187" s="111">
        <v>2650101.5492000002</v>
      </c>
      <c r="P187" s="111">
        <v>2709135.4195499998</v>
      </c>
      <c r="Q187" s="111">
        <v>2771016.7336800001</v>
      </c>
      <c r="R187" s="54">
        <v>2804327.82</v>
      </c>
      <c r="AC187" s="84" t="str">
        <f t="shared" si="2"/>
        <v>DenmarkBroadband coverage (&gt;100Mbps)Total</v>
      </c>
      <c r="AE187" s="8"/>
      <c r="AF187" s="8"/>
    </row>
    <row r="188" spans="4:32" ht="13.15" customHeight="1" x14ac:dyDescent="0.25">
      <c r="D188" s="53" t="s">
        <v>158</v>
      </c>
      <c r="E188" s="53" t="s">
        <v>62</v>
      </c>
      <c r="F188" s="53" t="s">
        <v>19</v>
      </c>
      <c r="G188" s="53" t="s">
        <v>31</v>
      </c>
      <c r="H188" s="54" t="e">
        <v>#N/A</v>
      </c>
      <c r="I188" s="54" t="e">
        <v>#N/A</v>
      </c>
      <c r="J188" s="54" t="e">
        <v>#N/A</v>
      </c>
      <c r="K188" s="54" t="e">
        <v>#N/A</v>
      </c>
      <c r="L188" s="54" t="e">
        <v>#N/A</v>
      </c>
      <c r="M188" s="54" t="e">
        <v>#N/A</v>
      </c>
      <c r="N188" s="54">
        <v>2214932.1641099998</v>
      </c>
      <c r="O188" s="111">
        <v>2404356.2675999999</v>
      </c>
      <c r="P188" s="111">
        <v>2552920.8497899999</v>
      </c>
      <c r="Q188" s="111">
        <v>2608312.16958</v>
      </c>
      <c r="R188" s="54">
        <v>2707034.8139999998</v>
      </c>
      <c r="AC188" s="84" t="str">
        <f t="shared" si="2"/>
        <v>DenmarkBroadband coverage (&gt;1Gbps)Total</v>
      </c>
      <c r="AE188" s="8"/>
      <c r="AF188" s="8"/>
    </row>
    <row r="189" spans="4:32" ht="13.15" customHeight="1" x14ac:dyDescent="0.25">
      <c r="D189" s="53" t="s">
        <v>158</v>
      </c>
      <c r="E189" s="53" t="s">
        <v>63</v>
      </c>
      <c r="F189" s="53" t="s">
        <v>19</v>
      </c>
      <c r="G189" s="53" t="s">
        <v>31</v>
      </c>
      <c r="H189" s="54" t="e">
        <v>#N/A</v>
      </c>
      <c r="I189" s="54" t="e">
        <v>#N/A</v>
      </c>
      <c r="J189" s="54" t="e">
        <v>#N/A</v>
      </c>
      <c r="K189" s="54" t="e">
        <v>#N/A</v>
      </c>
      <c r="L189" s="54" t="e">
        <v>#N/A</v>
      </c>
      <c r="M189" s="54" t="e">
        <v>#N/A</v>
      </c>
      <c r="N189" s="54" t="e">
        <v>#N/A</v>
      </c>
      <c r="O189" s="111" t="e">
        <v>#N/A</v>
      </c>
      <c r="P189" s="111">
        <v>2079522.0500399999</v>
      </c>
      <c r="Q189" s="111">
        <v>2220582.78052</v>
      </c>
      <c r="R189" s="54">
        <v>2420878.9139999999</v>
      </c>
      <c r="AC189" s="84" t="str">
        <f t="shared" si="2"/>
        <v>DenmarkBroadband coverage (&gt;1Gbps upload and download)Total</v>
      </c>
      <c r="AE189" s="8"/>
      <c r="AF189" s="8"/>
    </row>
    <row r="190" spans="4:32" ht="13.15" customHeight="1" x14ac:dyDescent="0.25">
      <c r="D190" s="53" t="s">
        <v>158</v>
      </c>
      <c r="E190" s="53" t="s">
        <v>65</v>
      </c>
      <c r="F190" s="53" t="s">
        <v>19</v>
      </c>
      <c r="G190" s="53" t="s">
        <v>31</v>
      </c>
      <c r="H190" s="54">
        <v>2805740.8400000003</v>
      </c>
      <c r="I190" s="54">
        <v>2595301.2319483589</v>
      </c>
      <c r="J190" s="54">
        <v>2665890.6557020275</v>
      </c>
      <c r="K190" s="54">
        <v>2680380.485719657</v>
      </c>
      <c r="L190" s="54">
        <v>2697262.915</v>
      </c>
      <c r="M190" s="54">
        <v>2724117</v>
      </c>
      <c r="N190" s="54">
        <v>2730092.31</v>
      </c>
      <c r="O190" s="111">
        <v>2768247.6532000001</v>
      </c>
      <c r="P190" s="111">
        <v>2801355.9652</v>
      </c>
      <c r="Q190" s="111">
        <v>2834026.3851999999</v>
      </c>
      <c r="R190" s="54">
        <v>2849634.4647000004</v>
      </c>
      <c r="AC190" s="84" t="str">
        <f t="shared" si="2"/>
        <v>DenmarkFixed broadband coverageTotal</v>
      </c>
      <c r="AE190" s="8"/>
      <c r="AF190" s="8"/>
    </row>
    <row r="191" spans="4:32" ht="13.15" customHeight="1" x14ac:dyDescent="0.25">
      <c r="D191" s="53" t="s">
        <v>158</v>
      </c>
      <c r="E191" s="53" t="s">
        <v>70</v>
      </c>
      <c r="F191" s="53" t="s">
        <v>19</v>
      </c>
      <c r="G191" s="53" t="s">
        <v>31</v>
      </c>
      <c r="H191" s="54">
        <v>2337665.7893269616</v>
      </c>
      <c r="I191" s="54">
        <v>2434445.5134829842</v>
      </c>
      <c r="J191" s="54">
        <v>2469477.0631131823</v>
      </c>
      <c r="K191" s="54">
        <v>2516874.7672000001</v>
      </c>
      <c r="L191" s="54">
        <v>2563890.7185999998</v>
      </c>
      <c r="M191" s="54">
        <v>2611431</v>
      </c>
      <c r="N191" s="54">
        <v>2647362.2399999998</v>
      </c>
      <c r="O191" s="111">
        <v>2679291.3273</v>
      </c>
      <c r="P191" s="111">
        <v>2747851.3702000002</v>
      </c>
      <c r="Q191" s="111">
        <v>2791325.9079999998</v>
      </c>
      <c r="R191" s="54">
        <v>2825874.2286</v>
      </c>
      <c r="AC191" s="84" t="str">
        <f t="shared" si="2"/>
        <v>DenmarkNGA coverageTotal</v>
      </c>
      <c r="AE191" s="8"/>
      <c r="AF191" s="8"/>
    </row>
    <row r="192" spans="4:32" ht="13.15" customHeight="1" x14ac:dyDescent="0.25">
      <c r="D192" s="53" t="s">
        <v>158</v>
      </c>
      <c r="E192" s="53" t="s">
        <v>225</v>
      </c>
      <c r="F192" s="53" t="s">
        <v>19</v>
      </c>
      <c r="G192" s="53" t="s">
        <v>31</v>
      </c>
      <c r="H192" s="54" t="e">
        <v>#N/A</v>
      </c>
      <c r="I192" s="54" t="e">
        <v>#N/A</v>
      </c>
      <c r="J192" s="54" t="e">
        <v>#N/A</v>
      </c>
      <c r="K192" s="54" t="e">
        <v>#N/A</v>
      </c>
      <c r="L192" s="54" t="e">
        <v>#N/A</v>
      </c>
      <c r="M192" s="54" t="e">
        <v>#N/A</v>
      </c>
      <c r="N192" s="54">
        <v>2563625.755142774</v>
      </c>
      <c r="O192" s="111">
        <v>2608681.3696999997</v>
      </c>
      <c r="P192" s="111">
        <v>2670026.5188000002</v>
      </c>
      <c r="Q192" s="111">
        <v>2741124.7242999999</v>
      </c>
      <c r="R192" s="54">
        <v>2781055.7462999998</v>
      </c>
      <c r="AC192" s="84" t="str">
        <f t="shared" si="2"/>
        <v>DenmarkFixed VHCN coverage (FTTP &amp; DOCSIS 3.1)Total</v>
      </c>
      <c r="AE192" s="8"/>
      <c r="AF192" s="8"/>
    </row>
    <row r="193" spans="4:32" ht="13.15" customHeight="1" x14ac:dyDescent="0.25">
      <c r="D193" s="53" t="s">
        <v>158</v>
      </c>
      <c r="E193" s="53" t="s">
        <v>226</v>
      </c>
      <c r="F193" s="53" t="s">
        <v>19</v>
      </c>
      <c r="G193" s="53" t="s">
        <v>31</v>
      </c>
      <c r="H193" s="54" t="e">
        <v>#N/A</v>
      </c>
      <c r="I193" s="54" t="e">
        <v>#N/A</v>
      </c>
      <c r="J193" s="54" t="e">
        <v>#N/A</v>
      </c>
      <c r="K193" s="54" t="e">
        <v>#N/A</v>
      </c>
      <c r="L193" s="54" t="e">
        <v>#N/A</v>
      </c>
      <c r="M193" s="54" t="e">
        <v>#N/A</v>
      </c>
      <c r="N193" s="54" t="e">
        <v>#N/A</v>
      </c>
      <c r="O193" s="54" t="e">
        <v>#N/A</v>
      </c>
      <c r="P193" s="54" t="e">
        <v>#N/A</v>
      </c>
      <c r="Q193" s="54" t="e">
        <v>#N/A</v>
      </c>
      <c r="R193" s="54">
        <v>2858697.4410000001</v>
      </c>
      <c r="AC193" s="84" t="str">
        <f t="shared" si="2"/>
        <v>DenmarkVHCN coverage (as defined by BEREC)Total</v>
      </c>
      <c r="AE193" s="8"/>
      <c r="AF193" s="8"/>
    </row>
    <row r="194" spans="4:32" ht="13.15" customHeight="1" x14ac:dyDescent="0.25">
      <c r="D194" s="53" t="s">
        <v>158</v>
      </c>
      <c r="E194" s="53" t="s">
        <v>74</v>
      </c>
      <c r="F194" s="53" t="s">
        <v>19</v>
      </c>
      <c r="G194" s="53" t="s">
        <v>31</v>
      </c>
      <c r="H194" s="54">
        <v>2780665.6799999997</v>
      </c>
      <c r="I194" s="54">
        <v>2607449</v>
      </c>
      <c r="J194" s="54">
        <v>2638902.3114040555</v>
      </c>
      <c r="K194" s="54">
        <v>2624292</v>
      </c>
      <c r="L194" s="54">
        <v>2605326</v>
      </c>
      <c r="M194" s="54">
        <v>2607566</v>
      </c>
      <c r="N194" s="54">
        <v>2596837</v>
      </c>
      <c r="O194" s="111">
        <v>2592324</v>
      </c>
      <c r="P194" s="111">
        <v>2548797</v>
      </c>
      <c r="Q194" s="111">
        <v>2540366</v>
      </c>
      <c r="R194" s="54">
        <v>2512076</v>
      </c>
      <c r="AC194" s="84" t="str">
        <f t="shared" si="2"/>
        <v>DenmarkDSLTotal</v>
      </c>
      <c r="AE194" s="8"/>
      <c r="AF194" s="8"/>
    </row>
    <row r="195" spans="4:32" ht="13.15" customHeight="1" x14ac:dyDescent="0.25">
      <c r="D195" s="53" t="s">
        <v>158</v>
      </c>
      <c r="E195" s="53" t="s">
        <v>78</v>
      </c>
      <c r="F195" s="53" t="s">
        <v>19</v>
      </c>
      <c r="G195" s="53" t="s">
        <v>31</v>
      </c>
      <c r="H195" s="54">
        <v>615552.97448168788</v>
      </c>
      <c r="I195" s="54">
        <v>1746613</v>
      </c>
      <c r="J195" s="54">
        <v>1696513.7699999998</v>
      </c>
      <c r="K195" s="54">
        <v>1662951</v>
      </c>
      <c r="L195" s="54">
        <v>1679474</v>
      </c>
      <c r="M195" s="54">
        <v>1648032</v>
      </c>
      <c r="N195" s="54">
        <v>1695513</v>
      </c>
      <c r="O195" s="111">
        <v>1692110</v>
      </c>
      <c r="P195" s="111">
        <v>1670514.0000000002</v>
      </c>
      <c r="Q195" s="111">
        <v>1664579</v>
      </c>
      <c r="R195" s="54">
        <v>1646386</v>
      </c>
      <c r="AC195" s="84" t="str">
        <f t="shared" si="2"/>
        <v>DenmarkVDSLTotal</v>
      </c>
      <c r="AE195" s="8"/>
      <c r="AF195" s="8"/>
    </row>
    <row r="196" spans="4:32" ht="13.15" customHeight="1" x14ac:dyDescent="0.25">
      <c r="D196" s="53" t="s">
        <v>158</v>
      </c>
      <c r="E196" s="53" t="s">
        <v>82</v>
      </c>
      <c r="F196" s="53" t="s">
        <v>19</v>
      </c>
      <c r="G196" s="53" t="s">
        <v>31</v>
      </c>
      <c r="H196" s="54" t="e">
        <v>#N/A</v>
      </c>
      <c r="I196" s="54" t="e">
        <v>#N/A</v>
      </c>
      <c r="J196" s="54" t="e">
        <v>#N/A</v>
      </c>
      <c r="K196" s="54" t="e">
        <v>#N/A</v>
      </c>
      <c r="L196" s="54" t="e">
        <v>#N/A</v>
      </c>
      <c r="M196" s="54" t="e">
        <v>#N/A</v>
      </c>
      <c r="N196" s="54">
        <v>434076</v>
      </c>
      <c r="O196" s="111">
        <v>435521</v>
      </c>
      <c r="P196" s="111">
        <v>430807</v>
      </c>
      <c r="Q196" s="111">
        <v>429739</v>
      </c>
      <c r="R196" s="54">
        <v>426347.00000000006</v>
      </c>
      <c r="AC196" s="84" t="str">
        <f t="shared" ref="AC196:AC255" si="3">D196&amp;E196&amp;F196</f>
        <v>DenmarkVDSL 2 VectoringTotal</v>
      </c>
      <c r="AE196" s="8"/>
      <c r="AF196" s="8"/>
    </row>
    <row r="197" spans="4:32" ht="13.15" customHeight="1" x14ac:dyDescent="0.25">
      <c r="D197" s="53" t="s">
        <v>158</v>
      </c>
      <c r="E197" s="53" t="s">
        <v>86</v>
      </c>
      <c r="F197" s="53" t="s">
        <v>19</v>
      </c>
      <c r="G197" s="53" t="s">
        <v>31</v>
      </c>
      <c r="H197" s="54">
        <v>1323762.3403484998</v>
      </c>
      <c r="I197" s="54">
        <v>1370913</v>
      </c>
      <c r="J197" s="54">
        <v>1534984.8334349566</v>
      </c>
      <c r="K197" s="54">
        <v>1567089</v>
      </c>
      <c r="L197" s="54">
        <v>1698331</v>
      </c>
      <c r="M197" s="54">
        <v>1762485</v>
      </c>
      <c r="N197" s="54">
        <v>1843900</v>
      </c>
      <c r="O197" s="111">
        <v>1950038</v>
      </c>
      <c r="P197" s="111">
        <v>2085167</v>
      </c>
      <c r="Q197" s="111">
        <v>2216523</v>
      </c>
      <c r="R197" s="54">
        <v>2404984</v>
      </c>
      <c r="AC197" s="84" t="str">
        <f t="shared" si="3"/>
        <v>DenmarkFTTPTotal</v>
      </c>
      <c r="AE197" s="8"/>
      <c r="AF197" s="8"/>
    </row>
    <row r="198" spans="4:32" ht="13.15" customHeight="1" x14ac:dyDescent="0.25">
      <c r="D198" s="53" t="s">
        <v>158</v>
      </c>
      <c r="E198" s="53" t="s">
        <v>90</v>
      </c>
      <c r="F198" s="53" t="s">
        <v>19</v>
      </c>
      <c r="G198" s="53" t="s">
        <v>31</v>
      </c>
      <c r="H198" s="54">
        <v>1746310.5271119748</v>
      </c>
      <c r="I198" s="54">
        <v>1674610</v>
      </c>
      <c r="J198" s="54">
        <v>1750289.6385000004</v>
      </c>
      <c r="K198" s="54">
        <v>1835994</v>
      </c>
      <c r="L198" s="54">
        <v>1864396</v>
      </c>
      <c r="M198" s="54">
        <v>1873809</v>
      </c>
      <c r="N198" s="54">
        <v>1886940</v>
      </c>
      <c r="O198" s="111">
        <v>1893937</v>
      </c>
      <c r="P198" s="111">
        <v>1897951</v>
      </c>
      <c r="Q198" s="111">
        <v>1884136</v>
      </c>
      <c r="R198" s="54">
        <v>1892087</v>
      </c>
      <c r="AC198" s="84" t="str">
        <f t="shared" si="3"/>
        <v>DenmarkCable modem DOCSIS 3.0Total</v>
      </c>
      <c r="AE198" s="8"/>
      <c r="AF198" s="8"/>
    </row>
    <row r="199" spans="4:32" ht="13.15" customHeight="1" x14ac:dyDescent="0.25">
      <c r="D199" s="53" t="s">
        <v>158</v>
      </c>
      <c r="E199" s="53" t="s">
        <v>94</v>
      </c>
      <c r="F199" s="53" t="s">
        <v>19</v>
      </c>
      <c r="G199" s="53" t="s">
        <v>31</v>
      </c>
      <c r="H199" s="54" t="e">
        <v>#N/A</v>
      </c>
      <c r="I199" s="54" t="e">
        <v>#N/A</v>
      </c>
      <c r="J199" s="54" t="e">
        <v>#N/A</v>
      </c>
      <c r="K199" s="54" t="e">
        <v>#N/A</v>
      </c>
      <c r="L199" s="54" t="e">
        <v>#N/A</v>
      </c>
      <c r="M199" s="54" t="e">
        <v>#N/A</v>
      </c>
      <c r="N199" s="54">
        <v>1884256.9999999998</v>
      </c>
      <c r="O199" s="111">
        <v>1892473</v>
      </c>
      <c r="P199" s="111">
        <v>1887927</v>
      </c>
      <c r="Q199" s="111">
        <v>1883078</v>
      </c>
      <c r="R199" s="54">
        <v>1891727</v>
      </c>
      <c r="AC199" s="84" t="str">
        <f t="shared" si="3"/>
        <v>DenmarkCable modem DOCSIS 3.1Total</v>
      </c>
      <c r="AE199" s="8"/>
      <c r="AF199" s="8"/>
    </row>
    <row r="200" spans="4:32" ht="13.15" customHeight="1" x14ac:dyDescent="0.25">
      <c r="D200" s="53" t="s">
        <v>158</v>
      </c>
      <c r="E200" s="53" t="s">
        <v>98</v>
      </c>
      <c r="F200" s="53" t="s">
        <v>19</v>
      </c>
      <c r="G200" s="53" t="s">
        <v>31</v>
      </c>
      <c r="H200" s="54" t="e">
        <v>#N/A</v>
      </c>
      <c r="I200" s="54" t="e">
        <v>#N/A</v>
      </c>
      <c r="J200" s="54" t="e">
        <v>#N/A</v>
      </c>
      <c r="K200" s="54" t="e">
        <v>#N/A</v>
      </c>
      <c r="L200" s="54" t="e">
        <v>#N/A</v>
      </c>
      <c r="M200" s="54" t="e">
        <v>#N/A</v>
      </c>
      <c r="N200" s="54">
        <v>217328</v>
      </c>
      <c r="O200" s="111">
        <v>156066</v>
      </c>
      <c r="P200" s="111">
        <v>275269</v>
      </c>
      <c r="Q200" s="111">
        <v>296727</v>
      </c>
      <c r="R200" s="54">
        <v>282498</v>
      </c>
      <c r="AC200" s="84" t="str">
        <f t="shared" si="3"/>
        <v>DenmarkFWATotal</v>
      </c>
      <c r="AE200" s="8"/>
      <c r="AF200" s="8"/>
    </row>
    <row r="201" spans="4:32" ht="13.15" customHeight="1" x14ac:dyDescent="0.25">
      <c r="D201" s="53" t="s">
        <v>158</v>
      </c>
      <c r="E201" s="53" t="s">
        <v>102</v>
      </c>
      <c r="F201" s="53" t="s">
        <v>19</v>
      </c>
      <c r="G201" s="53" t="s">
        <v>31</v>
      </c>
      <c r="H201" s="54">
        <v>2087397.2980000004</v>
      </c>
      <c r="I201" s="54">
        <v>2592409.7762272204</v>
      </c>
      <c r="J201" s="54">
        <v>2665950.21</v>
      </c>
      <c r="K201" s="54">
        <v>2698772</v>
      </c>
      <c r="L201" s="54">
        <v>2710817</v>
      </c>
      <c r="M201" s="54">
        <v>2738393</v>
      </c>
      <c r="N201" s="54">
        <v>2757669</v>
      </c>
      <c r="O201" s="111">
        <v>2779924</v>
      </c>
      <c r="P201" s="111">
        <v>2813662</v>
      </c>
      <c r="Q201" s="111">
        <v>2846974</v>
      </c>
      <c r="R201" s="54" t="e">
        <v>#N/A</v>
      </c>
      <c r="AC201" s="84" t="str">
        <f t="shared" si="3"/>
        <v>DenmarkLTETotal</v>
      </c>
      <c r="AE201" s="8"/>
      <c r="AF201" s="8"/>
    </row>
    <row r="202" spans="4:32" ht="13.15" customHeight="1" x14ac:dyDescent="0.25">
      <c r="D202" s="53" t="s">
        <v>158</v>
      </c>
      <c r="E202" s="53" t="s">
        <v>106</v>
      </c>
      <c r="F202" s="53" t="s">
        <v>19</v>
      </c>
      <c r="G202" s="53" t="s">
        <v>31</v>
      </c>
      <c r="H202" s="54" t="e">
        <v>#N/A</v>
      </c>
      <c r="I202" s="54" t="e">
        <v>#N/A</v>
      </c>
      <c r="J202" s="54" t="e">
        <v>#N/A</v>
      </c>
      <c r="K202" s="54">
        <v>2631100.2920999997</v>
      </c>
      <c r="L202" s="54">
        <v>2642843.263725</v>
      </c>
      <c r="M202" s="54">
        <v>2710803.690525</v>
      </c>
      <c r="N202" s="54">
        <v>2757669</v>
      </c>
      <c r="O202" s="111">
        <v>2779924</v>
      </c>
      <c r="P202" s="111">
        <v>2813663</v>
      </c>
      <c r="Q202" s="54" t="e">
        <v>#N/A</v>
      </c>
      <c r="R202" s="54" t="e">
        <v>#N/A</v>
      </c>
      <c r="AC202" s="84" t="str">
        <f t="shared" si="3"/>
        <v>DenmarkAverage LTE coverageTotal</v>
      </c>
      <c r="AE202" s="8"/>
      <c r="AF202" s="8"/>
    </row>
    <row r="203" spans="4:32" ht="13.15" customHeight="1" x14ac:dyDescent="0.25">
      <c r="D203" s="53" t="s">
        <v>158</v>
      </c>
      <c r="E203" s="53" t="s">
        <v>108</v>
      </c>
      <c r="F203" s="53" t="s">
        <v>19</v>
      </c>
      <c r="G203" s="53" t="s">
        <v>31</v>
      </c>
      <c r="H203" s="54" t="e">
        <v>#N/A</v>
      </c>
      <c r="I203" s="54" t="e">
        <v>#N/A</v>
      </c>
      <c r="J203" s="54" t="e">
        <v>#N/A</v>
      </c>
      <c r="K203" s="54" t="e">
        <v>#N/A</v>
      </c>
      <c r="L203" s="54" t="e">
        <v>#N/A</v>
      </c>
      <c r="M203" s="54" t="e">
        <v>#N/A</v>
      </c>
      <c r="N203" s="54" t="e">
        <v>#N/A</v>
      </c>
      <c r="O203" s="111">
        <v>2223939.1999999997</v>
      </c>
      <c r="P203" s="111">
        <v>2757389.7399999998</v>
      </c>
      <c r="Q203" s="111">
        <v>2785526.37</v>
      </c>
      <c r="R203" s="54">
        <v>2861559</v>
      </c>
      <c r="AC203" s="84" t="str">
        <f t="shared" si="3"/>
        <v>Denmark5GTotal</v>
      </c>
      <c r="AE203" s="8"/>
      <c r="AF203" s="8"/>
    </row>
    <row r="204" spans="4:32" ht="13.15" customHeight="1" x14ac:dyDescent="0.25">
      <c r="D204" s="53" t="s">
        <v>158</v>
      </c>
      <c r="E204" s="53" t="s">
        <v>207</v>
      </c>
      <c r="F204" s="53" t="s">
        <v>19</v>
      </c>
      <c r="G204" s="53" t="s">
        <v>31</v>
      </c>
      <c r="H204" s="54" t="e">
        <v>#N/A</v>
      </c>
      <c r="I204" s="54" t="e">
        <v>#N/A</v>
      </c>
      <c r="J204" s="54" t="e">
        <v>#N/A</v>
      </c>
      <c r="K204" s="54" t="e">
        <v>#N/A</v>
      </c>
      <c r="L204" s="54" t="e">
        <v>#N/A</v>
      </c>
      <c r="M204" s="54" t="e">
        <v>#N/A</v>
      </c>
      <c r="N204" s="54" t="e">
        <v>#N/A</v>
      </c>
      <c r="O204" s="111" t="e">
        <v>#N/A</v>
      </c>
      <c r="P204" s="111" t="e">
        <v>#N/A</v>
      </c>
      <c r="Q204" s="111">
        <v>2135230.5</v>
      </c>
      <c r="R204" s="54">
        <v>2432325.1500000004</v>
      </c>
      <c r="AC204" s="84" t="str">
        <f t="shared" si="3"/>
        <v>Denmark5G in the 3.4–3.8 GHz bandTotal</v>
      </c>
      <c r="AE204" s="8"/>
      <c r="AF204" s="8"/>
    </row>
    <row r="205" spans="4:32" ht="13.15" customHeight="1" x14ac:dyDescent="0.25">
      <c r="D205" s="53" t="s">
        <v>158</v>
      </c>
      <c r="E205" s="53" t="s">
        <v>112</v>
      </c>
      <c r="F205" s="53" t="s">
        <v>19</v>
      </c>
      <c r="G205" s="53" t="s">
        <v>31</v>
      </c>
      <c r="H205" s="54">
        <v>2830816</v>
      </c>
      <c r="I205" s="54">
        <v>2618595.7335628485</v>
      </c>
      <c r="J205" s="54">
        <v>2692879</v>
      </c>
      <c r="K205" s="54">
        <v>2698772</v>
      </c>
      <c r="L205" s="54">
        <v>2710817</v>
      </c>
      <c r="M205" s="54">
        <v>2738393</v>
      </c>
      <c r="N205" s="54">
        <v>2757669</v>
      </c>
      <c r="O205" s="111">
        <v>2779924</v>
      </c>
      <c r="P205" s="111">
        <v>2813663</v>
      </c>
      <c r="Q205" s="111">
        <v>2846974</v>
      </c>
      <c r="R205" s="54">
        <v>2861559</v>
      </c>
      <c r="AC205" s="84" t="str">
        <f t="shared" si="3"/>
        <v>DenmarkSatelliteTotal</v>
      </c>
      <c r="AE205" s="8"/>
      <c r="AF205" s="8"/>
    </row>
    <row r="206" spans="4:32" ht="13.15" customHeight="1" x14ac:dyDescent="0.25">
      <c r="D206" s="53" t="s">
        <v>158</v>
      </c>
      <c r="E206" s="53" t="s">
        <v>52</v>
      </c>
      <c r="F206" s="53" t="s">
        <v>19</v>
      </c>
      <c r="G206" s="53" t="s">
        <v>31</v>
      </c>
      <c r="H206" s="54">
        <v>2822787.5550000002</v>
      </c>
      <c r="I206" s="54">
        <v>2605926.7768694372</v>
      </c>
      <c r="J206" s="54">
        <v>2679414.605</v>
      </c>
      <c r="K206" s="54">
        <v>2698772</v>
      </c>
      <c r="L206" s="54">
        <v>2710817</v>
      </c>
      <c r="M206" s="54">
        <v>2738393</v>
      </c>
      <c r="N206" s="54" t="e">
        <v>#N/A</v>
      </c>
      <c r="O206" s="111" t="e">
        <v>#N/A</v>
      </c>
      <c r="P206" s="111" t="e">
        <v>#N/A</v>
      </c>
      <c r="Q206" s="111" t="e">
        <v>#N/A</v>
      </c>
      <c r="R206" s="111" t="e">
        <v>#N/A</v>
      </c>
      <c r="AC206" s="84" t="str">
        <f t="shared" si="3"/>
        <v>DenmarkOverall broadband coverageTotal</v>
      </c>
      <c r="AE206" s="8"/>
      <c r="AF206" s="8"/>
    </row>
    <row r="207" spans="4:32" ht="13.15" customHeight="1" x14ac:dyDescent="0.25">
      <c r="D207" s="53" t="s">
        <v>158</v>
      </c>
      <c r="E207" s="53" t="s">
        <v>53</v>
      </c>
      <c r="F207" s="53" t="s">
        <v>19</v>
      </c>
      <c r="G207" s="53" t="s">
        <v>31</v>
      </c>
      <c r="H207" s="54" t="e">
        <v>#N/A</v>
      </c>
      <c r="I207" s="54" t="e">
        <v>#N/A</v>
      </c>
      <c r="J207" s="54" t="e">
        <v>#N/A</v>
      </c>
      <c r="K207" s="54" t="e">
        <v>#N/A</v>
      </c>
      <c r="L207" s="54">
        <v>2328944.5</v>
      </c>
      <c r="M207" s="54">
        <v>2524798.3459999999</v>
      </c>
      <c r="N207" s="54" t="e">
        <v>#N/A</v>
      </c>
      <c r="O207" s="111" t="e">
        <v>#N/A</v>
      </c>
      <c r="P207" s="111" t="e">
        <v>#N/A</v>
      </c>
      <c r="Q207" s="111" t="e">
        <v>#N/A</v>
      </c>
      <c r="R207" s="111" t="e">
        <v>#N/A</v>
      </c>
      <c r="AC207" s="84" t="str">
        <f t="shared" si="3"/>
        <v>DenmarkDOCSIS 3.0 &amp; FTTP coverageTotal</v>
      </c>
      <c r="AE207" s="8"/>
      <c r="AF207" s="8"/>
    </row>
    <row r="208" spans="4:32" ht="13.15" customHeight="1" x14ac:dyDescent="0.25">
      <c r="D208" s="53" t="s">
        <v>158</v>
      </c>
      <c r="E208" s="53" t="s">
        <v>124</v>
      </c>
      <c r="F208" s="53" t="s">
        <v>19</v>
      </c>
      <c r="G208" s="53" t="s">
        <v>31</v>
      </c>
      <c r="H208" s="54">
        <v>1800048</v>
      </c>
      <c r="I208" s="54">
        <v>1674610</v>
      </c>
      <c r="J208" s="54">
        <v>1750289.6385000004</v>
      </c>
      <c r="K208" s="54">
        <v>1837006</v>
      </c>
      <c r="L208" s="54">
        <v>1865375</v>
      </c>
      <c r="M208" s="54">
        <v>1873809</v>
      </c>
      <c r="N208" s="54" t="e">
        <v>#N/A</v>
      </c>
      <c r="O208" s="111" t="e">
        <v>#N/A</v>
      </c>
      <c r="P208" s="111" t="e">
        <v>#N/A</v>
      </c>
      <c r="Q208" s="111" t="e">
        <v>#N/A</v>
      </c>
      <c r="R208" s="111" t="e">
        <v>#N/A</v>
      </c>
      <c r="AC208" s="84" t="str">
        <f t="shared" si="3"/>
        <v>DenmarkCable modemTotal</v>
      </c>
      <c r="AE208" s="8"/>
      <c r="AF208" s="8"/>
    </row>
    <row r="209" spans="4:32" ht="13.15" customHeight="1" x14ac:dyDescent="0.25">
      <c r="D209" s="53" t="s">
        <v>158</v>
      </c>
      <c r="E209" s="53" t="s">
        <v>129</v>
      </c>
      <c r="F209" s="53" t="s">
        <v>19</v>
      </c>
      <c r="G209" s="53" t="s">
        <v>31</v>
      </c>
      <c r="H209" s="54">
        <v>0</v>
      </c>
      <c r="I209" s="54">
        <v>0</v>
      </c>
      <c r="J209" s="54">
        <v>80774.312499999782</v>
      </c>
      <c r="K209" s="54">
        <v>77558</v>
      </c>
      <c r="L209" s="54">
        <v>138255</v>
      </c>
      <c r="M209" s="54">
        <v>143616</v>
      </c>
      <c r="N209" s="54" t="e">
        <v>#N/A</v>
      </c>
      <c r="O209" s="111" t="e">
        <v>#N/A</v>
      </c>
      <c r="P209" s="111" t="e">
        <v>#N/A</v>
      </c>
      <c r="Q209" s="111" t="e">
        <v>#N/A</v>
      </c>
      <c r="R209" s="111" t="e">
        <v>#N/A</v>
      </c>
      <c r="AC209" s="84" t="str">
        <f t="shared" si="3"/>
        <v>DenmarkWiMAXTotal</v>
      </c>
      <c r="AE209" s="8"/>
      <c r="AF209" s="8"/>
    </row>
    <row r="210" spans="4:32" ht="13.15" customHeight="1" x14ac:dyDescent="0.25">
      <c r="D210" s="53" t="s">
        <v>158</v>
      </c>
      <c r="E210" s="53" t="s">
        <v>134</v>
      </c>
      <c r="F210" s="53" t="s">
        <v>19</v>
      </c>
      <c r="G210" s="53" t="s">
        <v>31</v>
      </c>
      <c r="H210" s="54">
        <v>2804427.3899999992</v>
      </c>
      <c r="I210" s="54">
        <v>2592409.7762272204</v>
      </c>
      <c r="J210" s="54">
        <v>2665950.21</v>
      </c>
      <c r="K210" s="54">
        <v>2698772</v>
      </c>
      <c r="L210" s="54">
        <v>2710817</v>
      </c>
      <c r="M210" s="54">
        <v>2738393</v>
      </c>
      <c r="N210" s="54" t="e">
        <v>#N/A</v>
      </c>
      <c r="O210" s="111" t="e">
        <v>#N/A</v>
      </c>
      <c r="P210" s="111" t="e">
        <v>#N/A</v>
      </c>
      <c r="Q210" s="111" t="e">
        <v>#N/A</v>
      </c>
      <c r="R210" s="111" t="e">
        <v>#N/A</v>
      </c>
      <c r="AC210" s="84" t="str">
        <f t="shared" si="3"/>
        <v>DenmarkHSPATotal</v>
      </c>
      <c r="AE210" s="8"/>
      <c r="AF210" s="8"/>
    </row>
    <row r="211" spans="4:32" ht="13.15" customHeight="1" x14ac:dyDescent="0.25">
      <c r="D211" s="53" t="s">
        <v>159</v>
      </c>
      <c r="E211" s="53" t="s">
        <v>147</v>
      </c>
      <c r="F211" s="53" t="s">
        <v>19</v>
      </c>
      <c r="G211" s="53" t="s">
        <v>149</v>
      </c>
      <c r="H211" s="54">
        <v>43698</v>
      </c>
      <c r="I211" s="54">
        <v>43698</v>
      </c>
      <c r="J211" s="54">
        <v>43698</v>
      </c>
      <c r="K211" s="54">
        <v>43698</v>
      </c>
      <c r="L211" s="54">
        <v>43698</v>
      </c>
      <c r="M211" s="54">
        <v>43698</v>
      </c>
      <c r="N211" s="54">
        <v>43698</v>
      </c>
      <c r="O211" s="111">
        <v>43698</v>
      </c>
      <c r="P211" s="147">
        <v>44951</v>
      </c>
      <c r="Q211" s="147">
        <v>44951</v>
      </c>
      <c r="R211" s="111">
        <v>44951</v>
      </c>
      <c r="AC211" s="84" t="str">
        <f t="shared" si="3"/>
        <v>EstoniaLand areaTotal</v>
      </c>
      <c r="AE211" s="8"/>
      <c r="AF211" s="8"/>
    </row>
    <row r="212" spans="4:32" ht="13.15" customHeight="1" x14ac:dyDescent="0.25">
      <c r="D212" s="53" t="s">
        <v>159</v>
      </c>
      <c r="E212" s="53" t="s">
        <v>28</v>
      </c>
      <c r="F212" s="53" t="s">
        <v>19</v>
      </c>
      <c r="G212" s="53" t="s">
        <v>152</v>
      </c>
      <c r="H212" s="54">
        <v>1320174</v>
      </c>
      <c r="I212" s="54">
        <v>1315819</v>
      </c>
      <c r="J212" s="54">
        <v>1315819</v>
      </c>
      <c r="K212" s="54">
        <v>1313271</v>
      </c>
      <c r="L212" s="54">
        <v>1313271</v>
      </c>
      <c r="M212" s="54">
        <v>1315635</v>
      </c>
      <c r="N212" s="54">
        <v>1319133</v>
      </c>
      <c r="O212" s="111">
        <v>1324820</v>
      </c>
      <c r="P212" s="111">
        <v>1348094.0848800335</v>
      </c>
      <c r="Q212" s="111">
        <v>1330067.9999999967</v>
      </c>
      <c r="R212" s="111">
        <v>1331795.9999999958</v>
      </c>
      <c r="AC212" s="84" t="str">
        <f t="shared" si="3"/>
        <v>EstoniaPopulationTotal</v>
      </c>
      <c r="AE212" s="8"/>
      <c r="AF212" s="8"/>
    </row>
    <row r="213" spans="4:32" ht="13.15" customHeight="1" x14ac:dyDescent="0.25">
      <c r="D213" s="53" t="s">
        <v>159</v>
      </c>
      <c r="E213" s="53" t="s">
        <v>31</v>
      </c>
      <c r="F213" s="53" t="s">
        <v>19</v>
      </c>
      <c r="G213" s="53" t="s">
        <v>152</v>
      </c>
      <c r="H213" s="54">
        <v>573988.69565217395</v>
      </c>
      <c r="I213" s="54">
        <v>626580.4761904761</v>
      </c>
      <c r="J213" s="54">
        <v>594240.27149321267</v>
      </c>
      <c r="K213" s="54">
        <v>608574.95829933032</v>
      </c>
      <c r="L213" s="54">
        <v>609779.25</v>
      </c>
      <c r="M213" s="54">
        <v>609620.98437973019</v>
      </c>
      <c r="N213" s="54">
        <v>595274.22142135375</v>
      </c>
      <c r="O213" s="111">
        <v>542943.47604302235</v>
      </c>
      <c r="P213" s="111">
        <v>552799.34585736366</v>
      </c>
      <c r="Q213" s="111">
        <v>545148.69586505601</v>
      </c>
      <c r="R213" s="111">
        <v>545877.22442134598</v>
      </c>
      <c r="AC213" s="84" t="str">
        <f t="shared" si="3"/>
        <v>EstoniaHouseholdsTotal</v>
      </c>
      <c r="AE213" s="8"/>
      <c r="AF213" s="8"/>
    </row>
    <row r="214" spans="4:32" ht="13.15" customHeight="1" x14ac:dyDescent="0.25">
      <c r="D214" s="53" t="s">
        <v>159</v>
      </c>
      <c r="E214" s="53" t="s">
        <v>58</v>
      </c>
      <c r="F214" s="53" t="s">
        <v>19</v>
      </c>
      <c r="G214" s="53" t="s">
        <v>31</v>
      </c>
      <c r="H214" s="54">
        <v>486042.90191599214</v>
      </c>
      <c r="I214" s="54">
        <v>539001.28188884747</v>
      </c>
      <c r="J214" s="54">
        <v>515681.84020090499</v>
      </c>
      <c r="K214" s="54">
        <v>528393.3354100904</v>
      </c>
      <c r="L214" s="54">
        <v>517978.47534229007</v>
      </c>
      <c r="M214" s="54">
        <v>518177.83672277065</v>
      </c>
      <c r="N214" s="54">
        <v>506285.29215532157</v>
      </c>
      <c r="O214" s="111">
        <v>484704.00215250044</v>
      </c>
      <c r="P214" s="111" t="e">
        <v>#N/A</v>
      </c>
      <c r="Q214" s="111" t="e">
        <v>#N/A</v>
      </c>
      <c r="R214" s="111" t="e">
        <v>#N/A</v>
      </c>
      <c r="AC214" s="84" t="str">
        <f t="shared" si="3"/>
        <v>EstoniaBroadband coverage (&gt;2Mbps)Total</v>
      </c>
      <c r="AE214" s="8"/>
      <c r="AF214" s="8"/>
    </row>
    <row r="215" spans="4:32" ht="13.15" customHeight="1" x14ac:dyDescent="0.25">
      <c r="D215" s="53" t="s">
        <v>159</v>
      </c>
      <c r="E215" s="53" t="s">
        <v>60</v>
      </c>
      <c r="F215" s="53" t="s">
        <v>19</v>
      </c>
      <c r="G215" s="53" t="s">
        <v>31</v>
      </c>
      <c r="H215" s="54">
        <v>352640.64721522987</v>
      </c>
      <c r="I215" s="54">
        <v>450841.69143245713</v>
      </c>
      <c r="J215" s="54">
        <v>453136.88130292011</v>
      </c>
      <c r="K215" s="54">
        <v>467714.31014679442</v>
      </c>
      <c r="L215" s="54">
        <v>479362.68170685525</v>
      </c>
      <c r="M215" s="54">
        <v>504858.74219045002</v>
      </c>
      <c r="N215" s="54">
        <v>498044.29215532157</v>
      </c>
      <c r="O215" s="111">
        <v>479649.00215250044</v>
      </c>
      <c r="P215" s="111">
        <v>493198.47309221758</v>
      </c>
      <c r="Q215" s="111">
        <v>487712.06075856171</v>
      </c>
      <c r="R215" s="54">
        <v>545710.43931210332</v>
      </c>
      <c r="AC215" s="84" t="str">
        <f t="shared" si="3"/>
        <v>EstoniaBroadband coverage (&gt;30Mbps)Total</v>
      </c>
      <c r="AE215" s="8"/>
      <c r="AF215" s="8"/>
    </row>
    <row r="216" spans="4:32" ht="13.15" customHeight="1" x14ac:dyDescent="0.25">
      <c r="D216" s="53" t="s">
        <v>159</v>
      </c>
      <c r="E216" s="53" t="s">
        <v>61</v>
      </c>
      <c r="F216" s="53" t="s">
        <v>19</v>
      </c>
      <c r="G216" s="53" t="s">
        <v>31</v>
      </c>
      <c r="H216" s="54">
        <v>295480.89742381446</v>
      </c>
      <c r="I216" s="54">
        <v>339264.00000000006</v>
      </c>
      <c r="J216" s="54">
        <v>346346.07089479308</v>
      </c>
      <c r="K216" s="54">
        <v>357326.33402626199</v>
      </c>
      <c r="L216" s="54">
        <v>372576.61792716151</v>
      </c>
      <c r="M216" s="54">
        <v>417428.12936596229</v>
      </c>
      <c r="N216" s="54">
        <v>442264.04131940042</v>
      </c>
      <c r="O216" s="111">
        <v>444525.25215250056</v>
      </c>
      <c r="P216" s="111">
        <v>461800.59074259544</v>
      </c>
      <c r="Q216" s="147">
        <v>458757.71994307748</v>
      </c>
      <c r="R216" s="54">
        <v>460733.80643756228</v>
      </c>
      <c r="AC216" s="84" t="str">
        <f t="shared" si="3"/>
        <v>EstoniaBroadband coverage (&gt;100Mbps)Total</v>
      </c>
      <c r="AE216" s="8"/>
      <c r="AF216" s="8"/>
    </row>
    <row r="217" spans="4:32" ht="13.15" customHeight="1" x14ac:dyDescent="0.25">
      <c r="D217" s="53" t="s">
        <v>159</v>
      </c>
      <c r="E217" s="53" t="s">
        <v>62</v>
      </c>
      <c r="F217" s="53" t="s">
        <v>19</v>
      </c>
      <c r="G217" s="53" t="s">
        <v>31</v>
      </c>
      <c r="H217" s="54" t="e">
        <v>#N/A</v>
      </c>
      <c r="I217" s="54" t="e">
        <v>#N/A</v>
      </c>
      <c r="J217" s="54" t="e">
        <v>#N/A</v>
      </c>
      <c r="K217" s="54" t="e">
        <v>#N/A</v>
      </c>
      <c r="L217" s="54" t="e">
        <v>#N/A</v>
      </c>
      <c r="M217" s="54" t="e">
        <v>#N/A</v>
      </c>
      <c r="N217" s="54">
        <v>170986</v>
      </c>
      <c r="O217" s="111">
        <v>192432.5</v>
      </c>
      <c r="P217" s="111">
        <v>202886.53740993247</v>
      </c>
      <c r="Q217" s="147">
        <v>307849.4158307914</v>
      </c>
      <c r="R217" s="54">
        <v>365737.74036230182</v>
      </c>
      <c r="AC217" s="84" t="str">
        <f t="shared" si="3"/>
        <v>EstoniaBroadband coverage (&gt;1Gbps)Total</v>
      </c>
      <c r="AE217" s="8"/>
      <c r="AF217" s="8"/>
    </row>
    <row r="218" spans="4:32" ht="13.15" customHeight="1" x14ac:dyDescent="0.25">
      <c r="D218" s="53" t="s">
        <v>159</v>
      </c>
      <c r="E218" s="53" t="s">
        <v>63</v>
      </c>
      <c r="F218" s="53" t="s">
        <v>19</v>
      </c>
      <c r="G218" s="53" t="s">
        <v>31</v>
      </c>
      <c r="H218" s="54" t="e">
        <v>#N/A</v>
      </c>
      <c r="I218" s="54" t="e">
        <v>#N/A</v>
      </c>
      <c r="J218" s="54" t="e">
        <v>#N/A</v>
      </c>
      <c r="K218" s="54" t="e">
        <v>#N/A</v>
      </c>
      <c r="L218" s="54" t="e">
        <v>#N/A</v>
      </c>
      <c r="M218" s="54" t="e">
        <v>#N/A</v>
      </c>
      <c r="N218" s="54" t="e">
        <v>#N/A</v>
      </c>
      <c r="O218" s="111" t="e">
        <v>#N/A</v>
      </c>
      <c r="P218" s="111" t="e">
        <v>#N/A</v>
      </c>
      <c r="Q218" s="147">
        <v>304073.68962338858</v>
      </c>
      <c r="R218" s="54">
        <v>331893.35244817834</v>
      </c>
      <c r="AC218" s="84" t="str">
        <f t="shared" si="3"/>
        <v>EstoniaBroadband coverage (&gt;1Gbps upload and download)Total</v>
      </c>
      <c r="AE218" s="8"/>
      <c r="AF218" s="8"/>
    </row>
    <row r="219" spans="4:32" ht="13.15" customHeight="1" x14ac:dyDescent="0.25">
      <c r="D219" s="53" t="s">
        <v>159</v>
      </c>
      <c r="E219" s="53" t="s">
        <v>65</v>
      </c>
      <c r="F219" s="53" t="s">
        <v>19</v>
      </c>
      <c r="G219" s="53" t="s">
        <v>31</v>
      </c>
      <c r="H219" s="54">
        <v>488334.83100191643</v>
      </c>
      <c r="I219" s="54">
        <v>539157.92700789508</v>
      </c>
      <c r="J219" s="54">
        <v>515830.40026877832</v>
      </c>
      <c r="K219" s="54">
        <v>553107.11317592731</v>
      </c>
      <c r="L219" s="54">
        <v>553956.42112499999</v>
      </c>
      <c r="M219" s="54">
        <v>553875.25712116144</v>
      </c>
      <c r="N219" s="148">
        <v>552746.11071067676</v>
      </c>
      <c r="O219" s="111">
        <v>504937.43272001081</v>
      </c>
      <c r="P219" s="147">
        <v>514103.39164734824</v>
      </c>
      <c r="Q219" s="147">
        <v>533221.89500662463</v>
      </c>
      <c r="R219" s="54">
        <v>545710.43931210332</v>
      </c>
      <c r="AC219" s="84" t="str">
        <f t="shared" si="3"/>
        <v>EstoniaFixed broadband coverageTotal</v>
      </c>
      <c r="AE219" s="8"/>
      <c r="AF219" s="8"/>
    </row>
    <row r="220" spans="4:32" ht="13.15" customHeight="1" x14ac:dyDescent="0.25">
      <c r="D220" s="53" t="s">
        <v>159</v>
      </c>
      <c r="E220" s="53" t="s">
        <v>70</v>
      </c>
      <c r="F220" s="53" t="s">
        <v>19</v>
      </c>
      <c r="G220" s="53" t="s">
        <v>31</v>
      </c>
      <c r="H220" s="54">
        <v>359325.36657975457</v>
      </c>
      <c r="I220" s="54">
        <v>470399.1217116788</v>
      </c>
      <c r="J220" s="54">
        <v>464252.58187957213</v>
      </c>
      <c r="K220" s="54">
        <v>481429.67333590018</v>
      </c>
      <c r="L220" s="54">
        <v>490229.25825207232</v>
      </c>
      <c r="M220" s="54">
        <v>505437.84835284145</v>
      </c>
      <c r="N220" s="54">
        <v>498193.11071067676</v>
      </c>
      <c r="O220" s="111">
        <v>482136.23802151124</v>
      </c>
      <c r="P220" s="111">
        <v>498576.21033861424</v>
      </c>
      <c r="Q220" s="111">
        <v>490155.06649405183</v>
      </c>
      <c r="R220" s="54">
        <v>469454.41300235759</v>
      </c>
      <c r="AC220" s="84" t="str">
        <f t="shared" si="3"/>
        <v>EstoniaNGA coverageTotal</v>
      </c>
      <c r="AE220" s="8"/>
      <c r="AF220" s="8"/>
    </row>
    <row r="221" spans="4:32" ht="13.15" customHeight="1" x14ac:dyDescent="0.25">
      <c r="D221" s="53" t="s">
        <v>159</v>
      </c>
      <c r="E221" s="53" t="s">
        <v>225</v>
      </c>
      <c r="F221" s="53" t="s">
        <v>19</v>
      </c>
      <c r="G221" s="53" t="s">
        <v>31</v>
      </c>
      <c r="H221" s="54" t="e">
        <v>#N/A</v>
      </c>
      <c r="I221" s="54" t="e">
        <v>#N/A</v>
      </c>
      <c r="J221" s="54" t="e">
        <v>#N/A</v>
      </c>
      <c r="K221" s="54" t="e">
        <v>#N/A</v>
      </c>
      <c r="L221" s="54" t="e">
        <v>#N/A</v>
      </c>
      <c r="M221" s="54" t="e">
        <v>#N/A</v>
      </c>
      <c r="N221" s="54">
        <v>341972</v>
      </c>
      <c r="O221" s="111">
        <v>384865</v>
      </c>
      <c r="P221" s="111">
        <v>405773.07481986494</v>
      </c>
      <c r="Q221" s="147">
        <v>416012.72409566405</v>
      </c>
      <c r="R221" s="54">
        <v>420017.47428381047</v>
      </c>
      <c r="AC221" s="84" t="str">
        <f t="shared" si="3"/>
        <v>EstoniaFixed VHCN coverage (FTTP &amp; DOCSIS 3.1)Total</v>
      </c>
      <c r="AE221" s="8"/>
      <c r="AF221" s="8"/>
    </row>
    <row r="222" spans="4:32" ht="13.15" customHeight="1" x14ac:dyDescent="0.25">
      <c r="D222" s="53" t="s">
        <v>159</v>
      </c>
      <c r="E222" s="53" t="s">
        <v>226</v>
      </c>
      <c r="F222" s="53" t="s">
        <v>19</v>
      </c>
      <c r="G222" s="53" t="s">
        <v>31</v>
      </c>
      <c r="H222" s="54" t="e">
        <v>#N/A</v>
      </c>
      <c r="I222" s="54" t="e">
        <v>#N/A</v>
      </c>
      <c r="J222" s="54" t="e">
        <v>#N/A</v>
      </c>
      <c r="K222" s="54" t="e">
        <v>#N/A</v>
      </c>
      <c r="L222" s="54" t="e">
        <v>#N/A</v>
      </c>
      <c r="M222" s="54" t="e">
        <v>#N/A</v>
      </c>
      <c r="N222" s="54" t="e">
        <v>#N/A</v>
      </c>
      <c r="O222" s="54" t="e">
        <v>#N/A</v>
      </c>
      <c r="P222" s="54" t="e">
        <v>#N/A</v>
      </c>
      <c r="Q222" s="54" t="e">
        <v>#N/A</v>
      </c>
      <c r="R222" s="54" t="e">
        <v>#N/A</v>
      </c>
      <c r="AC222" s="84" t="str">
        <f t="shared" si="3"/>
        <v>EstoniaVHCN coverage (as defined by BEREC)Total</v>
      </c>
      <c r="AE222" s="8"/>
      <c r="AF222" s="8"/>
    </row>
    <row r="223" spans="4:32" ht="13.15" customHeight="1" x14ac:dyDescent="0.25">
      <c r="D223" s="53" t="s">
        <v>159</v>
      </c>
      <c r="E223" s="53" t="s">
        <v>74</v>
      </c>
      <c r="F223" s="53" t="s">
        <v>19</v>
      </c>
      <c r="G223" s="53" t="s">
        <v>31</v>
      </c>
      <c r="H223" s="54">
        <v>409348.9592979122</v>
      </c>
      <c r="I223" s="54">
        <v>451735.37782531406</v>
      </c>
      <c r="J223" s="54">
        <v>437420.52904434397</v>
      </c>
      <c r="K223" s="54">
        <v>448516</v>
      </c>
      <c r="L223" s="54">
        <v>422419</v>
      </c>
      <c r="M223" s="54">
        <v>421017</v>
      </c>
      <c r="N223" s="54">
        <v>411812.00000000006</v>
      </c>
      <c r="O223" s="111">
        <v>386777.5</v>
      </c>
      <c r="P223" s="111">
        <v>361743</v>
      </c>
      <c r="Q223" s="111">
        <v>334805.39909521246</v>
      </c>
      <c r="R223" s="54">
        <v>320953.90681303234</v>
      </c>
      <c r="AC223" s="84" t="str">
        <f t="shared" si="3"/>
        <v>EstoniaDSLTotal</v>
      </c>
      <c r="AE223" s="8"/>
      <c r="AF223" s="8"/>
    </row>
    <row r="224" spans="4:32" ht="13.15" customHeight="1" x14ac:dyDescent="0.25">
      <c r="D224" s="53" t="s">
        <v>159</v>
      </c>
      <c r="E224" s="53" t="s">
        <v>78</v>
      </c>
      <c r="F224" s="53" t="s">
        <v>19</v>
      </c>
      <c r="G224" s="53" t="s">
        <v>31</v>
      </c>
      <c r="H224" s="54">
        <v>102386.31642442958</v>
      </c>
      <c r="I224" s="54">
        <v>279677.03375394747</v>
      </c>
      <c r="J224" s="54">
        <v>294910.93864954752</v>
      </c>
      <c r="K224" s="54">
        <v>336001</v>
      </c>
      <c r="L224" s="54">
        <v>335872</v>
      </c>
      <c r="M224" s="54">
        <v>336409.00000000006</v>
      </c>
      <c r="N224" s="54">
        <v>334052</v>
      </c>
      <c r="O224" s="111">
        <v>320818.5</v>
      </c>
      <c r="P224" s="111">
        <v>307585</v>
      </c>
      <c r="Q224" s="111">
        <v>301437.76020412974</v>
      </c>
      <c r="R224" s="54">
        <v>290775.72155841999</v>
      </c>
      <c r="AC224" s="84" t="str">
        <f t="shared" si="3"/>
        <v>EstoniaVDSLTotal</v>
      </c>
      <c r="AE224" s="8"/>
      <c r="AF224" s="8"/>
    </row>
    <row r="225" spans="4:32" ht="13.15" customHeight="1" x14ac:dyDescent="0.25">
      <c r="D225" s="53" t="s">
        <v>159</v>
      </c>
      <c r="E225" s="53" t="s">
        <v>82</v>
      </c>
      <c r="F225" s="53" t="s">
        <v>19</v>
      </c>
      <c r="G225" s="53" t="s">
        <v>31</v>
      </c>
      <c r="H225" s="54" t="e">
        <v>#N/A</v>
      </c>
      <c r="I225" s="54" t="e">
        <v>#N/A</v>
      </c>
      <c r="J225" s="54" t="e">
        <v>#N/A</v>
      </c>
      <c r="K225" s="54" t="e">
        <v>#N/A</v>
      </c>
      <c r="L225" s="54" t="e">
        <v>#N/A</v>
      </c>
      <c r="M225" s="54" t="e">
        <v>#N/A</v>
      </c>
      <c r="N225" s="54">
        <v>31459</v>
      </c>
      <c r="O225" s="111">
        <v>170449.95033114523</v>
      </c>
      <c r="P225" s="111">
        <v>206873</v>
      </c>
      <c r="Q225" s="111">
        <v>224344.78718128492</v>
      </c>
      <c r="R225" s="54">
        <v>247975.9676645681</v>
      </c>
      <c r="AC225" s="84" t="str">
        <f t="shared" si="3"/>
        <v>EstoniaVDSL 2 VectoringTotal</v>
      </c>
      <c r="AE225" s="8"/>
      <c r="AF225" s="8"/>
    </row>
    <row r="226" spans="4:32" ht="13.15" customHeight="1" x14ac:dyDescent="0.25">
      <c r="D226" s="53" t="s">
        <v>159</v>
      </c>
      <c r="E226" s="53" t="s">
        <v>86</v>
      </c>
      <c r="F226" s="53" t="s">
        <v>19</v>
      </c>
      <c r="G226" s="53" t="s">
        <v>31</v>
      </c>
      <c r="H226" s="54">
        <v>246815.66000000003</v>
      </c>
      <c r="I226" s="54">
        <v>279760.00000000006</v>
      </c>
      <c r="J226" s="54">
        <v>282516</v>
      </c>
      <c r="K226" s="54">
        <v>295000</v>
      </c>
      <c r="L226" s="54">
        <v>309203</v>
      </c>
      <c r="M226" s="54">
        <v>330341.92913106037</v>
      </c>
      <c r="N226" s="54">
        <v>341972</v>
      </c>
      <c r="O226" s="111">
        <v>384865</v>
      </c>
      <c r="P226" s="111">
        <v>405773.07481986494</v>
      </c>
      <c r="Q226" s="147">
        <v>416012.72409566399</v>
      </c>
      <c r="R226" s="54">
        <v>420017.47428381047</v>
      </c>
      <c r="AC226" s="84" t="str">
        <f t="shared" si="3"/>
        <v>EstoniaFTTPTotal</v>
      </c>
      <c r="AE226" s="8"/>
      <c r="AF226" s="8"/>
    </row>
    <row r="227" spans="4:32" ht="13.15" customHeight="1" x14ac:dyDescent="0.25">
      <c r="D227" s="53" t="s">
        <v>159</v>
      </c>
      <c r="E227" s="53" t="s">
        <v>90</v>
      </c>
      <c r="F227" s="53" t="s">
        <v>19</v>
      </c>
      <c r="G227" s="53" t="s">
        <v>31</v>
      </c>
      <c r="H227" s="54">
        <v>226266.75</v>
      </c>
      <c r="I227" s="54">
        <v>291600</v>
      </c>
      <c r="J227" s="54">
        <v>306938.90298264363</v>
      </c>
      <c r="K227" s="54">
        <v>314689</v>
      </c>
      <c r="L227" s="54">
        <v>339312.99999999994</v>
      </c>
      <c r="M227" s="54">
        <v>400401.31049335975</v>
      </c>
      <c r="N227" s="54">
        <v>401112</v>
      </c>
      <c r="O227" s="111">
        <v>416626</v>
      </c>
      <c r="P227" s="111">
        <v>433874</v>
      </c>
      <c r="Q227" s="111">
        <v>430547.99999999988</v>
      </c>
      <c r="R227" s="54">
        <v>421714</v>
      </c>
      <c r="AC227" s="84" t="str">
        <f t="shared" si="3"/>
        <v>EstoniaCable modem DOCSIS 3.0Total</v>
      </c>
      <c r="AE227" s="8"/>
      <c r="AF227" s="8"/>
    </row>
    <row r="228" spans="4:32" ht="13.15" customHeight="1" x14ac:dyDescent="0.25">
      <c r="D228" s="53" t="s">
        <v>159</v>
      </c>
      <c r="E228" s="53" t="s">
        <v>94</v>
      </c>
      <c r="F228" s="53" t="s">
        <v>19</v>
      </c>
      <c r="G228" s="53" t="s">
        <v>31</v>
      </c>
      <c r="H228" s="54" t="e">
        <v>#N/A</v>
      </c>
      <c r="I228" s="54" t="e">
        <v>#N/A</v>
      </c>
      <c r="J228" s="54" t="e">
        <v>#N/A</v>
      </c>
      <c r="K228" s="54" t="e">
        <v>#N/A</v>
      </c>
      <c r="L228" s="54" t="e">
        <v>#N/A</v>
      </c>
      <c r="M228" s="54" t="e">
        <v>#N/A</v>
      </c>
      <c r="N228" s="54">
        <v>0</v>
      </c>
      <c r="O228" s="111">
        <v>0</v>
      </c>
      <c r="P228" s="111">
        <v>0</v>
      </c>
      <c r="Q228" s="111">
        <v>0</v>
      </c>
      <c r="R228" s="54">
        <v>0</v>
      </c>
      <c r="AC228" s="84" t="str">
        <f t="shared" si="3"/>
        <v>EstoniaCable modem DOCSIS 3.1Total</v>
      </c>
      <c r="AE228" s="8"/>
      <c r="AF228" s="8"/>
    </row>
    <row r="229" spans="4:32" ht="13.15" customHeight="1" x14ac:dyDescent="0.25">
      <c r="D229" s="53" t="s">
        <v>159</v>
      </c>
      <c r="E229" s="53" t="s">
        <v>98</v>
      </c>
      <c r="F229" s="53" t="s">
        <v>19</v>
      </c>
      <c r="G229" s="53" t="s">
        <v>31</v>
      </c>
      <c r="H229" s="54" t="e">
        <v>#N/A</v>
      </c>
      <c r="I229" s="54" t="e">
        <v>#N/A</v>
      </c>
      <c r="J229" s="54" t="e">
        <v>#N/A</v>
      </c>
      <c r="K229" s="54" t="e">
        <v>#N/A</v>
      </c>
      <c r="L229" s="54" t="e">
        <v>#N/A</v>
      </c>
      <c r="M229" s="54" t="e">
        <v>#N/A</v>
      </c>
      <c r="N229" s="148">
        <v>510218</v>
      </c>
      <c r="O229" s="147">
        <v>484657.86120145605</v>
      </c>
      <c r="P229" s="147">
        <v>513305.01939600927</v>
      </c>
      <c r="Q229" s="147">
        <v>521295.09414819314</v>
      </c>
      <c r="R229" s="54">
        <v>545543.65420286078</v>
      </c>
      <c r="AC229" s="84" t="str">
        <f t="shared" si="3"/>
        <v>EstoniaFWATotal</v>
      </c>
      <c r="AE229" s="8"/>
      <c r="AF229" s="8"/>
    </row>
    <row r="230" spans="4:32" ht="13.15" customHeight="1" x14ac:dyDescent="0.25">
      <c r="D230" s="53" t="s">
        <v>159</v>
      </c>
      <c r="E230" s="53" t="s">
        <v>102</v>
      </c>
      <c r="F230" s="53" t="s">
        <v>19</v>
      </c>
      <c r="G230" s="53" t="s">
        <v>31</v>
      </c>
      <c r="H230" s="54">
        <v>487890.3913043479</v>
      </c>
      <c r="I230" s="54">
        <v>496251.73714285716</v>
      </c>
      <c r="J230" s="54">
        <v>501214.25451428577</v>
      </c>
      <c r="K230" s="54">
        <v>601085.2540324789</v>
      </c>
      <c r="L230" s="54">
        <v>600356</v>
      </c>
      <c r="M230" s="54">
        <v>605048.82699688221</v>
      </c>
      <c r="N230" s="54">
        <v>591807</v>
      </c>
      <c r="O230" s="111">
        <v>542943.00000000012</v>
      </c>
      <c r="P230" s="111">
        <v>551069.16168873396</v>
      </c>
      <c r="Q230" s="111">
        <v>544670.15440702217</v>
      </c>
      <c r="R230" s="54" t="e">
        <v>#N/A</v>
      </c>
      <c r="AC230" s="84" t="str">
        <f t="shared" si="3"/>
        <v>EstoniaLTETotal</v>
      </c>
      <c r="AE230" s="8"/>
      <c r="AF230" s="8"/>
    </row>
    <row r="231" spans="4:32" ht="13.15" customHeight="1" x14ac:dyDescent="0.25">
      <c r="D231" s="53" t="s">
        <v>159</v>
      </c>
      <c r="E231" s="53" t="s">
        <v>106</v>
      </c>
      <c r="F231" s="53" t="s">
        <v>19</v>
      </c>
      <c r="G231" s="53" t="s">
        <v>31</v>
      </c>
      <c r="H231" s="54" t="e">
        <v>#N/A</v>
      </c>
      <c r="I231" s="54" t="e">
        <v>#N/A</v>
      </c>
      <c r="J231" s="54" t="e">
        <v>#N/A</v>
      </c>
      <c r="K231" s="54">
        <v>575103.22428458696</v>
      </c>
      <c r="L231" s="54">
        <v>594839.658375</v>
      </c>
      <c r="M231" s="54">
        <v>594990.08075461665</v>
      </c>
      <c r="N231" s="54">
        <v>582773.46277150535</v>
      </c>
      <c r="O231" s="111">
        <v>533351.47463292896</v>
      </c>
      <c r="P231" s="111">
        <v>541190.55959435902</v>
      </c>
      <c r="Q231" s="54" t="e">
        <v>#N/A</v>
      </c>
      <c r="R231" s="54" t="e">
        <v>#N/A</v>
      </c>
      <c r="AC231" s="84" t="str">
        <f t="shared" si="3"/>
        <v>EstoniaAverage LTE coverageTotal</v>
      </c>
      <c r="AE231" s="8"/>
      <c r="AF231" s="8"/>
    </row>
    <row r="232" spans="4:32" ht="13.15" customHeight="1" x14ac:dyDescent="0.25">
      <c r="D232" s="53" t="s">
        <v>159</v>
      </c>
      <c r="E232" s="53" t="s">
        <v>108</v>
      </c>
      <c r="F232" s="53" t="s">
        <v>19</v>
      </c>
      <c r="G232" s="53" t="s">
        <v>31</v>
      </c>
      <c r="H232" s="54" t="e">
        <v>#N/A</v>
      </c>
      <c r="I232" s="54" t="e">
        <v>#N/A</v>
      </c>
      <c r="J232" s="54" t="e">
        <v>#N/A</v>
      </c>
      <c r="K232" s="54" t="e">
        <v>#N/A</v>
      </c>
      <c r="L232" s="54" t="e">
        <v>#N/A</v>
      </c>
      <c r="M232" s="54" t="e">
        <v>#N/A</v>
      </c>
      <c r="N232" s="54" t="e">
        <v>#N/A</v>
      </c>
      <c r="O232" s="111">
        <v>0</v>
      </c>
      <c r="P232" s="111">
        <v>101245.20019377617</v>
      </c>
      <c r="Q232" s="111">
        <v>236071.18715335501</v>
      </c>
      <c r="R232" s="54">
        <v>477457.18430319155</v>
      </c>
      <c r="AC232" s="84" t="str">
        <f t="shared" si="3"/>
        <v>Estonia5GTotal</v>
      </c>
      <c r="AE232" s="8"/>
      <c r="AF232" s="8"/>
    </row>
    <row r="233" spans="4:32" ht="13.15" customHeight="1" x14ac:dyDescent="0.25">
      <c r="D233" s="53" t="s">
        <v>159</v>
      </c>
      <c r="E233" s="53" t="s">
        <v>207</v>
      </c>
      <c r="F233" s="53" t="s">
        <v>19</v>
      </c>
      <c r="G233" s="53" t="s">
        <v>31</v>
      </c>
      <c r="H233" s="54" t="e">
        <v>#N/A</v>
      </c>
      <c r="I233" s="54" t="e">
        <v>#N/A</v>
      </c>
      <c r="J233" s="54" t="e">
        <v>#N/A</v>
      </c>
      <c r="K233" s="54" t="e">
        <v>#N/A</v>
      </c>
      <c r="L233" s="54" t="e">
        <v>#N/A</v>
      </c>
      <c r="M233" s="54" t="e">
        <v>#N/A</v>
      </c>
      <c r="N233" s="54" t="e">
        <v>#N/A</v>
      </c>
      <c r="O233" s="111" t="e">
        <v>#N/A</v>
      </c>
      <c r="P233" s="111" t="e">
        <v>#N/A</v>
      </c>
      <c r="Q233" s="111">
        <v>79119.82805650623</v>
      </c>
      <c r="R233" s="54">
        <v>238427.53177696854</v>
      </c>
      <c r="AC233" s="84" t="str">
        <f t="shared" si="3"/>
        <v>Estonia5G in the 3.4–3.8 GHz bandTotal</v>
      </c>
      <c r="AE233" s="8"/>
      <c r="AF233" s="8"/>
    </row>
    <row r="234" spans="4:32" ht="13.15" customHeight="1" x14ac:dyDescent="0.25">
      <c r="D234" s="53" t="s">
        <v>159</v>
      </c>
      <c r="E234" s="53" t="s">
        <v>112</v>
      </c>
      <c r="F234" s="53" t="s">
        <v>19</v>
      </c>
      <c r="G234" s="53" t="s">
        <v>31</v>
      </c>
      <c r="H234" s="54">
        <v>432703.49413043476</v>
      </c>
      <c r="I234" s="54">
        <v>472350.00176001084</v>
      </c>
      <c r="J234" s="54">
        <v>447970.21923223906</v>
      </c>
      <c r="K234" s="54">
        <v>458865.51855769509</v>
      </c>
      <c r="L234" s="54">
        <v>459773.55450000003</v>
      </c>
      <c r="M234" s="54">
        <v>459654.22222231654</v>
      </c>
      <c r="N234" s="54">
        <v>448836.76295170072</v>
      </c>
      <c r="O234" s="111">
        <v>409379.38093643886</v>
      </c>
      <c r="P234" s="111">
        <v>416810.70677645219</v>
      </c>
      <c r="Q234" s="111">
        <v>411042.11668225221</v>
      </c>
      <c r="R234" s="54">
        <v>411591.42721369484</v>
      </c>
      <c r="AC234" s="84" t="str">
        <f t="shared" si="3"/>
        <v>EstoniaSatelliteTotal</v>
      </c>
      <c r="AE234" s="8"/>
      <c r="AF234" s="8"/>
    </row>
    <row r="235" spans="4:32" ht="13.15" customHeight="1" x14ac:dyDescent="0.25">
      <c r="D235" s="53" t="s">
        <v>159</v>
      </c>
      <c r="E235" s="53" t="s">
        <v>52</v>
      </c>
      <c r="F235" s="53" t="s">
        <v>19</v>
      </c>
      <c r="G235" s="53" t="s">
        <v>31</v>
      </c>
      <c r="H235" s="54">
        <v>572605.45260869572</v>
      </c>
      <c r="I235" s="54">
        <v>624741.61630952382</v>
      </c>
      <c r="J235" s="54">
        <v>591322.57635746605</v>
      </c>
      <c r="K235" s="54">
        <v>605455.24866699241</v>
      </c>
      <c r="L235" s="54">
        <v>607526.57264000003</v>
      </c>
      <c r="M235" s="54">
        <v>608526.88104786188</v>
      </c>
      <c r="N235" s="54" t="e">
        <v>#N/A</v>
      </c>
      <c r="O235" s="111" t="e">
        <v>#N/A</v>
      </c>
      <c r="P235" s="111" t="e">
        <v>#N/A</v>
      </c>
      <c r="Q235" s="111" t="e">
        <v>#N/A</v>
      </c>
      <c r="R235" s="111" t="e">
        <v>#N/A</v>
      </c>
      <c r="AC235" s="84" t="str">
        <f t="shared" si="3"/>
        <v>EstoniaOverall broadband coverageTotal</v>
      </c>
      <c r="AE235" s="8"/>
      <c r="AF235" s="8"/>
    </row>
    <row r="236" spans="4:32" ht="13.15" customHeight="1" x14ac:dyDescent="0.25">
      <c r="D236" s="53" t="s">
        <v>159</v>
      </c>
      <c r="E236" s="53" t="s">
        <v>53</v>
      </c>
      <c r="F236" s="53" t="s">
        <v>19</v>
      </c>
      <c r="G236" s="53" t="s">
        <v>31</v>
      </c>
      <c r="H236" s="54" t="e">
        <v>#N/A</v>
      </c>
      <c r="I236" s="54" t="e">
        <v>#N/A</v>
      </c>
      <c r="J236" s="54" t="e">
        <v>#N/A</v>
      </c>
      <c r="K236" s="54" t="e">
        <v>#N/A</v>
      </c>
      <c r="L236" s="54">
        <v>434842.34065931075</v>
      </c>
      <c r="M236" s="54">
        <v>505011.147436545</v>
      </c>
      <c r="N236" s="54" t="e">
        <v>#N/A</v>
      </c>
      <c r="O236" s="111" t="e">
        <v>#N/A</v>
      </c>
      <c r="P236" s="111" t="e">
        <v>#N/A</v>
      </c>
      <c r="Q236" s="111" t="e">
        <v>#N/A</v>
      </c>
      <c r="R236" s="111" t="e">
        <v>#N/A</v>
      </c>
      <c r="AC236" s="84" t="str">
        <f t="shared" si="3"/>
        <v>EstoniaDOCSIS 3.0 &amp; FTTP coverageTotal</v>
      </c>
      <c r="AE236" s="8"/>
      <c r="AF236" s="8"/>
    </row>
    <row r="237" spans="4:32" ht="13.15" customHeight="1" x14ac:dyDescent="0.25">
      <c r="D237" s="53" t="s">
        <v>159</v>
      </c>
      <c r="E237" s="53" t="s">
        <v>124</v>
      </c>
      <c r="F237" s="53" t="s">
        <v>19</v>
      </c>
      <c r="G237" s="53" t="s">
        <v>31</v>
      </c>
      <c r="H237" s="54">
        <v>246383.84260957892</v>
      </c>
      <c r="I237" s="54">
        <v>324000</v>
      </c>
      <c r="J237" s="54">
        <v>320639.03999999998</v>
      </c>
      <c r="K237" s="54">
        <v>331255</v>
      </c>
      <c r="L237" s="54">
        <v>341998</v>
      </c>
      <c r="M237" s="54">
        <v>431350.97526881425</v>
      </c>
      <c r="N237" s="54" t="e">
        <v>#N/A</v>
      </c>
      <c r="O237" s="111" t="e">
        <v>#N/A</v>
      </c>
      <c r="P237" s="111" t="e">
        <v>#N/A</v>
      </c>
      <c r="Q237" s="111" t="e">
        <v>#N/A</v>
      </c>
      <c r="R237" s="111" t="e">
        <v>#N/A</v>
      </c>
      <c r="AC237" s="84" t="str">
        <f t="shared" si="3"/>
        <v>EstoniaCable modemTotal</v>
      </c>
      <c r="AE237" s="8"/>
      <c r="AF237" s="8"/>
    </row>
    <row r="238" spans="4:32" ht="13.15" customHeight="1" x14ac:dyDescent="0.25">
      <c r="D238" s="53" t="s">
        <v>159</v>
      </c>
      <c r="E238" s="53" t="s">
        <v>129</v>
      </c>
      <c r="F238" s="53" t="s">
        <v>19</v>
      </c>
      <c r="G238" s="53" t="s">
        <v>31</v>
      </c>
      <c r="H238" s="54">
        <v>48237.529333106664</v>
      </c>
      <c r="I238" s="54">
        <v>54629.591240332091</v>
      </c>
      <c r="J238" s="54">
        <v>55722.183065138728</v>
      </c>
      <c r="K238" s="54">
        <v>20000</v>
      </c>
      <c r="L238" s="54">
        <v>10479</v>
      </c>
      <c r="M238" s="54">
        <v>10479</v>
      </c>
      <c r="N238" s="54" t="e">
        <v>#N/A</v>
      </c>
      <c r="O238" s="111" t="e">
        <v>#N/A</v>
      </c>
      <c r="P238" s="111" t="e">
        <v>#N/A</v>
      </c>
      <c r="Q238" s="111" t="e">
        <v>#N/A</v>
      </c>
      <c r="R238" s="111" t="e">
        <v>#N/A</v>
      </c>
      <c r="AC238" s="84" t="str">
        <f t="shared" si="3"/>
        <v>EstoniaWiMAXTotal</v>
      </c>
      <c r="AE238" s="8"/>
      <c r="AF238" s="8"/>
    </row>
    <row r="239" spans="4:32" ht="13.15" customHeight="1" x14ac:dyDescent="0.25">
      <c r="D239" s="53" t="s">
        <v>159</v>
      </c>
      <c r="E239" s="53" t="s">
        <v>134</v>
      </c>
      <c r="F239" s="53" t="s">
        <v>19</v>
      </c>
      <c r="G239" s="53" t="s">
        <v>31</v>
      </c>
      <c r="H239" s="54">
        <v>549886.14369442314</v>
      </c>
      <c r="I239" s="54">
        <v>620314.67142857134</v>
      </c>
      <c r="J239" s="54">
        <v>587703.62850678735</v>
      </c>
      <c r="K239" s="54">
        <v>601085.2540324789</v>
      </c>
      <c r="L239" s="54">
        <v>595793</v>
      </c>
      <c r="M239" s="54">
        <v>598038.18567651534</v>
      </c>
      <c r="N239" s="54" t="e">
        <v>#N/A</v>
      </c>
      <c r="O239" s="111" t="e">
        <v>#N/A</v>
      </c>
      <c r="P239" s="111" t="e">
        <v>#N/A</v>
      </c>
      <c r="Q239" s="111" t="e">
        <v>#N/A</v>
      </c>
      <c r="R239" s="111" t="e">
        <v>#N/A</v>
      </c>
      <c r="AC239" s="84" t="str">
        <f t="shared" si="3"/>
        <v>EstoniaHSPATotal</v>
      </c>
      <c r="AE239" s="8"/>
      <c r="AF239" s="8"/>
    </row>
    <row r="240" spans="4:32" ht="13.15" customHeight="1" x14ac:dyDescent="0.25">
      <c r="D240" s="53" t="s">
        <v>161</v>
      </c>
      <c r="E240" s="53" t="s">
        <v>147</v>
      </c>
      <c r="F240" s="53" t="s">
        <v>19</v>
      </c>
      <c r="G240" s="53" t="s">
        <v>149</v>
      </c>
      <c r="H240" s="54">
        <v>338432.39999999997</v>
      </c>
      <c r="I240" s="54">
        <v>338432.39999999997</v>
      </c>
      <c r="J240" s="54">
        <v>338432.39999999997</v>
      </c>
      <c r="K240" s="54">
        <v>338432.39999999997</v>
      </c>
      <c r="L240" s="54">
        <v>338432.39999999997</v>
      </c>
      <c r="M240" s="54">
        <v>338432.39999999997</v>
      </c>
      <c r="N240" s="54">
        <v>338432.39999999997</v>
      </c>
      <c r="O240" s="111">
        <v>338432.39999999997</v>
      </c>
      <c r="P240" s="111">
        <v>338432.39999999997</v>
      </c>
      <c r="Q240" s="111">
        <v>338432.39999999997</v>
      </c>
      <c r="R240" s="111">
        <v>338432.39999999997</v>
      </c>
      <c r="AC240" s="84" t="str">
        <f t="shared" si="3"/>
        <v>FinlandLand areaTotal</v>
      </c>
      <c r="AE240" s="8"/>
      <c r="AF240" s="8"/>
    </row>
    <row r="241" spans="4:32" ht="13.15" customHeight="1" x14ac:dyDescent="0.25">
      <c r="D241" s="53" t="s">
        <v>161</v>
      </c>
      <c r="E241" s="53" t="s">
        <v>28</v>
      </c>
      <c r="F241" s="53" t="s">
        <v>19</v>
      </c>
      <c r="G241" s="53" t="s">
        <v>152</v>
      </c>
      <c r="H241" s="54">
        <v>5401267</v>
      </c>
      <c r="I241" s="54">
        <v>5426674</v>
      </c>
      <c r="J241" s="54">
        <v>5451270</v>
      </c>
      <c r="K241" s="54">
        <v>5471753</v>
      </c>
      <c r="L241" s="54">
        <v>5487308</v>
      </c>
      <c r="M241" s="54">
        <v>5503297</v>
      </c>
      <c r="N241" s="54">
        <v>5513268</v>
      </c>
      <c r="O241" s="111">
        <v>5513868</v>
      </c>
      <c r="P241" s="111">
        <v>5525292.0074382098</v>
      </c>
      <c r="Q241" s="111">
        <v>5533792.9999999925</v>
      </c>
      <c r="R241" s="111">
        <v>5548240.9999999581</v>
      </c>
      <c r="AC241" s="84" t="str">
        <f t="shared" si="3"/>
        <v>FinlandPopulationTotal</v>
      </c>
      <c r="AE241" s="8"/>
      <c r="AF241" s="8"/>
    </row>
    <row r="242" spans="4:32" ht="13.15" customHeight="1" x14ac:dyDescent="0.25">
      <c r="D242" s="53" t="s">
        <v>161</v>
      </c>
      <c r="E242" s="53" t="s">
        <v>31</v>
      </c>
      <c r="F242" s="53" t="s">
        <v>19</v>
      </c>
      <c r="G242" s="53" t="s">
        <v>152</v>
      </c>
      <c r="H242" s="54">
        <v>2572031.9047619049</v>
      </c>
      <c r="I242" s="54">
        <v>2584130.4761904757</v>
      </c>
      <c r="J242" s="54">
        <v>2598624</v>
      </c>
      <c r="K242" s="54">
        <v>2616957</v>
      </c>
      <c r="L242" s="54">
        <v>2654657</v>
      </c>
      <c r="M242" s="54">
        <v>2694537</v>
      </c>
      <c r="N242" s="54">
        <v>2601186.96866658</v>
      </c>
      <c r="O242" s="111">
        <v>2756934</v>
      </c>
      <c r="P242" s="111">
        <v>2762646.0037191049</v>
      </c>
      <c r="Q242" s="111">
        <v>2766896.5000000107</v>
      </c>
      <c r="R242" s="111">
        <v>2774120.4999999935</v>
      </c>
      <c r="AC242" s="84" t="str">
        <f t="shared" si="3"/>
        <v>FinlandHouseholdsTotal</v>
      </c>
      <c r="AE242" s="8"/>
      <c r="AF242" s="8"/>
    </row>
    <row r="243" spans="4:32" ht="13.15" customHeight="1" x14ac:dyDescent="0.25">
      <c r="D243" s="53" t="s">
        <v>161</v>
      </c>
      <c r="E243" s="53" t="s">
        <v>58</v>
      </c>
      <c r="F243" s="53" t="s">
        <v>19</v>
      </c>
      <c r="G243" s="53" t="s">
        <v>31</v>
      </c>
      <c r="H243" s="54">
        <v>2474500.4549333327</v>
      </c>
      <c r="I243" s="54">
        <v>2493366.2982940022</v>
      </c>
      <c r="J243" s="54">
        <v>2507339.8150890367</v>
      </c>
      <c r="K243" s="54">
        <v>2525494.3528499999</v>
      </c>
      <c r="L243" s="54">
        <v>2562274.9364</v>
      </c>
      <c r="M243" s="54">
        <v>2543642.9279999998</v>
      </c>
      <c r="N243" s="54">
        <v>2419103.8808599194</v>
      </c>
      <c r="O243" s="111">
        <v>2563948.62</v>
      </c>
      <c r="P243" s="111" t="e">
        <v>#N/A</v>
      </c>
      <c r="Q243" s="111" t="e">
        <v>#N/A</v>
      </c>
      <c r="R243" s="111" t="e">
        <v>#N/A</v>
      </c>
      <c r="AC243" s="84" t="str">
        <f t="shared" si="3"/>
        <v>FinlandBroadband coverage (&gt;2Mbps)Total</v>
      </c>
      <c r="AE243" s="8"/>
      <c r="AF243" s="8"/>
    </row>
    <row r="244" spans="4:32" ht="13.15" customHeight="1" x14ac:dyDescent="0.25">
      <c r="D244" s="53" t="s">
        <v>161</v>
      </c>
      <c r="E244" s="53" t="s">
        <v>60</v>
      </c>
      <c r="F244" s="53" t="s">
        <v>19</v>
      </c>
      <c r="G244" s="53" t="s">
        <v>31</v>
      </c>
      <c r="H244" s="54">
        <v>1686189.2642543428</v>
      </c>
      <c r="I244" s="54">
        <v>1726199.1580952378</v>
      </c>
      <c r="J244" s="54">
        <v>1735880.8320000002</v>
      </c>
      <c r="K244" s="54">
        <v>1745341.7747914861</v>
      </c>
      <c r="L244" s="54">
        <v>1752073.62</v>
      </c>
      <c r="M244" s="54">
        <v>1902343.122</v>
      </c>
      <c r="N244" s="54">
        <v>1898866.4871266035</v>
      </c>
      <c r="O244" s="111">
        <v>2067700.5</v>
      </c>
      <c r="P244" s="111">
        <v>2127237.4228637107</v>
      </c>
      <c r="Q244" s="111">
        <v>2158179.2700000084</v>
      </c>
      <c r="R244" s="54">
        <v>2247037.6049999949</v>
      </c>
      <c r="AC244" s="84" t="str">
        <f t="shared" si="3"/>
        <v>FinlandBroadband coverage (&gt;30Mbps)Total</v>
      </c>
      <c r="AE244" s="8"/>
      <c r="AF244" s="8"/>
    </row>
    <row r="245" spans="4:32" ht="13.15" customHeight="1" x14ac:dyDescent="0.25">
      <c r="D245" s="53" t="s">
        <v>161</v>
      </c>
      <c r="E245" s="53" t="s">
        <v>61</v>
      </c>
      <c r="F245" s="53" t="s">
        <v>19</v>
      </c>
      <c r="G245" s="53" t="s">
        <v>31</v>
      </c>
      <c r="H245" s="54">
        <v>755803</v>
      </c>
      <c r="I245" s="54">
        <v>871484.52600000007</v>
      </c>
      <c r="J245" s="54">
        <v>876628.53539300442</v>
      </c>
      <c r="K245" s="54">
        <v>851256.45661062549</v>
      </c>
      <c r="L245" s="54">
        <v>1150793.8095</v>
      </c>
      <c r="M245" s="54">
        <v>1395770.166</v>
      </c>
      <c r="N245" s="54">
        <v>1612735.9205732797</v>
      </c>
      <c r="O245" s="111">
        <v>1764437.76</v>
      </c>
      <c r="P245" s="111">
        <v>1795719.9024174183</v>
      </c>
      <c r="Q245" s="111">
        <v>1964496.5150000076</v>
      </c>
      <c r="R245" s="54">
        <v>2163813.9899999951</v>
      </c>
      <c r="AC245" s="84" t="str">
        <f t="shared" si="3"/>
        <v>FinlandBroadband coverage (&gt;100Mbps)Total</v>
      </c>
      <c r="AE245" s="8"/>
      <c r="AF245" s="8"/>
    </row>
    <row r="246" spans="4:32" ht="13.15" customHeight="1" x14ac:dyDescent="0.25">
      <c r="D246" s="53" t="s">
        <v>161</v>
      </c>
      <c r="E246" s="53" t="s">
        <v>62</v>
      </c>
      <c r="F246" s="53" t="s">
        <v>19</v>
      </c>
      <c r="G246" s="53" t="s">
        <v>31</v>
      </c>
      <c r="H246" s="54" t="e">
        <v>#N/A</v>
      </c>
      <c r="I246" s="54" t="e">
        <v>#N/A</v>
      </c>
      <c r="J246" s="54" t="e">
        <v>#N/A</v>
      </c>
      <c r="K246" s="54" t="e">
        <v>#N/A</v>
      </c>
      <c r="L246" s="54" t="e">
        <v>#N/A</v>
      </c>
      <c r="M246" s="54" t="e">
        <v>#N/A</v>
      </c>
      <c r="N246" s="54">
        <v>1040474.7874666321</v>
      </c>
      <c r="O246" s="111">
        <v>1295758.98</v>
      </c>
      <c r="P246" s="111">
        <v>1408949.4618967436</v>
      </c>
      <c r="Q246" s="111">
        <v>1660137.9000000064</v>
      </c>
      <c r="R246" s="54">
        <v>1969625.5549999953</v>
      </c>
      <c r="AC246" s="84" t="str">
        <f t="shared" si="3"/>
        <v>FinlandBroadband coverage (&gt;1Gbps)Total</v>
      </c>
      <c r="AE246" s="8"/>
      <c r="AF246" s="8"/>
    </row>
    <row r="247" spans="4:32" ht="13.15" customHeight="1" x14ac:dyDescent="0.25">
      <c r="D247" s="53" t="s">
        <v>161</v>
      </c>
      <c r="E247" s="53" t="s">
        <v>63</v>
      </c>
      <c r="F247" s="53" t="s">
        <v>19</v>
      </c>
      <c r="G247" s="53" t="s">
        <v>31</v>
      </c>
      <c r="H247" s="54" t="e">
        <v>#N/A</v>
      </c>
      <c r="I247" s="54" t="e">
        <v>#N/A</v>
      </c>
      <c r="J247" s="54" t="e">
        <v>#N/A</v>
      </c>
      <c r="K247" s="54" t="e">
        <v>#N/A</v>
      </c>
      <c r="L247" s="54" t="e">
        <v>#N/A</v>
      </c>
      <c r="M247" s="54" t="e">
        <v>#N/A</v>
      </c>
      <c r="N247" s="54" t="e">
        <v>#N/A</v>
      </c>
      <c r="O247" s="111" t="e">
        <v>#N/A</v>
      </c>
      <c r="P247" s="111" t="e">
        <v>#N/A</v>
      </c>
      <c r="Q247" s="111">
        <v>415034.47500000161</v>
      </c>
      <c r="R247" s="54">
        <v>915459.76499999792</v>
      </c>
      <c r="AC247" s="84" t="str">
        <f t="shared" si="3"/>
        <v>FinlandBroadband coverage (&gt;1Gbps upload and download)Total</v>
      </c>
      <c r="AE247" s="8"/>
      <c r="AF247" s="8"/>
    </row>
    <row r="248" spans="4:32" ht="13.15" customHeight="1" x14ac:dyDescent="0.25">
      <c r="D248" s="53" t="s">
        <v>161</v>
      </c>
      <c r="E248" s="53" t="s">
        <v>65</v>
      </c>
      <c r="F248" s="53" t="s">
        <v>19</v>
      </c>
      <c r="G248" s="53" t="s">
        <v>31</v>
      </c>
      <c r="H248" s="54">
        <v>2487154.8519047615</v>
      </c>
      <c r="I248" s="54">
        <v>2506153.2106384821</v>
      </c>
      <c r="J248" s="54">
        <v>2520198.3344333698</v>
      </c>
      <c r="K248" s="54">
        <v>2538448.29</v>
      </c>
      <c r="L248" s="54">
        <v>2575355.6535778656</v>
      </c>
      <c r="M248" s="54">
        <v>2543642.9279999998</v>
      </c>
      <c r="N248" s="54">
        <v>2432109.8157032523</v>
      </c>
      <c r="O248" s="111">
        <v>2577544.6399999992</v>
      </c>
      <c r="P248" s="111">
        <v>2484694.4133843845</v>
      </c>
      <c r="Q248" s="111">
        <v>2280327.8500000094</v>
      </c>
      <c r="R248" s="54">
        <v>2294803.1249999944</v>
      </c>
      <c r="AC248" s="84" t="str">
        <f t="shared" si="3"/>
        <v>FinlandFixed broadband coverageTotal</v>
      </c>
      <c r="AE248" s="8"/>
      <c r="AF248" s="8"/>
    </row>
    <row r="249" spans="4:32" ht="13.15" customHeight="1" x14ac:dyDescent="0.25">
      <c r="D249" s="53" t="s">
        <v>161</v>
      </c>
      <c r="E249" s="53" t="s">
        <v>70</v>
      </c>
      <c r="F249" s="53" t="s">
        <v>19</v>
      </c>
      <c r="G249" s="53" t="s">
        <v>31</v>
      </c>
      <c r="H249" s="54">
        <v>1855499.8779404406</v>
      </c>
      <c r="I249" s="54">
        <v>1940405.3677606746</v>
      </c>
      <c r="J249" s="54">
        <v>1939531.6307307363</v>
      </c>
      <c r="K249" s="54">
        <v>1922681.2077548213</v>
      </c>
      <c r="L249" s="54">
        <v>1965856.6515576106</v>
      </c>
      <c r="M249" s="54">
        <v>1990350.4789600964</v>
      </c>
      <c r="N249" s="54">
        <v>1957459.6710156307</v>
      </c>
      <c r="O249" s="111">
        <v>2068953.115175612</v>
      </c>
      <c r="P249" s="111">
        <v>2045261.9472507234</v>
      </c>
      <c r="Q249" s="111">
        <v>2071905.7931775828</v>
      </c>
      <c r="R249" s="54">
        <v>2209810.372357232</v>
      </c>
      <c r="AC249" s="84" t="str">
        <f t="shared" si="3"/>
        <v>FinlandNGA coverageTotal</v>
      </c>
      <c r="AE249" s="8"/>
      <c r="AF249" s="8"/>
    </row>
    <row r="250" spans="4:32" ht="13.15" customHeight="1" x14ac:dyDescent="0.25">
      <c r="D250" s="53" t="s">
        <v>161</v>
      </c>
      <c r="E250" s="53" t="s">
        <v>225</v>
      </c>
      <c r="F250" s="53" t="s">
        <v>19</v>
      </c>
      <c r="G250" s="53" t="s">
        <v>31</v>
      </c>
      <c r="H250" s="54" t="e">
        <v>#N/A</v>
      </c>
      <c r="I250" s="54" t="e">
        <v>#N/A</v>
      </c>
      <c r="J250" s="54" t="e">
        <v>#N/A</v>
      </c>
      <c r="K250" s="54" t="e">
        <v>#N/A</v>
      </c>
      <c r="L250" s="54" t="e">
        <v>#N/A</v>
      </c>
      <c r="M250" s="54" t="e">
        <v>#N/A</v>
      </c>
      <c r="N250" s="54">
        <v>1606746.1014657239</v>
      </c>
      <c r="O250" s="111">
        <v>1839694.2450000001</v>
      </c>
      <c r="P250" s="111">
        <v>1878901.8120455088</v>
      </c>
      <c r="Q250" s="111">
        <v>1957998.7000000088</v>
      </c>
      <c r="R250" s="54">
        <v>2156069.9899999951</v>
      </c>
      <c r="AC250" s="84" t="str">
        <f t="shared" si="3"/>
        <v>FinlandFixed VHCN coverage (FTTP &amp; DOCSIS 3.1)Total</v>
      </c>
      <c r="AE250" s="8"/>
      <c r="AF250" s="8"/>
    </row>
    <row r="251" spans="4:32" ht="13.15" customHeight="1" x14ac:dyDescent="0.25">
      <c r="D251" s="53" t="s">
        <v>161</v>
      </c>
      <c r="E251" s="53" t="s">
        <v>226</v>
      </c>
      <c r="F251" s="53" t="s">
        <v>19</v>
      </c>
      <c r="G251" s="53" t="s">
        <v>31</v>
      </c>
      <c r="H251" s="54" t="e">
        <v>#N/A</v>
      </c>
      <c r="I251" s="54" t="e">
        <v>#N/A</v>
      </c>
      <c r="J251" s="54" t="e">
        <v>#N/A</v>
      </c>
      <c r="K251" s="54" t="e">
        <v>#N/A</v>
      </c>
      <c r="L251" s="54" t="e">
        <v>#N/A</v>
      </c>
      <c r="M251" s="54" t="e">
        <v>#N/A</v>
      </c>
      <c r="N251" s="54" t="e">
        <v>#N/A</v>
      </c>
      <c r="O251" s="54" t="e">
        <v>#N/A</v>
      </c>
      <c r="P251" s="54" t="e">
        <v>#N/A</v>
      </c>
      <c r="Q251" s="54" t="e">
        <v>#N/A</v>
      </c>
      <c r="R251" s="54" t="e">
        <v>#N/A</v>
      </c>
      <c r="AC251" s="84" t="str">
        <f t="shared" si="3"/>
        <v>FinlandVHCN coverage (as defined by BEREC)Total</v>
      </c>
      <c r="AE251" s="8"/>
      <c r="AF251" s="8"/>
    </row>
    <row r="252" spans="4:32" ht="13.15" customHeight="1" x14ac:dyDescent="0.25">
      <c r="D252" s="53" t="s">
        <v>161</v>
      </c>
      <c r="E252" s="53" t="s">
        <v>74</v>
      </c>
      <c r="F252" s="53" t="s">
        <v>19</v>
      </c>
      <c r="G252" s="53" t="s">
        <v>31</v>
      </c>
      <c r="H252" s="54">
        <v>2402277.7990476191</v>
      </c>
      <c r="I252" s="54">
        <v>2428175.945086489</v>
      </c>
      <c r="J252" s="54">
        <v>2441772.6688667401</v>
      </c>
      <c r="K252" s="54">
        <v>2459939.58</v>
      </c>
      <c r="L252" s="54">
        <v>2496054.3071557297</v>
      </c>
      <c r="M252" s="54">
        <v>2331224.5490000006</v>
      </c>
      <c r="N252" s="54">
        <v>2052483.7858952347</v>
      </c>
      <c r="O252" s="111">
        <v>1956920.3539999996</v>
      </c>
      <c r="P252" s="111">
        <v>1663038.8080868558</v>
      </c>
      <c r="Q252" s="111">
        <v>1161813.9000000053</v>
      </c>
      <c r="R252" s="54">
        <v>764005.19499999797</v>
      </c>
      <c r="AC252" s="84" t="str">
        <f t="shared" si="3"/>
        <v>FinlandDSLTotal</v>
      </c>
      <c r="AE252" s="8"/>
      <c r="AF252" s="8"/>
    </row>
    <row r="253" spans="4:32" ht="13.15" customHeight="1" x14ac:dyDescent="0.25">
      <c r="D253" s="53" t="s">
        <v>161</v>
      </c>
      <c r="E253" s="53" t="s">
        <v>78</v>
      </c>
      <c r="F253" s="53" t="s">
        <v>19</v>
      </c>
      <c r="G253" s="53" t="s">
        <v>31</v>
      </c>
      <c r="H253" s="54">
        <v>1183134.6761904764</v>
      </c>
      <c r="I253" s="54">
        <v>1250602.376762972</v>
      </c>
      <c r="J253" s="54">
        <v>1257478.5310380252</v>
      </c>
      <c r="K253" s="54">
        <v>1266932.9012741994</v>
      </c>
      <c r="L253" s="54">
        <v>1286930.4278979816</v>
      </c>
      <c r="M253" s="54">
        <v>1307122.7342656404</v>
      </c>
      <c r="N253" s="54">
        <v>1264049.2518153694</v>
      </c>
      <c r="O253" s="111">
        <v>1341370.9384899936</v>
      </c>
      <c r="P253" s="111">
        <v>1238105.0605909859</v>
      </c>
      <c r="Q253" s="111">
        <v>940198.2755173326</v>
      </c>
      <c r="R253" s="54">
        <v>627230.74638038874</v>
      </c>
      <c r="AC253" s="84" t="str">
        <f t="shared" si="3"/>
        <v>FinlandVDSLTotal</v>
      </c>
      <c r="AE253" s="8"/>
      <c r="AF253" s="8"/>
    </row>
    <row r="254" spans="4:32" ht="13.15" customHeight="1" x14ac:dyDescent="0.25">
      <c r="D254" s="53" t="s">
        <v>161</v>
      </c>
      <c r="E254" s="53" t="s">
        <v>82</v>
      </c>
      <c r="F254" s="53" t="s">
        <v>19</v>
      </c>
      <c r="G254" s="53" t="s">
        <v>31</v>
      </c>
      <c r="H254" s="54" t="e">
        <v>#N/A</v>
      </c>
      <c r="I254" s="54" t="e">
        <v>#N/A</v>
      </c>
      <c r="J254" s="54" t="e">
        <v>#N/A</v>
      </c>
      <c r="K254" s="54" t="e">
        <v>#N/A</v>
      </c>
      <c r="L254" s="54" t="e">
        <v>#N/A</v>
      </c>
      <c r="M254" s="54" t="e">
        <v>#N/A</v>
      </c>
      <c r="N254" s="54">
        <v>1087648.6160921445</v>
      </c>
      <c r="O254" s="111">
        <v>1155134.9784899931</v>
      </c>
      <c r="P254" s="111">
        <v>1068326.6062084935</v>
      </c>
      <c r="Q254" s="111">
        <v>819903.91197854816</v>
      </c>
      <c r="R254" s="54">
        <v>551669.48230506037</v>
      </c>
      <c r="AC254" s="84" t="str">
        <f t="shared" si="3"/>
        <v>FinlandVDSL 2 VectoringTotal</v>
      </c>
      <c r="AE254" s="8"/>
      <c r="AF254" s="8"/>
    </row>
    <row r="255" spans="4:32" ht="13.15" customHeight="1" x14ac:dyDescent="0.25">
      <c r="D255" s="53" t="s">
        <v>161</v>
      </c>
      <c r="E255" s="53" t="s">
        <v>86</v>
      </c>
      <c r="F255" s="53" t="s">
        <v>19</v>
      </c>
      <c r="G255" s="53" t="s">
        <v>31</v>
      </c>
      <c r="H255" s="54">
        <v>755803</v>
      </c>
      <c r="I255" s="54">
        <v>793328.05619047605</v>
      </c>
      <c r="J255" s="54">
        <v>817007.38560000004</v>
      </c>
      <c r="K255" s="54">
        <v>827274</v>
      </c>
      <c r="L255" s="54">
        <v>841396.459587052</v>
      </c>
      <c r="M255" s="54">
        <v>846792.08599999989</v>
      </c>
      <c r="N255" s="54">
        <v>916185.66098799917</v>
      </c>
      <c r="O255" s="111">
        <v>1040062.1300000002</v>
      </c>
      <c r="P255" s="111">
        <v>1105568.9908925865</v>
      </c>
      <c r="Q255" s="111">
        <v>1392920.5400000077</v>
      </c>
      <c r="R255" s="54">
        <v>1696297.959999996</v>
      </c>
      <c r="AC255" s="84" t="str">
        <f t="shared" si="3"/>
        <v>FinlandFTTPTotal</v>
      </c>
      <c r="AE255" s="8"/>
      <c r="AF255" s="8"/>
    </row>
    <row r="256" spans="4:32" ht="13.15" customHeight="1" x14ac:dyDescent="0.25">
      <c r="D256" s="53" t="s">
        <v>161</v>
      </c>
      <c r="E256" s="53" t="s">
        <v>90</v>
      </c>
      <c r="F256" s="53" t="s">
        <v>19</v>
      </c>
      <c r="G256" s="53" t="s">
        <v>31</v>
      </c>
      <c r="H256" s="54">
        <v>1093113.5595238095</v>
      </c>
      <c r="I256" s="54">
        <v>1146000</v>
      </c>
      <c r="J256" s="54">
        <v>1154573.3489883407</v>
      </c>
      <c r="K256" s="54">
        <v>988453</v>
      </c>
      <c r="L256" s="54">
        <v>960165</v>
      </c>
      <c r="M256" s="54">
        <v>972458.40330000001</v>
      </c>
      <c r="N256" s="54">
        <v>958550.96911080182</v>
      </c>
      <c r="O256" s="111">
        <v>1042701.7250000001</v>
      </c>
      <c r="P256" s="111">
        <v>1020062.631190114</v>
      </c>
      <c r="Q256" s="111">
        <v>1047664.5150000044</v>
      </c>
      <c r="R256" s="54">
        <v>898329.98999999976</v>
      </c>
      <c r="AC256" s="84" t="str">
        <f t="shared" ref="AC256:AC315" si="4">D256&amp;E256&amp;F256</f>
        <v>FinlandCable modem DOCSIS 3.0Total</v>
      </c>
      <c r="AE256" s="8"/>
      <c r="AF256" s="8"/>
    </row>
    <row r="257" spans="4:32" ht="13.15" customHeight="1" x14ac:dyDescent="0.25">
      <c r="D257" s="53" t="s">
        <v>161</v>
      </c>
      <c r="E257" s="53" t="s">
        <v>94</v>
      </c>
      <c r="F257" s="53" t="s">
        <v>19</v>
      </c>
      <c r="G257" s="53" t="s">
        <v>31</v>
      </c>
      <c r="H257" s="54" t="e">
        <v>#N/A</v>
      </c>
      <c r="I257" s="54" t="e">
        <v>#N/A</v>
      </c>
      <c r="J257" s="54" t="e">
        <v>#N/A</v>
      </c>
      <c r="K257" s="54" t="e">
        <v>#N/A</v>
      </c>
      <c r="L257" s="54" t="e">
        <v>#N/A</v>
      </c>
      <c r="M257" s="54" t="e">
        <v>#N/A</v>
      </c>
      <c r="N257" s="54">
        <v>958550.96911080182</v>
      </c>
      <c r="O257" s="111">
        <v>1042701.7250000001</v>
      </c>
      <c r="P257" s="111">
        <v>1020062.631190114</v>
      </c>
      <c r="Q257" s="111">
        <v>1047664.5150000044</v>
      </c>
      <c r="R257" s="54">
        <v>898329.98999999976</v>
      </c>
      <c r="AC257" s="84" t="str">
        <f t="shared" si="4"/>
        <v>FinlandCable modem DOCSIS 3.1Total</v>
      </c>
      <c r="AE257" s="8"/>
      <c r="AF257" s="8"/>
    </row>
    <row r="258" spans="4:32" ht="13.15" customHeight="1" x14ac:dyDescent="0.25">
      <c r="D258" s="53" t="s">
        <v>161</v>
      </c>
      <c r="E258" s="53" t="s">
        <v>98</v>
      </c>
      <c r="F258" s="53" t="s">
        <v>19</v>
      </c>
      <c r="G258" s="53" t="s">
        <v>31</v>
      </c>
      <c r="H258" s="54" t="e">
        <v>#N/A</v>
      </c>
      <c r="I258" s="54" t="e">
        <v>#N/A</v>
      </c>
      <c r="J258" s="54" t="e">
        <v>#N/A</v>
      </c>
      <c r="K258" s="54" t="e">
        <v>#N/A</v>
      </c>
      <c r="L258" s="54" t="e">
        <v>#N/A</v>
      </c>
      <c r="M258" s="54" t="e">
        <v>#N/A</v>
      </c>
      <c r="N258" s="54">
        <v>0</v>
      </c>
      <c r="O258" s="111">
        <v>0</v>
      </c>
      <c r="P258" s="111">
        <v>0</v>
      </c>
      <c r="Q258" s="111">
        <v>0</v>
      </c>
      <c r="R258" s="54">
        <v>0</v>
      </c>
      <c r="AC258" s="84" t="str">
        <f t="shared" si="4"/>
        <v>FinlandFWATotal</v>
      </c>
      <c r="AE258" s="8"/>
      <c r="AF258" s="8"/>
    </row>
    <row r="259" spans="4:32" ht="13.15" customHeight="1" x14ac:dyDescent="0.25">
      <c r="D259" s="53" t="s">
        <v>161</v>
      </c>
      <c r="E259" s="53" t="s">
        <v>102</v>
      </c>
      <c r="F259" s="53" t="s">
        <v>19</v>
      </c>
      <c r="G259" s="53" t="s">
        <v>31</v>
      </c>
      <c r="H259" s="54">
        <v>2199259</v>
      </c>
      <c r="I259" s="54">
        <v>2378897.9252204336</v>
      </c>
      <c r="J259" s="54">
        <v>2393741.9652735316</v>
      </c>
      <c r="K259" s="54">
        <v>2616909</v>
      </c>
      <c r="L259" s="54">
        <v>2644997</v>
      </c>
      <c r="M259" s="54">
        <v>2693890.6990000005</v>
      </c>
      <c r="N259" s="54">
        <v>2600813.1898614918</v>
      </c>
      <c r="O259" s="111">
        <v>2756568.6949999998</v>
      </c>
      <c r="P259" s="111">
        <v>2762646.0037191049</v>
      </c>
      <c r="Q259" s="111">
        <v>2766896.5000000107</v>
      </c>
      <c r="R259" s="54" t="e">
        <v>#N/A</v>
      </c>
      <c r="AC259" s="84" t="str">
        <f t="shared" si="4"/>
        <v>FinlandLTETotal</v>
      </c>
      <c r="AE259" s="8"/>
      <c r="AF259" s="8"/>
    </row>
    <row r="260" spans="4:32" ht="13.15" customHeight="1" x14ac:dyDescent="0.25">
      <c r="D260" s="53" t="s">
        <v>161</v>
      </c>
      <c r="E260" s="53" t="s">
        <v>106</v>
      </c>
      <c r="F260" s="53" t="s">
        <v>19</v>
      </c>
      <c r="G260" s="53" t="s">
        <v>31</v>
      </c>
      <c r="H260" s="54" t="e">
        <v>#N/A</v>
      </c>
      <c r="I260" s="54" t="e">
        <v>#N/A</v>
      </c>
      <c r="J260" s="54" t="e">
        <v>#N/A</v>
      </c>
      <c r="K260" s="54">
        <v>2538448.29</v>
      </c>
      <c r="L260" s="54">
        <v>2610412.7166666668</v>
      </c>
      <c r="M260" s="54">
        <v>2667591.63</v>
      </c>
      <c r="N260" s="54">
        <v>2576909.2236256921</v>
      </c>
      <c r="O260" s="111">
        <v>2731202.6159999999</v>
      </c>
      <c r="P260" s="111">
        <v>2736861.3076843931</v>
      </c>
      <c r="Q260" s="54" t="e">
        <v>#N/A</v>
      </c>
      <c r="R260" s="54" t="e">
        <v>#N/A</v>
      </c>
      <c r="AC260" s="84" t="str">
        <f t="shared" si="4"/>
        <v>FinlandAverage LTE coverageTotal</v>
      </c>
      <c r="AE260" s="8"/>
      <c r="AF260" s="8"/>
    </row>
    <row r="261" spans="4:32" ht="13.15" customHeight="1" x14ac:dyDescent="0.25">
      <c r="D261" s="53" t="s">
        <v>161</v>
      </c>
      <c r="E261" s="53" t="s">
        <v>108</v>
      </c>
      <c r="F261" s="53" t="s">
        <v>19</v>
      </c>
      <c r="G261" s="53" t="s">
        <v>31</v>
      </c>
      <c r="H261" s="54" t="e">
        <v>#N/A</v>
      </c>
      <c r="I261" s="54" t="e">
        <v>#N/A</v>
      </c>
      <c r="J261" s="54" t="e">
        <v>#N/A</v>
      </c>
      <c r="K261" s="54" t="e">
        <v>#N/A</v>
      </c>
      <c r="L261" s="54" t="e">
        <v>#N/A</v>
      </c>
      <c r="M261" s="54" t="e">
        <v>#N/A</v>
      </c>
      <c r="N261" s="54" t="e">
        <v>#N/A</v>
      </c>
      <c r="O261" s="111">
        <v>342999.54376205441</v>
      </c>
      <c r="P261" s="111">
        <v>1977182.9916735992</v>
      </c>
      <c r="Q261" s="111">
        <v>2619115.2700000098</v>
      </c>
      <c r="R261" s="54">
        <v>2728273.4499999927</v>
      </c>
      <c r="AC261" s="84" t="str">
        <f t="shared" si="4"/>
        <v>Finland5GTotal</v>
      </c>
      <c r="AE261" s="8"/>
      <c r="AF261" s="8"/>
    </row>
    <row r="262" spans="4:32" ht="13.15" customHeight="1" x14ac:dyDescent="0.25">
      <c r="D262" s="53" t="s">
        <v>161</v>
      </c>
      <c r="E262" s="53" t="s">
        <v>207</v>
      </c>
      <c r="F262" s="53" t="s">
        <v>19</v>
      </c>
      <c r="G262" s="53" t="s">
        <v>31</v>
      </c>
      <c r="H262" s="54" t="e">
        <v>#N/A</v>
      </c>
      <c r="I262" s="54" t="e">
        <v>#N/A</v>
      </c>
      <c r="J262" s="54" t="e">
        <v>#N/A</v>
      </c>
      <c r="K262" s="54" t="e">
        <v>#N/A</v>
      </c>
      <c r="L262" s="54" t="e">
        <v>#N/A</v>
      </c>
      <c r="M262" s="54" t="e">
        <v>#N/A</v>
      </c>
      <c r="N262" s="54" t="e">
        <v>#N/A</v>
      </c>
      <c r="O262" s="111" t="e">
        <v>#N/A</v>
      </c>
      <c r="P262" s="111" t="e">
        <v>#N/A</v>
      </c>
      <c r="Q262" s="111">
        <v>2320688.5650000088</v>
      </c>
      <c r="R262" s="54">
        <v>2489032.8549999925</v>
      </c>
      <c r="AC262" s="84" t="str">
        <f t="shared" si="4"/>
        <v>Finland5G in the 3.4–3.8 GHz bandTotal</v>
      </c>
      <c r="AE262" s="8"/>
      <c r="AF262" s="8"/>
    </row>
    <row r="263" spans="4:32" ht="13.15" customHeight="1" x14ac:dyDescent="0.25">
      <c r="D263" s="53" t="s">
        <v>161</v>
      </c>
      <c r="E263" s="53" t="s">
        <v>112</v>
      </c>
      <c r="F263" s="53" t="s">
        <v>19</v>
      </c>
      <c r="G263" s="53" t="s">
        <v>31</v>
      </c>
      <c r="H263" s="54">
        <v>2572031.9047619049</v>
      </c>
      <c r="I263" s="54">
        <v>2584130.4761904757</v>
      </c>
      <c r="J263" s="54">
        <v>2598624</v>
      </c>
      <c r="K263" s="54">
        <v>2616957</v>
      </c>
      <c r="L263" s="54">
        <v>2654657</v>
      </c>
      <c r="M263" s="54">
        <v>2694537</v>
      </c>
      <c r="N263" s="54">
        <v>2601186.96866658</v>
      </c>
      <c r="O263" s="111">
        <v>2756934</v>
      </c>
      <c r="P263" s="111">
        <v>2762646.0037191049</v>
      </c>
      <c r="Q263" s="111">
        <v>2766896.5000000107</v>
      </c>
      <c r="R263" s="54">
        <v>2774120.4999999935</v>
      </c>
      <c r="AC263" s="84" t="str">
        <f t="shared" si="4"/>
        <v>FinlandSatelliteTotal</v>
      </c>
      <c r="AE263" s="8"/>
      <c r="AF263" s="8"/>
    </row>
    <row r="264" spans="4:32" ht="13.15" customHeight="1" x14ac:dyDescent="0.25">
      <c r="D264" s="53" t="s">
        <v>161</v>
      </c>
      <c r="E264" s="53" t="s">
        <v>52</v>
      </c>
      <c r="F264" s="53" t="s">
        <v>19</v>
      </c>
      <c r="G264" s="53" t="s">
        <v>31</v>
      </c>
      <c r="H264" s="54">
        <v>2565601.8249999997</v>
      </c>
      <c r="I264" s="54">
        <v>2577683.1231319751</v>
      </c>
      <c r="J264" s="54">
        <v>2598572.5</v>
      </c>
      <c r="K264" s="54">
        <v>2616926</v>
      </c>
      <c r="L264" s="54">
        <v>2653329</v>
      </c>
      <c r="M264" s="54">
        <v>2694213.8495</v>
      </c>
      <c r="N264" s="54" t="e">
        <v>#N/A</v>
      </c>
      <c r="O264" s="111" t="e">
        <v>#N/A</v>
      </c>
      <c r="P264" s="111" t="e">
        <v>#N/A</v>
      </c>
      <c r="Q264" s="111" t="e">
        <v>#N/A</v>
      </c>
      <c r="R264" s="111" t="e">
        <v>#N/A</v>
      </c>
      <c r="AC264" s="84" t="str">
        <f t="shared" si="4"/>
        <v>FinlandOverall broadband coverageTotal</v>
      </c>
      <c r="AE264" s="8"/>
      <c r="AF264" s="8"/>
    </row>
    <row r="265" spans="4:32" ht="13.15" customHeight="1" x14ac:dyDescent="0.25">
      <c r="D265" s="53" t="s">
        <v>161</v>
      </c>
      <c r="E265" s="53" t="s">
        <v>53</v>
      </c>
      <c r="F265" s="53" t="s">
        <v>19</v>
      </c>
      <c r="G265" s="53" t="s">
        <v>31</v>
      </c>
      <c r="H265" s="54" t="e">
        <v>#N/A</v>
      </c>
      <c r="I265" s="54" t="e">
        <v>#N/A</v>
      </c>
      <c r="J265" s="54" t="e">
        <v>#N/A</v>
      </c>
      <c r="K265" s="54" t="e">
        <v>#N/A</v>
      </c>
      <c r="L265" s="54">
        <v>1567752.474866021</v>
      </c>
      <c r="M265" s="54">
        <v>1560850.9939382742</v>
      </c>
      <c r="N265" s="54" t="e">
        <v>#N/A</v>
      </c>
      <c r="O265" s="111" t="e">
        <v>#N/A</v>
      </c>
      <c r="P265" s="111" t="e">
        <v>#N/A</v>
      </c>
      <c r="Q265" s="111" t="e">
        <v>#N/A</v>
      </c>
      <c r="R265" s="111" t="e">
        <v>#N/A</v>
      </c>
      <c r="AC265" s="84" t="str">
        <f t="shared" si="4"/>
        <v>FinlandDOCSIS 3.0 &amp; FTTP coverageTotal</v>
      </c>
      <c r="AE265" s="8"/>
      <c r="AF265" s="8"/>
    </row>
    <row r="266" spans="4:32" ht="13.15" customHeight="1" x14ac:dyDescent="0.25">
      <c r="D266" s="53" t="s">
        <v>161</v>
      </c>
      <c r="E266" s="53" t="s">
        <v>124</v>
      </c>
      <c r="F266" s="53" t="s">
        <v>19</v>
      </c>
      <c r="G266" s="53" t="s">
        <v>31</v>
      </c>
      <c r="H266" s="54">
        <v>1093113.5595238095</v>
      </c>
      <c r="I266" s="54">
        <v>1146000</v>
      </c>
      <c r="J266" s="54">
        <v>1154573.3489883407</v>
      </c>
      <c r="K266" s="54">
        <v>988453</v>
      </c>
      <c r="L266" s="54">
        <v>960165</v>
      </c>
      <c r="M266" s="54">
        <v>918465.66899999999</v>
      </c>
      <c r="N266" s="54" t="e">
        <v>#N/A</v>
      </c>
      <c r="O266" s="111" t="e">
        <v>#N/A</v>
      </c>
      <c r="P266" s="111" t="e">
        <v>#N/A</v>
      </c>
      <c r="Q266" s="111" t="e">
        <v>#N/A</v>
      </c>
      <c r="R266" s="111" t="e">
        <v>#N/A</v>
      </c>
      <c r="AC266" s="84" t="str">
        <f t="shared" si="4"/>
        <v>FinlandCable modemTotal</v>
      </c>
      <c r="AE266" s="8"/>
      <c r="AF266" s="8"/>
    </row>
    <row r="267" spans="4:32" ht="13.15" customHeight="1" x14ac:dyDescent="0.25">
      <c r="D267" s="53" t="s">
        <v>161</v>
      </c>
      <c r="E267" s="53" t="s">
        <v>129</v>
      </c>
      <c r="F267" s="53" t="s">
        <v>19</v>
      </c>
      <c r="G267" s="53" t="s">
        <v>31</v>
      </c>
      <c r="H267" s="54">
        <v>56584.701904761911</v>
      </c>
      <c r="I267" s="54">
        <v>59114.738095238099</v>
      </c>
      <c r="J267" s="54">
        <v>58608.574999999997</v>
      </c>
      <c r="K267" s="54">
        <v>0</v>
      </c>
      <c r="L267" s="54">
        <v>0</v>
      </c>
      <c r="M267" s="54">
        <v>0</v>
      </c>
      <c r="N267" s="54" t="e">
        <v>#N/A</v>
      </c>
      <c r="O267" s="111" t="e">
        <v>#N/A</v>
      </c>
      <c r="P267" s="111" t="e">
        <v>#N/A</v>
      </c>
      <c r="Q267" s="111" t="e">
        <v>#N/A</v>
      </c>
      <c r="R267" s="111" t="e">
        <v>#N/A</v>
      </c>
      <c r="AC267" s="84" t="str">
        <f t="shared" si="4"/>
        <v>FinlandWiMAXTotal</v>
      </c>
      <c r="AE267" s="8"/>
      <c r="AF267" s="8"/>
    </row>
    <row r="268" spans="4:32" ht="13.15" customHeight="1" x14ac:dyDescent="0.25">
      <c r="D268" s="53" t="s">
        <v>161</v>
      </c>
      <c r="E268" s="53" t="s">
        <v>134</v>
      </c>
      <c r="F268" s="53" t="s">
        <v>19</v>
      </c>
      <c r="G268" s="53" t="s">
        <v>31</v>
      </c>
      <c r="H268" s="54">
        <v>2559171.7452380955</v>
      </c>
      <c r="I268" s="54">
        <v>2571235.7700734753</v>
      </c>
      <c r="J268" s="54">
        <v>2598521</v>
      </c>
      <c r="K268" s="54">
        <v>2616895</v>
      </c>
      <c r="L268" s="54">
        <v>2652001</v>
      </c>
      <c r="M268" s="54">
        <v>2693890.6990000005</v>
      </c>
      <c r="N268" s="54" t="e">
        <v>#N/A</v>
      </c>
      <c r="O268" s="111" t="e">
        <v>#N/A</v>
      </c>
      <c r="P268" s="111" t="e">
        <v>#N/A</v>
      </c>
      <c r="Q268" s="111" t="e">
        <v>#N/A</v>
      </c>
      <c r="R268" s="111" t="e">
        <v>#N/A</v>
      </c>
      <c r="AC268" s="84" t="str">
        <f t="shared" si="4"/>
        <v>FinlandHSPATotal</v>
      </c>
      <c r="AE268" s="8"/>
      <c r="AF268" s="8"/>
    </row>
    <row r="269" spans="4:32" ht="13.15" customHeight="1" x14ac:dyDescent="0.25">
      <c r="D269" s="53" t="s">
        <v>163</v>
      </c>
      <c r="E269" s="53" t="s">
        <v>147</v>
      </c>
      <c r="F269" s="53" t="s">
        <v>19</v>
      </c>
      <c r="G269" s="53" t="s">
        <v>149</v>
      </c>
      <c r="H269" s="54">
        <v>632833.39999999979</v>
      </c>
      <c r="I269" s="54">
        <v>632833.39999999979</v>
      </c>
      <c r="J269" s="54">
        <v>632833.39999999979</v>
      </c>
      <c r="K269" s="54">
        <v>632833.39999999979</v>
      </c>
      <c r="L269" s="54">
        <v>632833.39999999979</v>
      </c>
      <c r="M269" s="54">
        <v>632833.39999999979</v>
      </c>
      <c r="N269" s="54">
        <v>632833.39999999979</v>
      </c>
      <c r="O269" s="111">
        <v>632833.39999999979</v>
      </c>
      <c r="P269" s="111">
        <v>632833.39999999979</v>
      </c>
      <c r="Q269" s="111">
        <v>632833.39999999979</v>
      </c>
      <c r="R269" s="111">
        <v>632833.39999999979</v>
      </c>
      <c r="AC269" s="84" t="str">
        <f t="shared" si="4"/>
        <v>FranceLand areaTotal</v>
      </c>
      <c r="AE269" s="8"/>
      <c r="AF269" s="8"/>
    </row>
    <row r="270" spans="4:32" ht="13.15" customHeight="1" x14ac:dyDescent="0.25">
      <c r="D270" s="53" t="s">
        <v>163</v>
      </c>
      <c r="E270" s="53" t="s">
        <v>28</v>
      </c>
      <c r="F270" s="53" t="s">
        <v>19</v>
      </c>
      <c r="G270" s="53" t="s">
        <v>152</v>
      </c>
      <c r="H270" s="54">
        <v>65327724</v>
      </c>
      <c r="I270" s="54">
        <v>65588117</v>
      </c>
      <c r="J270" s="54">
        <v>65835579</v>
      </c>
      <c r="K270" s="54">
        <v>66192574</v>
      </c>
      <c r="L270" s="54">
        <v>66506754</v>
      </c>
      <c r="M270" s="54">
        <v>66733545</v>
      </c>
      <c r="N270" s="54">
        <v>66729957</v>
      </c>
      <c r="O270" s="111">
        <v>67108723</v>
      </c>
      <c r="P270" s="111">
        <v>67320216.00000006</v>
      </c>
      <c r="Q270" s="111">
        <v>67656681.99999997</v>
      </c>
      <c r="R270" s="111">
        <v>67871925.000000015</v>
      </c>
      <c r="AC270" s="84" t="str">
        <f t="shared" si="4"/>
        <v>FrancePopulationTotal</v>
      </c>
      <c r="AE270" s="8"/>
      <c r="AF270" s="8"/>
    </row>
    <row r="271" spans="4:32" ht="13.15" customHeight="1" x14ac:dyDescent="0.25">
      <c r="D271" s="53" t="s">
        <v>163</v>
      </c>
      <c r="E271" s="53" t="s">
        <v>31</v>
      </c>
      <c r="F271" s="53" t="s">
        <v>19</v>
      </c>
      <c r="G271" s="53" t="s">
        <v>152</v>
      </c>
      <c r="H271" s="54">
        <v>28403358.260869563</v>
      </c>
      <c r="I271" s="54">
        <v>29812780.454545464</v>
      </c>
      <c r="J271" s="54">
        <v>29925263.181818191</v>
      </c>
      <c r="K271" s="54">
        <v>30087533.636363644</v>
      </c>
      <c r="L271" s="54">
        <v>30230342.727272749</v>
      </c>
      <c r="M271" s="54">
        <v>30333429.545454547</v>
      </c>
      <c r="N271" s="54">
        <v>28833993.897070155</v>
      </c>
      <c r="O271" s="111">
        <v>28998356.48265956</v>
      </c>
      <c r="P271" s="111">
        <v>28903438.362675298</v>
      </c>
      <c r="Q271" s="111">
        <v>29044956.038300194</v>
      </c>
      <c r="R271" s="111">
        <v>29133000.514945149</v>
      </c>
      <c r="AC271" s="84" t="str">
        <f t="shared" si="4"/>
        <v>FranceHouseholdsTotal</v>
      </c>
      <c r="AE271" s="8"/>
      <c r="AF271" s="8"/>
    </row>
    <row r="272" spans="4:32" ht="13.15" customHeight="1" x14ac:dyDescent="0.25">
      <c r="D272" s="53" t="s">
        <v>163</v>
      </c>
      <c r="E272" s="53" t="s">
        <v>58</v>
      </c>
      <c r="F272" s="53" t="s">
        <v>19</v>
      </c>
      <c r="G272" s="53" t="s">
        <v>31</v>
      </c>
      <c r="H272" s="54">
        <v>27551257.513043474</v>
      </c>
      <c r="I272" s="54">
        <v>28906823.454494078</v>
      </c>
      <c r="J272" s="54">
        <v>29047204.987651933</v>
      </c>
      <c r="K272" s="54">
        <v>29297993.567500018</v>
      </c>
      <c r="L272" s="54">
        <v>29481078.336931814</v>
      </c>
      <c r="M272" s="54">
        <v>29508158.981961478</v>
      </c>
      <c r="N272" s="54">
        <v>28747491.915378943</v>
      </c>
      <c r="O272" s="111">
        <v>28911361.41321158</v>
      </c>
      <c r="P272" s="111" t="e">
        <v>#N/A</v>
      </c>
      <c r="Q272" s="111" t="e">
        <v>#N/A</v>
      </c>
      <c r="R272" s="111" t="e">
        <v>#N/A</v>
      </c>
      <c r="AC272" s="84" t="str">
        <f t="shared" si="4"/>
        <v>FranceBroadband coverage (&gt;2Mbps)Total</v>
      </c>
      <c r="AE272" s="8"/>
      <c r="AF272" s="8"/>
    </row>
    <row r="273" spans="4:32" ht="13.15" customHeight="1" x14ac:dyDescent="0.25">
      <c r="D273" s="53" t="s">
        <v>163</v>
      </c>
      <c r="E273" s="53" t="s">
        <v>60</v>
      </c>
      <c r="F273" s="53" t="s">
        <v>19</v>
      </c>
      <c r="G273" s="53" t="s">
        <v>31</v>
      </c>
      <c r="H273" s="54">
        <v>10513428.560217394</v>
      </c>
      <c r="I273" s="54">
        <v>11925112.181818187</v>
      </c>
      <c r="J273" s="54">
        <v>12350574.993353415</v>
      </c>
      <c r="K273" s="54">
        <v>15052373.000000002</v>
      </c>
      <c r="L273" s="54">
        <v>16777840.213636376</v>
      </c>
      <c r="M273" s="54">
        <v>17672866.282815348</v>
      </c>
      <c r="N273" s="54">
        <v>17877076.216183495</v>
      </c>
      <c r="O273" s="111">
        <v>18790935.000763394</v>
      </c>
      <c r="P273" s="111">
        <v>21504158.141830422</v>
      </c>
      <c r="Q273" s="147">
        <v>23706779.501727156</v>
      </c>
      <c r="R273" s="54">
        <v>25200045.445427556</v>
      </c>
      <c r="AC273" s="84" t="str">
        <f t="shared" si="4"/>
        <v>FranceBroadband coverage (&gt;30Mbps)Total</v>
      </c>
      <c r="AE273" s="8"/>
      <c r="AF273" s="8"/>
    </row>
    <row r="274" spans="4:32" ht="13.15" customHeight="1" x14ac:dyDescent="0.25">
      <c r="D274" s="53" t="s">
        <v>163</v>
      </c>
      <c r="E274" s="53" t="s">
        <v>61</v>
      </c>
      <c r="F274" s="53" t="s">
        <v>19</v>
      </c>
      <c r="G274" s="53" t="s">
        <v>31</v>
      </c>
      <c r="H274" s="54">
        <v>7553299.7034782609</v>
      </c>
      <c r="I274" s="54">
        <v>8018878.646047351</v>
      </c>
      <c r="J274" s="54">
        <v>8503674.0257476848</v>
      </c>
      <c r="K274" s="54">
        <v>10195702.787636366</v>
      </c>
      <c r="L274" s="54">
        <v>11843198.540272728</v>
      </c>
      <c r="M274" s="54">
        <v>14374225.761764077</v>
      </c>
      <c r="N274" s="54">
        <v>14503498.930226289</v>
      </c>
      <c r="O274" s="111">
        <v>16181082.917324036</v>
      </c>
      <c r="P274" s="111">
        <v>18873945.25082697</v>
      </c>
      <c r="Q274" s="147">
        <v>21506262.472123239</v>
      </c>
      <c r="R274" s="54">
        <v>23918193.422769967</v>
      </c>
      <c r="AC274" s="84" t="str">
        <f t="shared" si="4"/>
        <v>FranceBroadband coverage (&gt;100Mbps)Total</v>
      </c>
      <c r="AE274" s="8"/>
      <c r="AF274" s="8"/>
    </row>
    <row r="275" spans="4:32" ht="13.15" customHeight="1" x14ac:dyDescent="0.25">
      <c r="D275" s="53" t="s">
        <v>163</v>
      </c>
      <c r="E275" s="53" t="s">
        <v>62</v>
      </c>
      <c r="F275" s="53" t="s">
        <v>19</v>
      </c>
      <c r="G275" s="53" t="s">
        <v>31</v>
      </c>
      <c r="H275" s="54" t="e">
        <v>#N/A</v>
      </c>
      <c r="I275" s="54" t="e">
        <v>#N/A</v>
      </c>
      <c r="J275" s="54" t="e">
        <v>#N/A</v>
      </c>
      <c r="K275" s="54" t="e">
        <v>#N/A</v>
      </c>
      <c r="L275" s="54" t="e">
        <v>#N/A</v>
      </c>
      <c r="M275" s="54" t="e">
        <v>#N/A</v>
      </c>
      <c r="N275" s="54">
        <v>12618826.998108489</v>
      </c>
      <c r="O275" s="111">
        <v>15137142.08394829</v>
      </c>
      <c r="P275" s="111">
        <v>18440393.675386839</v>
      </c>
      <c r="Q275" s="147">
        <v>21247055.409152396</v>
      </c>
      <c r="R275" s="54">
        <v>23801661.420710187</v>
      </c>
      <c r="AC275" s="84" t="str">
        <f t="shared" si="4"/>
        <v>FranceBroadband coverage (&gt;1Gbps)Total</v>
      </c>
      <c r="AE275" s="8"/>
      <c r="AF275" s="8"/>
    </row>
    <row r="276" spans="4:32" ht="13.15" customHeight="1" x14ac:dyDescent="0.25">
      <c r="D276" s="53" t="s">
        <v>163</v>
      </c>
      <c r="E276" s="53" t="s">
        <v>63</v>
      </c>
      <c r="F276" s="53" t="s">
        <v>19</v>
      </c>
      <c r="G276" s="53" t="s">
        <v>31</v>
      </c>
      <c r="H276" s="54" t="e">
        <v>#N/A</v>
      </c>
      <c r="I276" s="54" t="e">
        <v>#N/A</v>
      </c>
      <c r="J276" s="54" t="e">
        <v>#N/A</v>
      </c>
      <c r="K276" s="54" t="e">
        <v>#N/A</v>
      </c>
      <c r="L276" s="54" t="e">
        <v>#N/A</v>
      </c>
      <c r="M276" s="54" t="e">
        <v>#N/A</v>
      </c>
      <c r="N276" s="54" t="e">
        <v>#N/A</v>
      </c>
      <c r="O276" s="111" t="e">
        <v>#N/A</v>
      </c>
      <c r="P276" s="111" t="e">
        <v>#N/A</v>
      </c>
      <c r="Q276" s="147">
        <v>21247055.409152396</v>
      </c>
      <c r="R276" s="54">
        <v>23510331.415560737</v>
      </c>
      <c r="AC276" s="84" t="str">
        <f t="shared" si="4"/>
        <v>FranceBroadband coverage (&gt;1Gbps upload and download)Total</v>
      </c>
      <c r="AE276" s="8"/>
      <c r="AF276" s="8"/>
    </row>
    <row r="277" spans="4:32" ht="13.15" customHeight="1" x14ac:dyDescent="0.25">
      <c r="D277" s="53" t="s">
        <v>163</v>
      </c>
      <c r="E277" s="53" t="s">
        <v>65</v>
      </c>
      <c r="F277" s="53" t="s">
        <v>19</v>
      </c>
      <c r="G277" s="53" t="s">
        <v>31</v>
      </c>
      <c r="H277" s="54">
        <v>28318599.253365967</v>
      </c>
      <c r="I277" s="54">
        <v>29732542.337009318</v>
      </c>
      <c r="J277" s="54">
        <v>29852116.441957332</v>
      </c>
      <c r="K277" s="54">
        <v>30072949.727272727</v>
      </c>
      <c r="L277" s="54">
        <v>30228882.454545446</v>
      </c>
      <c r="M277" s="54">
        <v>30331517.260529794</v>
      </c>
      <c r="N277" s="54">
        <v>28832657.966079455</v>
      </c>
      <c r="O277" s="111">
        <v>28998356.48265956</v>
      </c>
      <c r="P277" s="111">
        <v>28881731.0317652</v>
      </c>
      <c r="Q277" s="147">
        <v>29036967.882418595</v>
      </c>
      <c r="R277" s="54">
        <v>29127921.117016837</v>
      </c>
      <c r="AC277" s="84" t="str">
        <f t="shared" si="4"/>
        <v>FranceFixed broadband coverageTotal</v>
      </c>
      <c r="AE277" s="8"/>
      <c r="AF277" s="8"/>
    </row>
    <row r="278" spans="4:32" ht="13.15" customHeight="1" x14ac:dyDescent="0.25">
      <c r="D278" s="53" t="s">
        <v>163</v>
      </c>
      <c r="E278" s="53" t="s">
        <v>70</v>
      </c>
      <c r="F278" s="53" t="s">
        <v>19</v>
      </c>
      <c r="G278" s="53" t="s">
        <v>31</v>
      </c>
      <c r="H278" s="54">
        <v>11630335.495108698</v>
      </c>
      <c r="I278" s="54">
        <v>12702703.543574868</v>
      </c>
      <c r="J278" s="54">
        <v>13406721.167734034</v>
      </c>
      <c r="K278" s="54">
        <v>14145015.727272727</v>
      </c>
      <c r="L278" s="54">
        <v>15685664</v>
      </c>
      <c r="M278" s="54">
        <v>17735033.582801543</v>
      </c>
      <c r="N278" s="54">
        <v>17894400.501464617</v>
      </c>
      <c r="O278" s="111">
        <v>19999166.351719309</v>
      </c>
      <c r="P278" s="111">
        <v>21289294.168687969</v>
      </c>
      <c r="Q278" s="147">
        <v>23344214.698793504</v>
      </c>
      <c r="R278" s="54">
        <v>25122359.188552953</v>
      </c>
      <c r="AC278" s="84" t="str">
        <f t="shared" si="4"/>
        <v>FranceNGA coverageTotal</v>
      </c>
      <c r="AE278" s="8"/>
      <c r="AF278" s="8"/>
    </row>
    <row r="279" spans="4:32" ht="13.15" customHeight="1" x14ac:dyDescent="0.25">
      <c r="D279" s="53" t="s">
        <v>163</v>
      </c>
      <c r="E279" s="53" t="s">
        <v>225</v>
      </c>
      <c r="F279" s="53" t="s">
        <v>19</v>
      </c>
      <c r="G279" s="53" t="s">
        <v>31</v>
      </c>
      <c r="H279" s="54" t="e">
        <v>#N/A</v>
      </c>
      <c r="I279" s="54" t="e">
        <v>#N/A</v>
      </c>
      <c r="J279" s="54" t="e">
        <v>#N/A</v>
      </c>
      <c r="K279" s="54" t="e">
        <v>#N/A</v>
      </c>
      <c r="L279" s="54" t="e">
        <v>#N/A</v>
      </c>
      <c r="M279" s="54" t="e">
        <v>#N/A</v>
      </c>
      <c r="N279" s="54">
        <v>12618826.998108489</v>
      </c>
      <c r="O279" s="111">
        <v>15249003.411376983</v>
      </c>
      <c r="P279" s="111">
        <v>18319604.909003191</v>
      </c>
      <c r="Q279" s="147">
        <v>21319921.636517707</v>
      </c>
      <c r="R279" s="54">
        <v>23714521.939186715</v>
      </c>
      <c r="AC279" s="84" t="str">
        <f t="shared" si="4"/>
        <v>FranceFixed VHCN coverage (FTTP &amp; DOCSIS 3.1)Total</v>
      </c>
      <c r="AE279" s="8"/>
      <c r="AF279" s="8"/>
    </row>
    <row r="280" spans="4:32" ht="13.15" customHeight="1" x14ac:dyDescent="0.25">
      <c r="D280" s="53" t="s">
        <v>163</v>
      </c>
      <c r="E280" s="53" t="s">
        <v>226</v>
      </c>
      <c r="F280" s="53" t="s">
        <v>19</v>
      </c>
      <c r="G280" s="53" t="s">
        <v>31</v>
      </c>
      <c r="H280" s="54" t="e">
        <v>#N/A</v>
      </c>
      <c r="I280" s="54" t="e">
        <v>#N/A</v>
      </c>
      <c r="J280" s="54" t="e">
        <v>#N/A</v>
      </c>
      <c r="K280" s="54" t="e">
        <v>#N/A</v>
      </c>
      <c r="L280" s="54" t="e">
        <v>#N/A</v>
      </c>
      <c r="M280" s="54" t="e">
        <v>#N/A</v>
      </c>
      <c r="N280" s="54" t="e">
        <v>#N/A</v>
      </c>
      <c r="O280" s="54" t="e">
        <v>#N/A</v>
      </c>
      <c r="P280" s="54" t="e">
        <v>#N/A</v>
      </c>
      <c r="Q280" s="54" t="e">
        <v>#N/A</v>
      </c>
      <c r="R280" s="54">
        <v>23714521.939186715</v>
      </c>
      <c r="AC280" s="84" t="str">
        <f t="shared" si="4"/>
        <v>FranceVHCN coverage (as defined by BEREC)Total</v>
      </c>
      <c r="AE280" s="8"/>
      <c r="AF280" s="8"/>
    </row>
    <row r="281" spans="4:32" ht="13.15" customHeight="1" x14ac:dyDescent="0.25">
      <c r="D281" s="53" t="s">
        <v>163</v>
      </c>
      <c r="E281" s="53" t="s">
        <v>74</v>
      </c>
      <c r="F281" s="53" t="s">
        <v>19</v>
      </c>
      <c r="G281" s="53" t="s">
        <v>31</v>
      </c>
      <c r="H281" s="54">
        <v>28232938.111304346</v>
      </c>
      <c r="I281" s="54">
        <v>29667656.827634696</v>
      </c>
      <c r="J281" s="54">
        <v>29779767.736594371</v>
      </c>
      <c r="K281" s="54">
        <v>30057447</v>
      </c>
      <c r="L281" s="54">
        <v>30227322</v>
      </c>
      <c r="M281" s="54">
        <v>30330386.518061023</v>
      </c>
      <c r="N281" s="54">
        <v>28831100.294954985</v>
      </c>
      <c r="O281" s="111">
        <v>28759853.992847119</v>
      </c>
      <c r="P281" s="111">
        <v>28566472.275945194</v>
      </c>
      <c r="Q281" s="147">
        <v>28329330.307013933</v>
      </c>
      <c r="R281" s="54">
        <v>28334133.702276882</v>
      </c>
      <c r="AC281" s="84" t="str">
        <f t="shared" si="4"/>
        <v>FranceDSLTotal</v>
      </c>
      <c r="AE281" s="8"/>
      <c r="AF281" s="8"/>
    </row>
    <row r="282" spans="4:32" ht="13.15" customHeight="1" x14ac:dyDescent="0.25">
      <c r="D282" s="53" t="s">
        <v>163</v>
      </c>
      <c r="E282" s="53" t="s">
        <v>78</v>
      </c>
      <c r="F282" s="53" t="s">
        <v>19</v>
      </c>
      <c r="G282" s="53" t="s">
        <v>31</v>
      </c>
      <c r="H282" s="54">
        <v>3803794.2</v>
      </c>
      <c r="I282" s="54">
        <v>4614771.7036888255</v>
      </c>
      <c r="J282" s="54">
        <v>5006846.9777270155</v>
      </c>
      <c r="K282" s="54">
        <v>5463338</v>
      </c>
      <c r="L282" s="54">
        <v>5726641</v>
      </c>
      <c r="M282" s="54">
        <v>5952858.2315417416</v>
      </c>
      <c r="N282" s="54">
        <v>5690346.6703017745</v>
      </c>
      <c r="O282" s="111">
        <v>5922811.458907295</v>
      </c>
      <c r="P282" s="111">
        <v>4536288.4743433846</v>
      </c>
      <c r="Q282" s="147">
        <v>4623898.6174988057</v>
      </c>
      <c r="R282" s="54">
        <v>4846115.199936498</v>
      </c>
      <c r="AC282" s="84" t="str">
        <f t="shared" si="4"/>
        <v>FranceVDSLTotal</v>
      </c>
      <c r="AE282" s="8"/>
      <c r="AF282" s="8"/>
    </row>
    <row r="283" spans="4:32" ht="13.15" customHeight="1" x14ac:dyDescent="0.25">
      <c r="D283" s="53" t="s">
        <v>163</v>
      </c>
      <c r="E283" s="53" t="s">
        <v>82</v>
      </c>
      <c r="F283" s="53" t="s">
        <v>19</v>
      </c>
      <c r="G283" s="53" t="s">
        <v>31</v>
      </c>
      <c r="H283" s="54" t="e">
        <v>#N/A</v>
      </c>
      <c r="I283" s="54" t="e">
        <v>#N/A</v>
      </c>
      <c r="J283" s="54" t="e">
        <v>#N/A</v>
      </c>
      <c r="K283" s="54" t="e">
        <v>#N/A</v>
      </c>
      <c r="L283" s="54" t="e">
        <v>#N/A</v>
      </c>
      <c r="M283" s="54" t="e">
        <v>#N/A</v>
      </c>
      <c r="N283" s="54">
        <v>0</v>
      </c>
      <c r="O283" s="111">
        <v>0</v>
      </c>
      <c r="P283" s="111">
        <v>0</v>
      </c>
      <c r="Q283" s="111">
        <v>0</v>
      </c>
      <c r="R283" s="54">
        <v>0</v>
      </c>
      <c r="AC283" s="84" t="str">
        <f t="shared" si="4"/>
        <v>FranceVDSL 2 VectoringTotal</v>
      </c>
      <c r="AE283" s="8"/>
      <c r="AF283" s="8"/>
    </row>
    <row r="284" spans="4:32" ht="13.15" customHeight="1" x14ac:dyDescent="0.25">
      <c r="D284" s="53" t="s">
        <v>163</v>
      </c>
      <c r="E284" s="53" t="s">
        <v>86</v>
      </c>
      <c r="F284" s="53" t="s">
        <v>19</v>
      </c>
      <c r="G284" s="53" t="s">
        <v>31</v>
      </c>
      <c r="H284" s="54">
        <v>2976851</v>
      </c>
      <c r="I284" s="54">
        <v>4045656.4545454546</v>
      </c>
      <c r="J284" s="54">
        <v>4640345.6363636367</v>
      </c>
      <c r="K284" s="54">
        <v>6249346.4545454551</v>
      </c>
      <c r="L284" s="54">
        <v>8542258.1818181816</v>
      </c>
      <c r="M284" s="54">
        <v>11461008.915483864</v>
      </c>
      <c r="N284" s="54">
        <v>12618826.998108489</v>
      </c>
      <c r="O284" s="111">
        <v>15249003.411376983</v>
      </c>
      <c r="P284" s="111">
        <v>18319604.909003191</v>
      </c>
      <c r="Q284" s="147">
        <v>21319921.636517707</v>
      </c>
      <c r="R284" s="54">
        <v>23714521.939186715</v>
      </c>
      <c r="AC284" s="84" t="str">
        <f t="shared" si="4"/>
        <v>FranceFTTPTotal</v>
      </c>
      <c r="AE284" s="8"/>
      <c r="AF284" s="8"/>
    </row>
    <row r="285" spans="4:32" ht="13.15" customHeight="1" x14ac:dyDescent="0.25">
      <c r="D285" s="53" t="s">
        <v>163</v>
      </c>
      <c r="E285" s="53" t="s">
        <v>90</v>
      </c>
      <c r="F285" s="53" t="s">
        <v>19</v>
      </c>
      <c r="G285" s="53" t="s">
        <v>31</v>
      </c>
      <c r="H285" s="54">
        <v>8593463</v>
      </c>
      <c r="I285" s="54">
        <v>8706627.0000000056</v>
      </c>
      <c r="J285" s="54">
        <v>8835568</v>
      </c>
      <c r="K285" s="54">
        <v>8370593.4545454551</v>
      </c>
      <c r="L285" s="54">
        <v>8412750.1818181816</v>
      </c>
      <c r="M285" s="54">
        <v>8683848.3290470615</v>
      </c>
      <c r="N285" s="54">
        <v>7794098.5716007156</v>
      </c>
      <c r="O285" s="111">
        <v>7831838.0702479957</v>
      </c>
      <c r="P285" s="111">
        <v>6682617.226289616</v>
      </c>
      <c r="Q285" s="147">
        <v>5822360.5090043498</v>
      </c>
      <c r="R285" s="54">
        <v>5748740.2727248324</v>
      </c>
      <c r="AC285" s="84" t="str">
        <f t="shared" si="4"/>
        <v>FranceCable modem DOCSIS 3.0Total</v>
      </c>
      <c r="AE285" s="8"/>
      <c r="AF285" s="8"/>
    </row>
    <row r="286" spans="4:32" ht="13.15" customHeight="1" x14ac:dyDescent="0.25">
      <c r="D286" s="53" t="s">
        <v>163</v>
      </c>
      <c r="E286" s="53" t="s">
        <v>94</v>
      </c>
      <c r="F286" s="53" t="s">
        <v>19</v>
      </c>
      <c r="G286" s="53" t="s">
        <v>31</v>
      </c>
      <c r="H286" s="54" t="e">
        <v>#N/A</v>
      </c>
      <c r="I286" s="54" t="e">
        <v>#N/A</v>
      </c>
      <c r="J286" s="54" t="e">
        <v>#N/A</v>
      </c>
      <c r="K286" s="54" t="e">
        <v>#N/A</v>
      </c>
      <c r="L286" s="54" t="e">
        <v>#N/A</v>
      </c>
      <c r="M286" s="54" t="e">
        <v>#N/A</v>
      </c>
      <c r="N286" s="54">
        <v>0</v>
      </c>
      <c r="O286" s="111">
        <v>0</v>
      </c>
      <c r="P286" s="111">
        <v>0</v>
      </c>
      <c r="Q286" s="111">
        <v>0</v>
      </c>
      <c r="R286" s="54">
        <v>0</v>
      </c>
      <c r="AC286" s="84" t="str">
        <f t="shared" si="4"/>
        <v>FranceCable modem DOCSIS 3.1Total</v>
      </c>
      <c r="AE286" s="8"/>
      <c r="AF286" s="8"/>
    </row>
    <row r="287" spans="4:32" ht="13.15" customHeight="1" x14ac:dyDescent="0.25">
      <c r="D287" s="53" t="s">
        <v>163</v>
      </c>
      <c r="E287" s="53" t="s">
        <v>98</v>
      </c>
      <c r="F287" s="53" t="s">
        <v>19</v>
      </c>
      <c r="G287" s="53" t="s">
        <v>31</v>
      </c>
      <c r="H287" s="54" t="e">
        <v>#N/A</v>
      </c>
      <c r="I287" s="54" t="e">
        <v>#N/A</v>
      </c>
      <c r="J287" s="54" t="e">
        <v>#N/A</v>
      </c>
      <c r="K287" s="54" t="e">
        <v>#N/A</v>
      </c>
      <c r="L287" s="54" t="e">
        <v>#N/A</v>
      </c>
      <c r="M287" s="54" t="e">
        <v>#N/A</v>
      </c>
      <c r="N287" s="54">
        <v>15857061.961839985</v>
      </c>
      <c r="O287" s="111">
        <v>16394355.670974098</v>
      </c>
      <c r="P287" s="111">
        <v>16802575.211580459</v>
      </c>
      <c r="Q287" s="147">
        <v>28794817.654995393</v>
      </c>
      <c r="R287" s="54">
        <v>28836192.092407104</v>
      </c>
      <c r="AC287" s="84" t="str">
        <f t="shared" si="4"/>
        <v>FranceFWATotal</v>
      </c>
      <c r="AE287" s="8"/>
      <c r="AF287" s="8"/>
    </row>
    <row r="288" spans="4:32" ht="13.15" customHeight="1" x14ac:dyDescent="0.25">
      <c r="D288" s="53" t="s">
        <v>163</v>
      </c>
      <c r="E288" s="53" t="s">
        <v>102</v>
      </c>
      <c r="F288" s="53" t="s">
        <v>19</v>
      </c>
      <c r="G288" s="53" t="s">
        <v>31</v>
      </c>
      <c r="H288" s="54">
        <v>19317036.006225295</v>
      </c>
      <c r="I288" s="54">
        <v>22474268.742289323</v>
      </c>
      <c r="J288" s="54">
        <v>23204695.394076779</v>
      </c>
      <c r="K288" s="112">
        <v>28227084.805139244</v>
      </c>
      <c r="L288" s="112">
        <v>29623416.255952388</v>
      </c>
      <c r="M288" s="112">
        <v>30132345.156859405</v>
      </c>
      <c r="N288" s="54">
        <v>28702673.342595879</v>
      </c>
      <c r="O288" s="111">
        <v>28936752.712847542</v>
      </c>
      <c r="P288" s="111">
        <v>28881667.871030916</v>
      </c>
      <c r="Q288" s="111">
        <v>29030837.58102303</v>
      </c>
      <c r="R288" s="54" t="e">
        <v>#N/A</v>
      </c>
      <c r="AC288" s="84" t="str">
        <f t="shared" si="4"/>
        <v>FranceLTETotal</v>
      </c>
      <c r="AE288" s="8"/>
      <c r="AF288" s="8"/>
    </row>
    <row r="289" spans="4:32" ht="13.15" customHeight="1" x14ac:dyDescent="0.25">
      <c r="D289" s="53" t="s">
        <v>163</v>
      </c>
      <c r="E289" s="53" t="s">
        <v>106</v>
      </c>
      <c r="F289" s="53" t="s">
        <v>19</v>
      </c>
      <c r="G289" s="53" t="s">
        <v>31</v>
      </c>
      <c r="H289" s="54" t="e">
        <v>#N/A</v>
      </c>
      <c r="I289" s="54" t="e">
        <v>#N/A</v>
      </c>
      <c r="J289" s="54" t="e">
        <v>#N/A</v>
      </c>
      <c r="K289" s="54">
        <v>23551016.953863639</v>
      </c>
      <c r="L289" s="54">
        <v>26791641.242045477</v>
      </c>
      <c r="M289" s="54">
        <v>28915341.714204546</v>
      </c>
      <c r="N289" s="54">
        <v>28435123.648160685</v>
      </c>
      <c r="O289" s="111">
        <v>28748970.616908684</v>
      </c>
      <c r="P289" s="111">
        <v>28714987.944550652</v>
      </c>
      <c r="Q289" s="54" t="e">
        <v>#N/A</v>
      </c>
      <c r="R289" s="54" t="e">
        <v>#N/A</v>
      </c>
      <c r="AC289" s="84" t="str">
        <f t="shared" si="4"/>
        <v>FranceAverage LTE coverageTotal</v>
      </c>
      <c r="AE289" s="8"/>
      <c r="AF289" s="8"/>
    </row>
    <row r="290" spans="4:32" ht="13.15" customHeight="1" x14ac:dyDescent="0.25">
      <c r="D290" s="53" t="s">
        <v>163</v>
      </c>
      <c r="E290" s="53" t="s">
        <v>108</v>
      </c>
      <c r="F290" s="53" t="s">
        <v>19</v>
      </c>
      <c r="G290" s="53" t="s">
        <v>31</v>
      </c>
      <c r="H290" s="54" t="e">
        <v>#N/A</v>
      </c>
      <c r="I290" s="54" t="e">
        <v>#N/A</v>
      </c>
      <c r="J290" s="54" t="e">
        <v>#N/A</v>
      </c>
      <c r="K290" s="54" t="e">
        <v>#N/A</v>
      </c>
      <c r="L290" s="54" t="e">
        <v>#N/A</v>
      </c>
      <c r="M290" s="54" t="e">
        <v>#N/A</v>
      </c>
      <c r="N290" s="54" t="e">
        <v>#N/A</v>
      </c>
      <c r="O290" s="111">
        <v>0</v>
      </c>
      <c r="P290" s="111">
        <v>21506739.873709835</v>
      </c>
      <c r="Q290" s="111">
        <v>25801407</v>
      </c>
      <c r="R290" s="54">
        <v>27155165.75052084</v>
      </c>
      <c r="AC290" s="84" t="str">
        <f t="shared" si="4"/>
        <v>France5GTotal</v>
      </c>
      <c r="AE290" s="8"/>
      <c r="AF290" s="8"/>
    </row>
    <row r="291" spans="4:32" ht="13.15" customHeight="1" x14ac:dyDescent="0.25">
      <c r="D291" s="53" t="s">
        <v>163</v>
      </c>
      <c r="E291" s="53" t="s">
        <v>207</v>
      </c>
      <c r="F291" s="53" t="s">
        <v>19</v>
      </c>
      <c r="G291" s="53" t="s">
        <v>31</v>
      </c>
      <c r="H291" s="54" t="e">
        <v>#N/A</v>
      </c>
      <c r="I291" s="54" t="e">
        <v>#N/A</v>
      </c>
      <c r="J291" s="54" t="e">
        <v>#N/A</v>
      </c>
      <c r="K291" s="54" t="e">
        <v>#N/A</v>
      </c>
      <c r="L291" s="54" t="e">
        <v>#N/A</v>
      </c>
      <c r="M291" s="54" t="e">
        <v>#N/A</v>
      </c>
      <c r="N291" s="54" t="e">
        <v>#N/A</v>
      </c>
      <c r="O291" s="111" t="e">
        <v>#N/A</v>
      </c>
      <c r="P291" s="111" t="e">
        <v>#N/A</v>
      </c>
      <c r="Q291" s="111">
        <v>15195935.702954829</v>
      </c>
      <c r="R291" s="54">
        <v>18871798.92777463</v>
      </c>
      <c r="AC291" s="84" t="str">
        <f t="shared" si="4"/>
        <v>France5G in the 3.4–3.8 GHz bandTotal</v>
      </c>
      <c r="AE291" s="8"/>
      <c r="AF291" s="8"/>
    </row>
    <row r="292" spans="4:32" ht="13.15" customHeight="1" x14ac:dyDescent="0.25">
      <c r="D292" s="53" t="s">
        <v>163</v>
      </c>
      <c r="E292" s="53" t="s">
        <v>112</v>
      </c>
      <c r="F292" s="53" t="s">
        <v>19</v>
      </c>
      <c r="G292" s="53" t="s">
        <v>31</v>
      </c>
      <c r="H292" s="54">
        <v>28403358.260869563</v>
      </c>
      <c r="I292" s="54">
        <v>29812780.454545464</v>
      </c>
      <c r="J292" s="54">
        <v>29925263.181818191</v>
      </c>
      <c r="K292" s="54">
        <v>30087533.636363644</v>
      </c>
      <c r="L292" s="54">
        <v>30230342.727272749</v>
      </c>
      <c r="M292" s="112">
        <v>30333429.545454547</v>
      </c>
      <c r="N292" s="54">
        <v>28833993.897070155</v>
      </c>
      <c r="O292" s="111">
        <v>28998356.48265956</v>
      </c>
      <c r="P292" s="111">
        <v>28903438.362675298</v>
      </c>
      <c r="Q292" s="111">
        <v>29044956.038300194</v>
      </c>
      <c r="R292" s="54">
        <v>29133000.514945149</v>
      </c>
      <c r="AC292" s="84" t="str">
        <f t="shared" si="4"/>
        <v>FranceSatelliteTotal</v>
      </c>
      <c r="AE292" s="8"/>
      <c r="AF292" s="8"/>
    </row>
    <row r="293" spans="4:32" ht="13.15" customHeight="1" x14ac:dyDescent="0.25">
      <c r="D293" s="53" t="s">
        <v>163</v>
      </c>
      <c r="E293" s="53" t="s">
        <v>52</v>
      </c>
      <c r="F293" s="53" t="s">
        <v>19</v>
      </c>
      <c r="G293" s="53" t="s">
        <v>31</v>
      </c>
      <c r="H293" s="54">
        <v>28366896.989380974</v>
      </c>
      <c r="I293" s="54">
        <v>29801766.484005861</v>
      </c>
      <c r="J293" s="54">
        <v>29914274.805830862</v>
      </c>
      <c r="K293" s="54">
        <v>30074028.59090909</v>
      </c>
      <c r="L293" s="54">
        <v>30228996.345084533</v>
      </c>
      <c r="M293" s="54">
        <v>30332679.723938514</v>
      </c>
      <c r="N293" s="54" t="e">
        <v>#N/A</v>
      </c>
      <c r="O293" s="111" t="e">
        <v>#N/A</v>
      </c>
      <c r="P293" s="111" t="e">
        <v>#N/A</v>
      </c>
      <c r="Q293" s="111" t="e">
        <v>#N/A</v>
      </c>
      <c r="R293" s="111" t="e">
        <v>#N/A</v>
      </c>
      <c r="AC293" s="84" t="str">
        <f t="shared" si="4"/>
        <v>FranceOverall broadband coverageTotal</v>
      </c>
      <c r="AE293" s="8"/>
      <c r="AF293" s="8"/>
    </row>
    <row r="294" spans="4:32" ht="13.15" customHeight="1" x14ac:dyDescent="0.25">
      <c r="D294" s="53" t="s">
        <v>163</v>
      </c>
      <c r="E294" s="53" t="s">
        <v>53</v>
      </c>
      <c r="F294" s="53" t="s">
        <v>19</v>
      </c>
      <c r="G294" s="53" t="s">
        <v>31</v>
      </c>
      <c r="H294" s="54" t="e">
        <v>#N/A</v>
      </c>
      <c r="I294" s="54" t="e">
        <v>#N/A</v>
      </c>
      <c r="J294" s="54" t="e">
        <v>#N/A</v>
      </c>
      <c r="K294" s="54" t="e">
        <v>#N/A</v>
      </c>
      <c r="L294" s="54">
        <v>12748633.272727273</v>
      </c>
      <c r="M294" s="54">
        <v>14958413.441646446</v>
      </c>
      <c r="N294" s="54" t="e">
        <v>#N/A</v>
      </c>
      <c r="O294" s="111" t="e">
        <v>#N/A</v>
      </c>
      <c r="P294" s="111" t="e">
        <v>#N/A</v>
      </c>
      <c r="Q294" s="111" t="e">
        <v>#N/A</v>
      </c>
      <c r="R294" s="111" t="e">
        <v>#N/A</v>
      </c>
      <c r="AC294" s="84" t="str">
        <f t="shared" si="4"/>
        <v>FranceDOCSIS 3.0 &amp; FTTP coverageTotal</v>
      </c>
      <c r="AE294" s="8"/>
      <c r="AF294" s="8"/>
    </row>
    <row r="295" spans="4:32" ht="13.15" customHeight="1" x14ac:dyDescent="0.25">
      <c r="D295" s="53" t="s">
        <v>163</v>
      </c>
      <c r="E295" s="53" t="s">
        <v>124</v>
      </c>
      <c r="F295" s="53" t="s">
        <v>19</v>
      </c>
      <c r="G295" s="53" t="s">
        <v>31</v>
      </c>
      <c r="H295" s="54">
        <v>8593463</v>
      </c>
      <c r="I295" s="54">
        <v>8706627.0000000056</v>
      </c>
      <c r="J295" s="54">
        <v>8835568</v>
      </c>
      <c r="K295" s="54">
        <v>8402031.4545454551</v>
      </c>
      <c r="L295" s="54">
        <v>8412750.1818181816</v>
      </c>
      <c r="M295" s="54">
        <v>8683848.3290470615</v>
      </c>
      <c r="N295" s="54" t="e">
        <v>#N/A</v>
      </c>
      <c r="O295" s="111" t="e">
        <v>#N/A</v>
      </c>
      <c r="P295" s="111" t="e">
        <v>#N/A</v>
      </c>
      <c r="Q295" s="111" t="e">
        <v>#N/A</v>
      </c>
      <c r="R295" s="111" t="e">
        <v>#N/A</v>
      </c>
      <c r="AC295" s="84" t="str">
        <f t="shared" si="4"/>
        <v>FranceCable modemTotal</v>
      </c>
      <c r="AE295" s="8"/>
      <c r="AF295" s="8"/>
    </row>
    <row r="296" spans="4:32" ht="13.15" customHeight="1" x14ac:dyDescent="0.25">
      <c r="D296" s="53" t="s">
        <v>163</v>
      </c>
      <c r="E296" s="53" t="s">
        <v>129</v>
      </c>
      <c r="F296" s="53" t="s">
        <v>19</v>
      </c>
      <c r="G296" s="53" t="s">
        <v>31</v>
      </c>
      <c r="H296" s="54">
        <v>0</v>
      </c>
      <c r="I296" s="54">
        <v>0</v>
      </c>
      <c r="J296" s="54">
        <v>0</v>
      </c>
      <c r="K296" s="54">
        <v>0</v>
      </c>
      <c r="L296" s="54">
        <v>0</v>
      </c>
      <c r="M296" s="54">
        <v>0</v>
      </c>
      <c r="N296" s="54" t="e">
        <v>#N/A</v>
      </c>
      <c r="O296" s="111" t="e">
        <v>#N/A</v>
      </c>
      <c r="P296" s="111" t="e">
        <v>#N/A</v>
      </c>
      <c r="Q296" s="111" t="e">
        <v>#N/A</v>
      </c>
      <c r="R296" s="111" t="e">
        <v>#N/A</v>
      </c>
      <c r="AC296" s="84" t="str">
        <f t="shared" si="4"/>
        <v>FranceWiMAXTotal</v>
      </c>
      <c r="AE296" s="8"/>
      <c r="AF296" s="8"/>
    </row>
    <row r="297" spans="4:32" ht="13.15" customHeight="1" x14ac:dyDescent="0.25">
      <c r="D297" s="53" t="s">
        <v>163</v>
      </c>
      <c r="E297" s="53" t="s">
        <v>134</v>
      </c>
      <c r="F297" s="53" t="s">
        <v>19</v>
      </c>
      <c r="G297" s="53" t="s">
        <v>31</v>
      </c>
      <c r="H297" s="54">
        <v>28332349.865217391</v>
      </c>
      <c r="I297" s="54">
        <v>29739299.612482194</v>
      </c>
      <c r="J297" s="54">
        <v>29851709.821100976</v>
      </c>
      <c r="K297" s="54">
        <v>30042715.434479009</v>
      </c>
      <c r="L297" s="54">
        <v>30193588.624248318</v>
      </c>
      <c r="M297" s="54">
        <v>30277392.920942053</v>
      </c>
      <c r="N297" s="54" t="e">
        <v>#N/A</v>
      </c>
      <c r="O297" s="111" t="e">
        <v>#N/A</v>
      </c>
      <c r="P297" s="111" t="e">
        <v>#N/A</v>
      </c>
      <c r="Q297" s="111" t="e">
        <v>#N/A</v>
      </c>
      <c r="R297" s="111" t="e">
        <v>#N/A</v>
      </c>
      <c r="AC297" s="84" t="str">
        <f t="shared" si="4"/>
        <v>FranceHSPATotal</v>
      </c>
      <c r="AE297" s="8"/>
      <c r="AF297" s="8"/>
    </row>
    <row r="298" spans="4:32" ht="13.15" customHeight="1" x14ac:dyDescent="0.25">
      <c r="D298" s="53" t="s">
        <v>164</v>
      </c>
      <c r="E298" s="53" t="s">
        <v>147</v>
      </c>
      <c r="F298" s="53" t="s">
        <v>19</v>
      </c>
      <c r="G298" s="53" t="s">
        <v>149</v>
      </c>
      <c r="H298" s="54">
        <v>357190</v>
      </c>
      <c r="I298" s="54">
        <v>357190</v>
      </c>
      <c r="J298" s="54">
        <v>357190</v>
      </c>
      <c r="K298" s="54">
        <v>357190</v>
      </c>
      <c r="L298" s="54">
        <v>357190</v>
      </c>
      <c r="M298" s="54">
        <v>357648.68551699998</v>
      </c>
      <c r="N298" s="54">
        <v>357648.68551699998</v>
      </c>
      <c r="O298" s="111">
        <v>357648.68551699998</v>
      </c>
      <c r="P298" s="111">
        <v>357648.68551699998</v>
      </c>
      <c r="Q298" s="111">
        <v>357648.68551699998</v>
      </c>
      <c r="R298" s="111">
        <v>357185</v>
      </c>
      <c r="AC298" s="84" t="str">
        <f t="shared" si="4"/>
        <v>GermanyLand areaTotal</v>
      </c>
      <c r="AE298" s="8"/>
      <c r="AF298" s="8"/>
    </row>
    <row r="299" spans="4:32" ht="13.15" customHeight="1" x14ac:dyDescent="0.25">
      <c r="D299" s="53" t="s">
        <v>164</v>
      </c>
      <c r="E299" s="53" t="s">
        <v>28</v>
      </c>
      <c r="F299" s="53" t="s">
        <v>19</v>
      </c>
      <c r="G299" s="53" t="s">
        <v>152</v>
      </c>
      <c r="H299" s="54">
        <v>80527679</v>
      </c>
      <c r="I299" s="54">
        <v>82027411</v>
      </c>
      <c r="J299" s="54">
        <v>80767463</v>
      </c>
      <c r="K299" s="54">
        <v>81196195</v>
      </c>
      <c r="L299" s="54">
        <v>82133941</v>
      </c>
      <c r="M299" s="54">
        <v>82175684</v>
      </c>
      <c r="N299" s="54">
        <v>82792351</v>
      </c>
      <c r="O299" s="111">
        <v>83019213</v>
      </c>
      <c r="P299" s="111">
        <v>82175684</v>
      </c>
      <c r="Q299" s="111">
        <v>83155033</v>
      </c>
      <c r="R299" s="111">
        <v>83195318.000000015</v>
      </c>
      <c r="AC299" s="84" t="str">
        <f t="shared" si="4"/>
        <v>GermanyPopulationTotal</v>
      </c>
      <c r="AE299" s="8"/>
      <c r="AF299" s="8"/>
    </row>
    <row r="300" spans="4:32" ht="13.15" customHeight="1" x14ac:dyDescent="0.25">
      <c r="D300" s="53" t="s">
        <v>164</v>
      </c>
      <c r="E300" s="53" t="s">
        <v>31</v>
      </c>
      <c r="F300" s="53" t="s">
        <v>19</v>
      </c>
      <c r="G300" s="53" t="s">
        <v>152</v>
      </c>
      <c r="H300" s="54">
        <v>39894064</v>
      </c>
      <c r="I300" s="54">
        <v>40668284.875810444</v>
      </c>
      <c r="J300" s="54">
        <v>39894064</v>
      </c>
      <c r="K300" s="54">
        <v>40237973.62481647</v>
      </c>
      <c r="L300" s="54">
        <v>40702779.261547923</v>
      </c>
      <c r="M300" s="54">
        <v>40743888</v>
      </c>
      <c r="N300" s="54">
        <v>41429577.000000015</v>
      </c>
      <c r="O300" s="111">
        <v>41509581.000000052</v>
      </c>
      <c r="P300" s="111">
        <v>41648729</v>
      </c>
      <c r="Q300" s="111">
        <v>41283582</v>
      </c>
      <c r="R300" s="111">
        <v>41367556</v>
      </c>
      <c r="AC300" s="84" t="str">
        <f t="shared" si="4"/>
        <v>GermanyHouseholdsTotal</v>
      </c>
      <c r="AE300" s="8"/>
      <c r="AF300" s="8"/>
    </row>
    <row r="301" spans="4:32" ht="13.15" customHeight="1" x14ac:dyDescent="0.25">
      <c r="D301" s="53" t="s">
        <v>164</v>
      </c>
      <c r="E301" s="53" t="s">
        <v>58</v>
      </c>
      <c r="F301" s="53" t="s">
        <v>19</v>
      </c>
      <c r="G301" s="53" t="s">
        <v>31</v>
      </c>
      <c r="H301" s="54">
        <v>39654699.615999997</v>
      </c>
      <c r="I301" s="54">
        <v>40586948.306058824</v>
      </c>
      <c r="J301" s="54">
        <v>39854169.936000004</v>
      </c>
      <c r="K301" s="54">
        <v>39050953.402884379</v>
      </c>
      <c r="L301" s="54">
        <v>39522398.662963033</v>
      </c>
      <c r="M301" s="54">
        <v>39725290.799999997</v>
      </c>
      <c r="N301" s="54">
        <v>40808133.345000014</v>
      </c>
      <c r="O301" s="111">
        <v>41090334.231900051</v>
      </c>
      <c r="P301" s="111" t="e">
        <v>#N/A</v>
      </c>
      <c r="Q301" s="111" t="e">
        <v>#N/A</v>
      </c>
      <c r="R301" s="111" t="e">
        <v>#N/A</v>
      </c>
      <c r="AC301" s="84" t="str">
        <f t="shared" si="4"/>
        <v>GermanyBroadband coverage (&gt;2Mbps)Total</v>
      </c>
      <c r="AE301" s="8"/>
      <c r="AF301" s="8"/>
    </row>
    <row r="302" spans="4:32" ht="13.15" customHeight="1" x14ac:dyDescent="0.25">
      <c r="D302" s="53" t="s">
        <v>164</v>
      </c>
      <c r="E302" s="53" t="s">
        <v>60</v>
      </c>
      <c r="F302" s="53" t="s">
        <v>19</v>
      </c>
      <c r="G302" s="53" t="s">
        <v>31</v>
      </c>
      <c r="H302" s="54">
        <v>26010929.728</v>
      </c>
      <c r="I302" s="54">
        <v>30338540.517354593</v>
      </c>
      <c r="J302" s="54">
        <v>30598747.088</v>
      </c>
      <c r="K302" s="54">
        <v>32472044.715226892</v>
      </c>
      <c r="L302" s="54">
        <v>34231037.358961806</v>
      </c>
      <c r="M302" s="54">
        <v>35813877.552000001</v>
      </c>
      <c r="N302" s="54">
        <v>38198069.994000018</v>
      </c>
      <c r="O302" s="111">
        <v>39305422.248900048</v>
      </c>
      <c r="P302" s="111">
        <v>39941131.111000001</v>
      </c>
      <c r="Q302" s="111">
        <v>38897390.9604</v>
      </c>
      <c r="R302" s="54">
        <v>39754221.316</v>
      </c>
      <c r="AC302" s="84" t="str">
        <f t="shared" si="4"/>
        <v>GermanyBroadband coverage (&gt;30Mbps)Total</v>
      </c>
      <c r="AE302" s="8"/>
      <c r="AF302" s="8"/>
    </row>
    <row r="303" spans="4:32" ht="13.15" customHeight="1" x14ac:dyDescent="0.25">
      <c r="D303" s="53" t="s">
        <v>164</v>
      </c>
      <c r="E303" s="53" t="s">
        <v>61</v>
      </c>
      <c r="F303" s="53" t="s">
        <v>19</v>
      </c>
      <c r="G303" s="53" t="s">
        <v>31</v>
      </c>
      <c r="H303" s="54">
        <v>22500252.095999997</v>
      </c>
      <c r="I303" s="54">
        <v>25255004.907878287</v>
      </c>
      <c r="J303" s="54">
        <v>25332730.640000001</v>
      </c>
      <c r="K303" s="54">
        <v>26114444.88250589</v>
      </c>
      <c r="L303" s="54">
        <v>26619617.637052342</v>
      </c>
      <c r="M303" s="54">
        <v>27013197.743999995</v>
      </c>
      <c r="N303" s="54">
        <v>33889393.986000009</v>
      </c>
      <c r="O303" s="111">
        <v>35582012.833200045</v>
      </c>
      <c r="P303" s="111">
        <v>37317261.184</v>
      </c>
      <c r="Q303" s="111">
        <v>37551546.187199995</v>
      </c>
      <c r="R303" s="54">
        <v>38430459.524000004</v>
      </c>
      <c r="AC303" s="84" t="str">
        <f t="shared" si="4"/>
        <v>GermanyBroadband coverage (&gt;100Mbps)Total</v>
      </c>
      <c r="AE303" s="8"/>
      <c r="AF303" s="8"/>
    </row>
    <row r="304" spans="4:32" ht="13.15" customHeight="1" x14ac:dyDescent="0.25">
      <c r="D304" s="53" t="s">
        <v>164</v>
      </c>
      <c r="E304" s="53" t="s">
        <v>62</v>
      </c>
      <c r="F304" s="53" t="s">
        <v>19</v>
      </c>
      <c r="G304" s="53" t="s">
        <v>31</v>
      </c>
      <c r="H304" s="54" t="e">
        <v>#N/A</v>
      </c>
      <c r="I304" s="54" t="e">
        <v>#N/A</v>
      </c>
      <c r="J304" s="54" t="e">
        <v>#N/A</v>
      </c>
      <c r="K304" s="54" t="e">
        <v>#N/A</v>
      </c>
      <c r="L304" s="54" t="e">
        <v>#N/A</v>
      </c>
      <c r="M304" s="54" t="e">
        <v>#N/A</v>
      </c>
      <c r="N304" s="54">
        <v>14127485.757000007</v>
      </c>
      <c r="O304" s="111">
        <v>23203855.779000033</v>
      </c>
      <c r="P304" s="111">
        <v>25863860.708999999</v>
      </c>
      <c r="Q304" s="111">
        <v>28299895.460999999</v>
      </c>
      <c r="R304" s="54">
        <v>30434110.949200001</v>
      </c>
      <c r="AC304" s="84" t="str">
        <f t="shared" si="4"/>
        <v>GermanyBroadband coverage (&gt;1Gbps)Total</v>
      </c>
      <c r="AE304" s="8"/>
      <c r="AF304" s="8"/>
    </row>
    <row r="305" spans="4:32" ht="13.15" customHeight="1" x14ac:dyDescent="0.25">
      <c r="D305" s="53" t="s">
        <v>164</v>
      </c>
      <c r="E305" s="53" t="s">
        <v>63</v>
      </c>
      <c r="F305" s="53" t="s">
        <v>19</v>
      </c>
      <c r="G305" s="53" t="s">
        <v>31</v>
      </c>
      <c r="H305" s="54" t="e">
        <v>#N/A</v>
      </c>
      <c r="I305" s="54" t="e">
        <v>#N/A</v>
      </c>
      <c r="J305" s="54" t="e">
        <v>#N/A</v>
      </c>
      <c r="K305" s="54" t="e">
        <v>#N/A</v>
      </c>
      <c r="L305" s="54" t="e">
        <v>#N/A</v>
      </c>
      <c r="M305" s="54" t="e">
        <v>#N/A</v>
      </c>
      <c r="N305" s="54" t="e">
        <v>#N/A</v>
      </c>
      <c r="O305" s="111" t="e">
        <v>#N/A</v>
      </c>
      <c r="P305" s="111" t="e">
        <v>#N/A</v>
      </c>
      <c r="Q305" s="111" t="e">
        <v>#N/A</v>
      </c>
      <c r="R305" s="54">
        <v>5129576.9440000001</v>
      </c>
      <c r="AC305" s="84" t="str">
        <f t="shared" si="4"/>
        <v>GermanyBroadband coverage (&gt;1Gbps upload and download)Total</v>
      </c>
      <c r="AE305" s="8"/>
      <c r="AF305" s="8"/>
    </row>
    <row r="306" spans="4:32" ht="13.15" customHeight="1" x14ac:dyDescent="0.25">
      <c r="D306" s="53" t="s">
        <v>164</v>
      </c>
      <c r="E306" s="53" t="s">
        <v>65</v>
      </c>
      <c r="F306" s="53" t="s">
        <v>19</v>
      </c>
      <c r="G306" s="53" t="s">
        <v>31</v>
      </c>
      <c r="H306" s="54">
        <v>38537665.824000001</v>
      </c>
      <c r="I306" s="54">
        <v>39448236.329536133</v>
      </c>
      <c r="J306" s="54">
        <v>38856818.335999995</v>
      </c>
      <c r="K306" s="54">
        <v>39312500.231445692</v>
      </c>
      <c r="L306" s="54">
        <v>39766615.338532321</v>
      </c>
      <c r="M306" s="54">
        <v>39725290.799999997</v>
      </c>
      <c r="N306" s="54">
        <v>40829130.868605442</v>
      </c>
      <c r="O306" s="111">
        <v>41090334.231900051</v>
      </c>
      <c r="P306" s="111">
        <v>41440485.354999997</v>
      </c>
      <c r="Q306" s="111">
        <v>40961570.060400002</v>
      </c>
      <c r="R306" s="54">
        <v>40933196.662</v>
      </c>
      <c r="AC306" s="84" t="str">
        <f t="shared" si="4"/>
        <v>GermanyFixed broadband coverageTotal</v>
      </c>
      <c r="AE306" s="8"/>
      <c r="AF306" s="8"/>
    </row>
    <row r="307" spans="4:32" ht="13.15" customHeight="1" x14ac:dyDescent="0.25">
      <c r="D307" s="53" t="s">
        <v>164</v>
      </c>
      <c r="E307" s="53" t="s">
        <v>70</v>
      </c>
      <c r="F307" s="53" t="s">
        <v>19</v>
      </c>
      <c r="G307" s="53" t="s">
        <v>31</v>
      </c>
      <c r="H307" s="54">
        <v>29820812.840000004</v>
      </c>
      <c r="I307" s="54">
        <v>32234403.712000001</v>
      </c>
      <c r="J307" s="54">
        <v>32453821.063999999</v>
      </c>
      <c r="K307" s="54">
        <v>32894543.438287463</v>
      </c>
      <c r="L307" s="54">
        <v>34231037.358961806</v>
      </c>
      <c r="M307" s="54">
        <v>35813877.552000001</v>
      </c>
      <c r="N307" s="54">
        <v>38215465.672945499</v>
      </c>
      <c r="O307" s="111">
        <v>39305422.248900048</v>
      </c>
      <c r="P307" s="111">
        <v>39941131.111000001</v>
      </c>
      <c r="Q307" s="111">
        <v>40193695.435199998</v>
      </c>
      <c r="R307" s="54">
        <v>39526699.758000001</v>
      </c>
      <c r="AC307" s="84" t="str">
        <f t="shared" si="4"/>
        <v>GermanyNGA coverageTotal</v>
      </c>
      <c r="AE307" s="8"/>
      <c r="AF307" s="8"/>
    </row>
    <row r="308" spans="4:32" ht="13.15" customHeight="1" x14ac:dyDescent="0.25">
      <c r="D308" s="53" t="s">
        <v>164</v>
      </c>
      <c r="E308" s="53" t="s">
        <v>225</v>
      </c>
      <c r="F308" s="53" t="s">
        <v>19</v>
      </c>
      <c r="G308" s="53" t="s">
        <v>31</v>
      </c>
      <c r="H308" s="54" t="e">
        <v>#N/A</v>
      </c>
      <c r="I308" s="54" t="e">
        <v>#N/A</v>
      </c>
      <c r="J308" s="54" t="e">
        <v>#N/A</v>
      </c>
      <c r="K308" s="54" t="e">
        <v>#N/A</v>
      </c>
      <c r="L308" s="54" t="e">
        <v>#N/A</v>
      </c>
      <c r="M308" s="54" t="e">
        <v>#N/A</v>
      </c>
      <c r="N308" s="148">
        <v>14268057.940439913</v>
      </c>
      <c r="O308" s="111">
        <v>23189924.246355079</v>
      </c>
      <c r="P308" s="111">
        <v>31207392.639699999</v>
      </c>
      <c r="Q308" s="111">
        <v>28956304.414799999</v>
      </c>
      <c r="R308" s="54">
        <v>30918111.354399998</v>
      </c>
      <c r="AC308" s="84" t="str">
        <f t="shared" si="4"/>
        <v>GermanyFixed VHCN coverage (FTTP &amp; DOCSIS 3.1)Total</v>
      </c>
      <c r="AE308" s="8"/>
      <c r="AF308" s="8"/>
    </row>
    <row r="309" spans="4:32" ht="13.15" customHeight="1" x14ac:dyDescent="0.25">
      <c r="D309" s="53" t="s">
        <v>164</v>
      </c>
      <c r="E309" s="53" t="s">
        <v>226</v>
      </c>
      <c r="F309" s="53" t="s">
        <v>19</v>
      </c>
      <c r="G309" s="53" t="s">
        <v>31</v>
      </c>
      <c r="H309" s="54" t="e">
        <v>#N/A</v>
      </c>
      <c r="I309" s="54" t="e">
        <v>#N/A</v>
      </c>
      <c r="J309" s="54" t="e">
        <v>#N/A</v>
      </c>
      <c r="K309" s="54" t="e">
        <v>#N/A</v>
      </c>
      <c r="L309" s="54" t="e">
        <v>#N/A</v>
      </c>
      <c r="M309" s="54" t="e">
        <v>#N/A</v>
      </c>
      <c r="N309" s="54" t="e">
        <v>#N/A</v>
      </c>
      <c r="O309" s="54" t="e">
        <v>#N/A</v>
      </c>
      <c r="P309" s="54" t="e">
        <v>#N/A</v>
      </c>
      <c r="Q309" s="54" t="e">
        <v>#N/A</v>
      </c>
      <c r="R309" s="54" t="e">
        <v>#N/A</v>
      </c>
      <c r="AC309" s="84" t="str">
        <f t="shared" si="4"/>
        <v>GermanyVHCN coverage (as defined by BEREC)Total</v>
      </c>
      <c r="AE309" s="8"/>
      <c r="AF309" s="8"/>
    </row>
    <row r="310" spans="4:32" ht="13.15" customHeight="1" x14ac:dyDescent="0.25">
      <c r="D310" s="53" t="s">
        <v>164</v>
      </c>
      <c r="E310" s="53" t="s">
        <v>74</v>
      </c>
      <c r="F310" s="53" t="s">
        <v>19</v>
      </c>
      <c r="G310" s="53" t="s">
        <v>31</v>
      </c>
      <c r="H310" s="54">
        <v>37859466.736000001</v>
      </c>
      <c r="I310" s="54">
        <v>38218513.311999999</v>
      </c>
      <c r="J310" s="54">
        <v>38537665.824000001</v>
      </c>
      <c r="K310" s="54">
        <v>39071072.389696792</v>
      </c>
      <c r="L310" s="54">
        <v>39522398.662963033</v>
      </c>
      <c r="M310" s="54">
        <v>39684546.912</v>
      </c>
      <c r="N310" s="54">
        <v>40570579.70970232</v>
      </c>
      <c r="O310" s="111">
        <v>40979797.578955986</v>
      </c>
      <c r="P310" s="111">
        <v>41387251</v>
      </c>
      <c r="Q310" s="111">
        <v>40339150</v>
      </c>
      <c r="R310" s="54">
        <v>40014015</v>
      </c>
      <c r="AC310" s="84" t="str">
        <f t="shared" si="4"/>
        <v>GermanyDSLTotal</v>
      </c>
      <c r="AE310" s="8"/>
      <c r="AF310" s="8"/>
    </row>
    <row r="311" spans="4:32" ht="13.15" customHeight="1" x14ac:dyDescent="0.25">
      <c r="D311" s="53" t="s">
        <v>164</v>
      </c>
      <c r="E311" s="53" t="s">
        <v>78</v>
      </c>
      <c r="F311" s="53" t="s">
        <v>19</v>
      </c>
      <c r="G311" s="53" t="s">
        <v>31</v>
      </c>
      <c r="H311" s="54">
        <v>13364511.440000001</v>
      </c>
      <c r="I311" s="54">
        <v>17154447.52</v>
      </c>
      <c r="J311" s="54">
        <v>19348621.039999999</v>
      </c>
      <c r="K311" s="54">
        <v>23659928.491392083</v>
      </c>
      <c r="L311" s="54">
        <v>28084917.690468065</v>
      </c>
      <c r="M311" s="54">
        <v>31332049.872000001</v>
      </c>
      <c r="N311" s="54">
        <v>35443764.575183392</v>
      </c>
      <c r="O311" s="111">
        <v>37043519.34214773</v>
      </c>
      <c r="P311" s="111">
        <v>38044112</v>
      </c>
      <c r="Q311" s="111">
        <v>39132107</v>
      </c>
      <c r="R311" s="54">
        <v>35820268</v>
      </c>
      <c r="AC311" s="84" t="str">
        <f t="shared" si="4"/>
        <v>GermanyVDSLTotal</v>
      </c>
      <c r="AE311" s="8"/>
      <c r="AF311" s="8"/>
    </row>
    <row r="312" spans="4:32" ht="13.15" customHeight="1" x14ac:dyDescent="0.25">
      <c r="D312" s="53" t="s">
        <v>164</v>
      </c>
      <c r="E312" s="53" t="s">
        <v>82</v>
      </c>
      <c r="F312" s="53" t="s">
        <v>19</v>
      </c>
      <c r="G312" s="53" t="s">
        <v>31</v>
      </c>
      <c r="H312" s="54" t="e">
        <v>#N/A</v>
      </c>
      <c r="I312" s="54" t="e">
        <v>#N/A</v>
      </c>
      <c r="J312" s="54" t="e">
        <v>#N/A</v>
      </c>
      <c r="K312" s="54" t="e">
        <v>#N/A</v>
      </c>
      <c r="L312" s="54" t="e">
        <v>#N/A</v>
      </c>
      <c r="M312" s="54" t="e">
        <v>#N/A</v>
      </c>
      <c r="N312" s="54">
        <v>27094511.455315609</v>
      </c>
      <c r="O312" s="111">
        <v>30175973.322212663</v>
      </c>
      <c r="P312" s="111">
        <v>33070838</v>
      </c>
      <c r="Q312" s="111">
        <v>30618551</v>
      </c>
      <c r="R312" s="54">
        <v>32833257</v>
      </c>
      <c r="AC312" s="84" t="str">
        <f t="shared" si="4"/>
        <v>GermanyVDSL 2 VectoringTotal</v>
      </c>
      <c r="AE312" s="8"/>
      <c r="AF312" s="8"/>
    </row>
    <row r="313" spans="4:32" ht="13.15" customHeight="1" x14ac:dyDescent="0.25">
      <c r="D313" s="53" t="s">
        <v>164</v>
      </c>
      <c r="E313" s="53" t="s">
        <v>86</v>
      </c>
      <c r="F313" s="53" t="s">
        <v>19</v>
      </c>
      <c r="G313" s="53" t="s">
        <v>31</v>
      </c>
      <c r="H313" s="54">
        <v>1755338.8159999999</v>
      </c>
      <c r="I313" s="54">
        <v>1755338.8160000001</v>
      </c>
      <c r="J313" s="54">
        <v>2633008.2239999999</v>
      </c>
      <c r="K313" s="54">
        <v>2856896.1273619691</v>
      </c>
      <c r="L313" s="54">
        <v>2971302.8860929981</v>
      </c>
      <c r="M313" s="54">
        <v>3463230.4800000004</v>
      </c>
      <c r="N313" s="54">
        <v>4351458.9334038729</v>
      </c>
      <c r="O313" s="111">
        <v>5731176.0325001925</v>
      </c>
      <c r="P313" s="111">
        <v>6425303.0000000009</v>
      </c>
      <c r="Q313" s="111">
        <v>7975905</v>
      </c>
      <c r="R313" s="54">
        <v>12325986.886399999</v>
      </c>
      <c r="AC313" s="84" t="str">
        <f t="shared" si="4"/>
        <v>GermanyFTTPTotal</v>
      </c>
      <c r="AE313" s="8"/>
      <c r="AF313" s="8"/>
    </row>
    <row r="314" spans="4:32" ht="13.15" customHeight="1" x14ac:dyDescent="0.25">
      <c r="D314" s="53" t="s">
        <v>164</v>
      </c>
      <c r="E314" s="53" t="s">
        <v>90</v>
      </c>
      <c r="F314" s="53" t="s">
        <v>19</v>
      </c>
      <c r="G314" s="53" t="s">
        <v>31</v>
      </c>
      <c r="H314" s="54">
        <v>22260887.712000001</v>
      </c>
      <c r="I314" s="54">
        <v>24574743.423999999</v>
      </c>
      <c r="J314" s="54">
        <v>25013578.127999999</v>
      </c>
      <c r="K314" s="54">
        <v>25551113.25175846</v>
      </c>
      <c r="L314" s="54">
        <v>25927670.389606029</v>
      </c>
      <c r="M314" s="54">
        <v>26035344.432</v>
      </c>
      <c r="N314" s="54">
        <v>27468867.64063767</v>
      </c>
      <c r="O314" s="111">
        <v>27780986.308514789</v>
      </c>
      <c r="P314" s="111">
        <v>28276683</v>
      </c>
      <c r="Q314" s="111">
        <v>25909752</v>
      </c>
      <c r="R314" s="54">
        <v>26252300.999999996</v>
      </c>
      <c r="AC314" s="84" t="str">
        <f t="shared" si="4"/>
        <v>GermanyCable modem DOCSIS 3.0Total</v>
      </c>
      <c r="AE314" s="8"/>
      <c r="AF314" s="8"/>
    </row>
    <row r="315" spans="4:32" ht="13.15" customHeight="1" x14ac:dyDescent="0.25">
      <c r="D315" s="53" t="s">
        <v>164</v>
      </c>
      <c r="E315" s="53" t="s">
        <v>94</v>
      </c>
      <c r="F315" s="53" t="s">
        <v>19</v>
      </c>
      <c r="G315" s="53" t="s">
        <v>31</v>
      </c>
      <c r="H315" s="54" t="e">
        <v>#N/A</v>
      </c>
      <c r="I315" s="54" t="e">
        <v>#N/A</v>
      </c>
      <c r="J315" s="54" t="e">
        <v>#N/A</v>
      </c>
      <c r="K315" s="54" t="e">
        <v>#N/A</v>
      </c>
      <c r="L315" s="54" t="e">
        <v>#N/A</v>
      </c>
      <c r="M315" s="54" t="e">
        <v>#N/A</v>
      </c>
      <c r="N315" s="54">
        <v>12137542.600831939</v>
      </c>
      <c r="O315" s="111">
        <v>20898237.755347732</v>
      </c>
      <c r="P315" s="111">
        <v>27991715</v>
      </c>
      <c r="Q315" s="111">
        <v>25731990.999999996</v>
      </c>
      <c r="R315" s="54">
        <v>26117303</v>
      </c>
      <c r="AC315" s="84" t="str">
        <f t="shared" si="4"/>
        <v>GermanyCable modem DOCSIS 3.1Total</v>
      </c>
      <c r="AE315" s="8"/>
      <c r="AF315" s="8"/>
    </row>
    <row r="316" spans="4:32" ht="13.15" customHeight="1" x14ac:dyDescent="0.25">
      <c r="D316" s="53" t="s">
        <v>164</v>
      </c>
      <c r="E316" s="53" t="s">
        <v>98</v>
      </c>
      <c r="F316" s="53" t="s">
        <v>19</v>
      </c>
      <c r="G316" s="53" t="s">
        <v>31</v>
      </c>
      <c r="H316" s="54" t="e">
        <v>#N/A</v>
      </c>
      <c r="I316" s="54" t="e">
        <v>#N/A</v>
      </c>
      <c r="J316" s="54" t="e">
        <v>#N/A</v>
      </c>
      <c r="K316" s="54" t="e">
        <v>#N/A</v>
      </c>
      <c r="L316" s="54" t="e">
        <v>#N/A</v>
      </c>
      <c r="M316" s="54" t="e">
        <v>#N/A</v>
      </c>
      <c r="N316" s="54">
        <v>36767925.93827422</v>
      </c>
      <c r="O316" s="111">
        <v>37251347.872373573</v>
      </c>
      <c r="P316" s="111">
        <v>37477567.799999982</v>
      </c>
      <c r="Q316" s="111">
        <v>37088024.400000006</v>
      </c>
      <c r="R316" s="54">
        <v>37349209.640000015</v>
      </c>
      <c r="AC316" s="84" t="str">
        <f t="shared" ref="AC316:AC375" si="5">D316&amp;E316&amp;F316</f>
        <v>GermanyFWATotal</v>
      </c>
      <c r="AE316" s="8"/>
      <c r="AF316" s="8"/>
    </row>
    <row r="317" spans="4:32" ht="13.15" customHeight="1" x14ac:dyDescent="0.25">
      <c r="D317" s="53" t="s">
        <v>164</v>
      </c>
      <c r="E317" s="53" t="s">
        <v>102</v>
      </c>
      <c r="F317" s="53" t="s">
        <v>19</v>
      </c>
      <c r="G317" s="53" t="s">
        <v>31</v>
      </c>
      <c r="H317" s="54">
        <v>32314191.840000004</v>
      </c>
      <c r="I317" s="54">
        <v>36742432.943999998</v>
      </c>
      <c r="J317" s="54">
        <v>37500420.159999996</v>
      </c>
      <c r="K317" s="54">
        <v>38869882.521572709</v>
      </c>
      <c r="L317" s="54">
        <v>39278181.987393744</v>
      </c>
      <c r="M317" s="54">
        <v>39725290.799999997</v>
      </c>
      <c r="N317" s="54">
        <v>40853251.042526871</v>
      </c>
      <c r="O317" s="111">
        <v>41390386.52485954</v>
      </c>
      <c r="P317" s="111">
        <v>41641742</v>
      </c>
      <c r="Q317" s="111">
        <v>41208916</v>
      </c>
      <c r="R317" s="54" t="e">
        <v>#N/A</v>
      </c>
      <c r="AC317" s="84" t="str">
        <f t="shared" si="5"/>
        <v>GermanyLTETotal</v>
      </c>
      <c r="AE317" s="8"/>
      <c r="AF317" s="8"/>
    </row>
    <row r="318" spans="4:32" ht="13.15" customHeight="1" x14ac:dyDescent="0.25">
      <c r="D318" s="53" t="s">
        <v>164</v>
      </c>
      <c r="E318" s="53" t="s">
        <v>106</v>
      </c>
      <c r="F318" s="53" t="s">
        <v>19</v>
      </c>
      <c r="G318" s="53" t="s">
        <v>31</v>
      </c>
      <c r="H318" s="54" t="e">
        <v>#N/A</v>
      </c>
      <c r="I318" s="54" t="e">
        <v>#N/A</v>
      </c>
      <c r="J318" s="54" t="e">
        <v>#N/A</v>
      </c>
      <c r="K318" s="54">
        <v>34604657.317342162</v>
      </c>
      <c r="L318" s="54">
        <v>35682769.81929034</v>
      </c>
      <c r="M318" s="54">
        <v>36722466.2544</v>
      </c>
      <c r="N318" s="54">
        <v>38805703.790000007</v>
      </c>
      <c r="O318" s="111">
        <v>39157371.410000049</v>
      </c>
      <c r="P318" s="111">
        <v>40829637.329666667</v>
      </c>
      <c r="Q318" s="54" t="e">
        <v>#N/A</v>
      </c>
      <c r="R318" s="54" t="e">
        <v>#N/A</v>
      </c>
      <c r="AC318" s="84" t="str">
        <f t="shared" si="5"/>
        <v>GermanyAverage LTE coverageTotal</v>
      </c>
      <c r="AE318" s="8"/>
      <c r="AF318" s="8"/>
    </row>
    <row r="319" spans="4:32" ht="13.15" customHeight="1" x14ac:dyDescent="0.25">
      <c r="D319" s="53" t="s">
        <v>164</v>
      </c>
      <c r="E319" s="53" t="s">
        <v>108</v>
      </c>
      <c r="F319" s="53" t="s">
        <v>19</v>
      </c>
      <c r="G319" s="53" t="s">
        <v>31</v>
      </c>
      <c r="H319" s="54" t="e">
        <v>#N/A</v>
      </c>
      <c r="I319" s="54" t="e">
        <v>#N/A</v>
      </c>
      <c r="J319" s="54" t="e">
        <v>#N/A</v>
      </c>
      <c r="K319" s="54" t="e">
        <v>#N/A</v>
      </c>
      <c r="L319" s="54" t="e">
        <v>#N/A</v>
      </c>
      <c r="M319" s="54" t="e">
        <v>#N/A</v>
      </c>
      <c r="N319" s="54" t="e">
        <v>#N/A</v>
      </c>
      <c r="O319" s="111">
        <v>7393539.6014357237</v>
      </c>
      <c r="P319" s="111">
        <v>36031189.871240437</v>
      </c>
      <c r="Q319" s="111">
        <v>38470718</v>
      </c>
      <c r="R319" s="54">
        <v>40596967</v>
      </c>
      <c r="AC319" s="84" t="str">
        <f t="shared" si="5"/>
        <v>Germany5GTotal</v>
      </c>
      <c r="AE319" s="8"/>
      <c r="AF319" s="8"/>
    </row>
    <row r="320" spans="4:32" ht="13.15" customHeight="1" x14ac:dyDescent="0.25">
      <c r="D320" s="53" t="s">
        <v>164</v>
      </c>
      <c r="E320" s="53" t="s">
        <v>207</v>
      </c>
      <c r="F320" s="53" t="s">
        <v>19</v>
      </c>
      <c r="G320" s="53" t="s">
        <v>31</v>
      </c>
      <c r="H320" s="54" t="e">
        <v>#N/A</v>
      </c>
      <c r="I320" s="54" t="e">
        <v>#N/A</v>
      </c>
      <c r="J320" s="54" t="e">
        <v>#N/A</v>
      </c>
      <c r="K320" s="54" t="e">
        <v>#N/A</v>
      </c>
      <c r="L320" s="54" t="e">
        <v>#N/A</v>
      </c>
      <c r="M320" s="54" t="e">
        <v>#N/A</v>
      </c>
      <c r="N320" s="54" t="e">
        <v>#N/A</v>
      </c>
      <c r="O320" s="111" t="e">
        <v>#N/A</v>
      </c>
      <c r="P320" s="111" t="e">
        <v>#N/A</v>
      </c>
      <c r="Q320" s="111">
        <v>15052524</v>
      </c>
      <c r="R320" s="54">
        <v>18138417</v>
      </c>
      <c r="AC320" s="84" t="str">
        <f t="shared" si="5"/>
        <v>Germany5G in the 3.4–3.8 GHz bandTotal</v>
      </c>
      <c r="AE320" s="8"/>
      <c r="AF320" s="8"/>
    </row>
    <row r="321" spans="4:32" ht="13.15" customHeight="1" x14ac:dyDescent="0.25">
      <c r="D321" s="53" t="s">
        <v>164</v>
      </c>
      <c r="E321" s="53" t="s">
        <v>112</v>
      </c>
      <c r="F321" s="53" t="s">
        <v>19</v>
      </c>
      <c r="G321" s="53" t="s">
        <v>31</v>
      </c>
      <c r="H321" s="54">
        <v>39894064</v>
      </c>
      <c r="I321" s="54">
        <v>40668284.875810444</v>
      </c>
      <c r="J321" s="54">
        <v>39894064</v>
      </c>
      <c r="K321" s="54">
        <v>40237973.62481647</v>
      </c>
      <c r="L321" s="54">
        <v>40702779.261547923</v>
      </c>
      <c r="M321" s="54">
        <v>40743888</v>
      </c>
      <c r="N321" s="54">
        <v>41429577.000000015</v>
      </c>
      <c r="O321" s="111">
        <v>41509581.000000052</v>
      </c>
      <c r="P321" s="111">
        <v>41648729</v>
      </c>
      <c r="Q321" s="111">
        <v>41283582</v>
      </c>
      <c r="R321" s="54">
        <v>41367556</v>
      </c>
      <c r="AC321" s="84" t="str">
        <f t="shared" si="5"/>
        <v>GermanySatelliteTotal</v>
      </c>
      <c r="AE321" s="8"/>
      <c r="AF321" s="8"/>
    </row>
    <row r="322" spans="4:32" ht="13.15" customHeight="1" x14ac:dyDescent="0.25">
      <c r="D322" s="53" t="s">
        <v>164</v>
      </c>
      <c r="E322" s="53" t="s">
        <v>52</v>
      </c>
      <c r="F322" s="53" t="s">
        <v>19</v>
      </c>
      <c r="G322" s="53" t="s">
        <v>31</v>
      </c>
      <c r="H322" s="54">
        <v>39851953.948804744</v>
      </c>
      <c r="I322" s="54">
        <v>39814275.872000001</v>
      </c>
      <c r="J322" s="54">
        <v>39854169.935999997</v>
      </c>
      <c r="K322" s="54">
        <v>40197735.651191659</v>
      </c>
      <c r="L322" s="54">
        <v>40662076.482286379</v>
      </c>
      <c r="M322" s="54">
        <v>40703144.112000003</v>
      </c>
      <c r="N322" s="54" t="e">
        <v>#N/A</v>
      </c>
      <c r="O322" s="111" t="e">
        <v>#N/A</v>
      </c>
      <c r="P322" s="111" t="e">
        <v>#N/A</v>
      </c>
      <c r="Q322" s="111" t="e">
        <v>#N/A</v>
      </c>
      <c r="R322" s="111" t="e">
        <v>#N/A</v>
      </c>
      <c r="AC322" s="84" t="str">
        <f t="shared" si="5"/>
        <v>GermanyOverall broadband coverageTotal</v>
      </c>
      <c r="AE322" s="8"/>
      <c r="AF322" s="8"/>
    </row>
    <row r="323" spans="4:32" ht="13.15" customHeight="1" x14ac:dyDescent="0.25">
      <c r="D323" s="53" t="s">
        <v>164</v>
      </c>
      <c r="E323" s="53" t="s">
        <v>53</v>
      </c>
      <c r="F323" s="53" t="s">
        <v>19</v>
      </c>
      <c r="G323" s="53" t="s">
        <v>31</v>
      </c>
      <c r="H323" s="54" t="e">
        <v>#N/A</v>
      </c>
      <c r="I323" s="54" t="e">
        <v>#N/A</v>
      </c>
      <c r="J323" s="54" t="e">
        <v>#N/A</v>
      </c>
      <c r="K323" s="54" t="e">
        <v>#N/A</v>
      </c>
      <c r="L323" s="54">
        <v>26721932.496802665</v>
      </c>
      <c r="M323" s="54">
        <v>27008850.93250002</v>
      </c>
      <c r="N323" s="54" t="e">
        <v>#N/A</v>
      </c>
      <c r="O323" s="111" t="e">
        <v>#N/A</v>
      </c>
      <c r="P323" s="111" t="e">
        <v>#N/A</v>
      </c>
      <c r="Q323" s="111" t="e">
        <v>#N/A</v>
      </c>
      <c r="R323" s="111" t="e">
        <v>#N/A</v>
      </c>
      <c r="AC323" s="84" t="str">
        <f t="shared" si="5"/>
        <v>GermanyDOCSIS 3.0 &amp; FTTP coverageTotal</v>
      </c>
      <c r="AE323" s="8"/>
      <c r="AF323" s="8"/>
    </row>
    <row r="324" spans="4:32" ht="13.15" customHeight="1" x14ac:dyDescent="0.25">
      <c r="D324" s="53" t="s">
        <v>164</v>
      </c>
      <c r="E324" s="53" t="s">
        <v>124</v>
      </c>
      <c r="F324" s="53" t="s">
        <v>19</v>
      </c>
      <c r="G324" s="53" t="s">
        <v>31</v>
      </c>
      <c r="H324" s="54">
        <v>23736968.079999998</v>
      </c>
      <c r="I324" s="54">
        <v>24893895.936000001</v>
      </c>
      <c r="J324" s="54">
        <v>25213048.447999999</v>
      </c>
      <c r="K324" s="54">
        <v>25631589.199008092</v>
      </c>
      <c r="L324" s="54">
        <v>25968373.168867577</v>
      </c>
      <c r="M324" s="54">
        <v>26116832.207999997</v>
      </c>
      <c r="N324" s="54" t="e">
        <v>#N/A</v>
      </c>
      <c r="O324" s="111" t="e">
        <v>#N/A</v>
      </c>
      <c r="P324" s="111" t="e">
        <v>#N/A</v>
      </c>
      <c r="Q324" s="111" t="e">
        <v>#N/A</v>
      </c>
      <c r="R324" s="111" t="e">
        <v>#N/A</v>
      </c>
      <c r="AC324" s="84" t="str">
        <f t="shared" si="5"/>
        <v>GermanyCable modemTotal</v>
      </c>
      <c r="AE324" s="8"/>
      <c r="AF324" s="8"/>
    </row>
    <row r="325" spans="4:32" ht="13.15" customHeight="1" x14ac:dyDescent="0.25">
      <c r="D325" s="53" t="s">
        <v>164</v>
      </c>
      <c r="E325" s="53" t="s">
        <v>129</v>
      </c>
      <c r="F325" s="53" t="s">
        <v>19</v>
      </c>
      <c r="G325" s="53" t="s">
        <v>31</v>
      </c>
      <c r="H325" s="54">
        <v>5106440.1919999998</v>
      </c>
      <c r="I325" s="54">
        <v>4029300.4639999997</v>
      </c>
      <c r="J325" s="54">
        <v>4148982.6560000004</v>
      </c>
      <c r="K325" s="54">
        <v>4023797.3624816472</v>
      </c>
      <c r="L325" s="54">
        <v>4192386.2639394365</v>
      </c>
      <c r="M325" s="54">
        <v>4196620.4640000006</v>
      </c>
      <c r="N325" s="54" t="e">
        <v>#N/A</v>
      </c>
      <c r="O325" s="111" t="e">
        <v>#N/A</v>
      </c>
      <c r="P325" s="111" t="e">
        <v>#N/A</v>
      </c>
      <c r="Q325" s="111" t="e">
        <v>#N/A</v>
      </c>
      <c r="R325" s="111" t="e">
        <v>#N/A</v>
      </c>
      <c r="AC325" s="84" t="str">
        <f t="shared" si="5"/>
        <v>GermanyWiMAXTotal</v>
      </c>
      <c r="AE325" s="8"/>
      <c r="AF325" s="8"/>
    </row>
    <row r="326" spans="4:32" ht="13.15" customHeight="1" x14ac:dyDescent="0.25">
      <c r="D326" s="53" t="s">
        <v>164</v>
      </c>
      <c r="E326" s="53" t="s">
        <v>134</v>
      </c>
      <c r="F326" s="53" t="s">
        <v>19</v>
      </c>
      <c r="G326" s="53" t="s">
        <v>31</v>
      </c>
      <c r="H326" s="54">
        <v>36782327.008000001</v>
      </c>
      <c r="I326" s="54">
        <v>36902009.200000003</v>
      </c>
      <c r="J326" s="54">
        <v>36503068.560000002</v>
      </c>
      <c r="K326" s="54">
        <v>37059173.708455965</v>
      </c>
      <c r="L326" s="54">
        <v>37243043.024316348</v>
      </c>
      <c r="M326" s="54">
        <v>37199169.743999995</v>
      </c>
      <c r="N326" s="54" t="e">
        <v>#N/A</v>
      </c>
      <c r="O326" s="111" t="e">
        <v>#N/A</v>
      </c>
      <c r="P326" s="111" t="e">
        <v>#N/A</v>
      </c>
      <c r="Q326" s="111" t="e">
        <v>#N/A</v>
      </c>
      <c r="R326" s="111" t="e">
        <v>#N/A</v>
      </c>
      <c r="AC326" s="84" t="str">
        <f t="shared" si="5"/>
        <v>GermanyHSPATotal</v>
      </c>
      <c r="AE326" s="8"/>
      <c r="AF326" s="8"/>
    </row>
    <row r="327" spans="4:32" ht="13.15" customHeight="1" x14ac:dyDescent="0.25">
      <c r="D327" s="53" t="s">
        <v>166</v>
      </c>
      <c r="E327" s="53" t="s">
        <v>147</v>
      </c>
      <c r="F327" s="53" t="s">
        <v>19</v>
      </c>
      <c r="G327" s="53" t="s">
        <v>149</v>
      </c>
      <c r="H327" s="54">
        <v>131621</v>
      </c>
      <c r="I327" s="54">
        <v>131621</v>
      </c>
      <c r="J327" s="54">
        <v>131621</v>
      </c>
      <c r="K327" s="54">
        <v>131621</v>
      </c>
      <c r="L327" s="54">
        <v>131621</v>
      </c>
      <c r="M327" s="54">
        <v>131621</v>
      </c>
      <c r="N327" s="54">
        <v>131621</v>
      </c>
      <c r="O327" s="111">
        <v>131621</v>
      </c>
      <c r="P327" s="111">
        <v>131621</v>
      </c>
      <c r="Q327" s="111">
        <v>131621</v>
      </c>
      <c r="R327" s="111">
        <v>131621</v>
      </c>
      <c r="AC327" s="84" t="str">
        <f t="shared" si="5"/>
        <v>GreeceLand areaTotal</v>
      </c>
      <c r="AE327" s="8"/>
      <c r="AF327" s="8"/>
    </row>
    <row r="328" spans="4:32" ht="13.15" customHeight="1" x14ac:dyDescent="0.25">
      <c r="D328" s="53" t="s">
        <v>166</v>
      </c>
      <c r="E328" s="53" t="s">
        <v>28</v>
      </c>
      <c r="F328" s="53" t="s">
        <v>19</v>
      </c>
      <c r="G328" s="53" t="s">
        <v>152</v>
      </c>
      <c r="H328" s="54">
        <v>11290067</v>
      </c>
      <c r="I328" s="54">
        <v>11062508</v>
      </c>
      <c r="J328" s="54">
        <v>10903704</v>
      </c>
      <c r="K328" s="54">
        <v>10926608</v>
      </c>
      <c r="L328" s="54">
        <v>10812009</v>
      </c>
      <c r="M328" s="54">
        <v>10768193</v>
      </c>
      <c r="N328" s="54">
        <v>10741165</v>
      </c>
      <c r="O328" s="111">
        <v>10724599</v>
      </c>
      <c r="P328" s="111">
        <v>10718565.000000009</v>
      </c>
      <c r="Q328" s="111">
        <v>10678631.999999996</v>
      </c>
      <c r="R328" s="111">
        <v>10459781.999999993</v>
      </c>
      <c r="AC328" s="84" t="str">
        <f t="shared" si="5"/>
        <v>GreecePopulationTotal</v>
      </c>
      <c r="AE328" s="8"/>
      <c r="AF328" s="8"/>
    </row>
    <row r="329" spans="4:32" ht="13.15" customHeight="1" x14ac:dyDescent="0.25">
      <c r="D329" s="53" t="s">
        <v>166</v>
      </c>
      <c r="E329" s="53" t="s">
        <v>31</v>
      </c>
      <c r="F329" s="53" t="s">
        <v>19</v>
      </c>
      <c r="G329" s="53" t="s">
        <v>152</v>
      </c>
      <c r="H329" s="54">
        <v>4704196</v>
      </c>
      <c r="I329" s="54">
        <v>4254810.769230769</v>
      </c>
      <c r="J329" s="54">
        <v>4361481.5999999987</v>
      </c>
      <c r="K329" s="54">
        <v>4370643.1999999993</v>
      </c>
      <c r="L329" s="54">
        <v>4324803.6000000006</v>
      </c>
      <c r="M329" s="54">
        <v>4307277.2</v>
      </c>
      <c r="N329" s="54">
        <v>4296466</v>
      </c>
      <c r="O329" s="111">
        <v>4289839.5999999987</v>
      </c>
      <c r="P329" s="111">
        <v>4287426.0000000009</v>
      </c>
      <c r="Q329" s="111">
        <v>4271452.7999999989</v>
      </c>
      <c r="R329" s="111">
        <v>4183912.799999997</v>
      </c>
      <c r="AC329" s="84" t="str">
        <f t="shared" si="5"/>
        <v>GreeceHouseholdsTotal</v>
      </c>
      <c r="AE329" s="8"/>
      <c r="AF329" s="8"/>
    </row>
    <row r="330" spans="4:32" ht="13.15" customHeight="1" x14ac:dyDescent="0.25">
      <c r="D330" s="53" t="s">
        <v>166</v>
      </c>
      <c r="E330" s="53" t="s">
        <v>58</v>
      </c>
      <c r="F330" s="53" t="s">
        <v>19</v>
      </c>
      <c r="G330" s="53" t="s">
        <v>31</v>
      </c>
      <c r="H330" s="54">
        <v>4412535.8479999993</v>
      </c>
      <c r="I330" s="54">
        <v>4012286.555384615</v>
      </c>
      <c r="J330" s="54">
        <v>4139046.0383999986</v>
      </c>
      <c r="K330" s="54">
        <v>4130829.9278544006</v>
      </c>
      <c r="L330" s="54">
        <v>4110445.2652543997</v>
      </c>
      <c r="M330" s="54">
        <v>4121910.3195661888</v>
      </c>
      <c r="N330" s="54">
        <v>4273709.1779272016</v>
      </c>
      <c r="O330" s="111">
        <v>4271297.3021719996</v>
      </c>
      <c r="P330" s="111" t="e">
        <v>#N/A</v>
      </c>
      <c r="Q330" s="111" t="e">
        <v>#N/A</v>
      </c>
      <c r="R330" s="111" t="e">
        <v>#N/A</v>
      </c>
      <c r="AC330" s="84" t="str">
        <f t="shared" si="5"/>
        <v>GreeceBroadband coverage (&gt;2Mbps)Total</v>
      </c>
      <c r="AE330" s="8"/>
      <c r="AF330" s="8"/>
    </row>
    <row r="331" spans="4:32" ht="13.15" customHeight="1" x14ac:dyDescent="0.25">
      <c r="D331" s="53" t="s">
        <v>166</v>
      </c>
      <c r="E331" s="53" t="s">
        <v>60</v>
      </c>
      <c r="F331" s="53" t="s">
        <v>19</v>
      </c>
      <c r="G331" s="53" t="s">
        <v>31</v>
      </c>
      <c r="H331" s="54">
        <v>636408.5</v>
      </c>
      <c r="I331" s="54">
        <v>1310090.9453798977</v>
      </c>
      <c r="J331" s="54">
        <v>1447818.573831263</v>
      </c>
      <c r="K331" s="54">
        <v>1962477.5055544004</v>
      </c>
      <c r="L331" s="54">
        <v>2103143.3875544001</v>
      </c>
      <c r="M331" s="54">
        <v>2638290.9851574204</v>
      </c>
      <c r="N331" s="54">
        <v>3424283.4020000002</v>
      </c>
      <c r="O331" s="111">
        <v>3725036.0219999999</v>
      </c>
      <c r="P331" s="111">
        <v>4139509.8030000012</v>
      </c>
      <c r="Q331" s="111">
        <v>4101876.1238399991</v>
      </c>
      <c r="R331" s="54">
        <v>4080988.5451199971</v>
      </c>
      <c r="AC331" s="84" t="str">
        <f t="shared" si="5"/>
        <v>GreeceBroadband coverage (&gt;30Mbps)Total</v>
      </c>
      <c r="AE331" s="8"/>
      <c r="AF331" s="8"/>
    </row>
    <row r="332" spans="4:32" ht="13.15" customHeight="1" x14ac:dyDescent="0.25">
      <c r="D332" s="53" t="s">
        <v>166</v>
      </c>
      <c r="E332" s="53" t="s">
        <v>61</v>
      </c>
      <c r="F332" s="53" t="s">
        <v>19</v>
      </c>
      <c r="G332" s="53" t="s">
        <v>31</v>
      </c>
      <c r="H332" s="54">
        <v>18001</v>
      </c>
      <c r="I332" s="54">
        <v>16049.29945</v>
      </c>
      <c r="J332" s="54">
        <v>16594.147011600002</v>
      </c>
      <c r="K332" s="54">
        <v>16623.851108800001</v>
      </c>
      <c r="L332" s="54">
        <v>16623.851108800001</v>
      </c>
      <c r="M332" s="54">
        <v>16691.493902737962</v>
      </c>
      <c r="N332" s="54">
        <v>1787329.8559999999</v>
      </c>
      <c r="O332" s="111">
        <v>2099682.9342</v>
      </c>
      <c r="P332" s="111">
        <v>2342220.8238000004</v>
      </c>
      <c r="Q332" s="111">
        <v>2727322.6127999993</v>
      </c>
      <c r="R332" s="54">
        <v>2541308.6347199986</v>
      </c>
      <c r="AC332" s="84" t="str">
        <f t="shared" si="5"/>
        <v>GreeceBroadband coverage (&gt;100Mbps)Total</v>
      </c>
      <c r="AE332" s="8"/>
      <c r="AF332" s="8"/>
    </row>
    <row r="333" spans="4:32" ht="13.15" customHeight="1" x14ac:dyDescent="0.25">
      <c r="D333" s="53" t="s">
        <v>166</v>
      </c>
      <c r="E333" s="53" t="s">
        <v>62</v>
      </c>
      <c r="F333" s="53" t="s">
        <v>19</v>
      </c>
      <c r="G333" s="53" t="s">
        <v>31</v>
      </c>
      <c r="H333" s="54" t="e">
        <v>#N/A</v>
      </c>
      <c r="I333" s="54" t="e">
        <v>#N/A</v>
      </c>
      <c r="J333" s="54" t="e">
        <v>#N/A</v>
      </c>
      <c r="K333" s="54" t="e">
        <v>#N/A</v>
      </c>
      <c r="L333" s="54" t="e">
        <v>#N/A</v>
      </c>
      <c r="M333" s="54" t="e">
        <v>#N/A</v>
      </c>
      <c r="N333" s="54">
        <v>298604.38700000005</v>
      </c>
      <c r="O333" s="111">
        <v>436962.49323485687</v>
      </c>
      <c r="P333" s="111">
        <v>815897.16780000017</v>
      </c>
      <c r="Q333" s="111">
        <v>1189599.6047999999</v>
      </c>
      <c r="R333" s="54">
        <v>1653993</v>
      </c>
      <c r="AC333" s="84" t="str">
        <f t="shared" si="5"/>
        <v>GreeceBroadband coverage (&gt;1Gbps)Total</v>
      </c>
      <c r="AE333" s="8"/>
      <c r="AF333" s="8"/>
    </row>
    <row r="334" spans="4:32" ht="13.15" customHeight="1" x14ac:dyDescent="0.25">
      <c r="D334" s="53" t="s">
        <v>166</v>
      </c>
      <c r="E334" s="53" t="s">
        <v>63</v>
      </c>
      <c r="F334" s="53" t="s">
        <v>19</v>
      </c>
      <c r="G334" s="53" t="s">
        <v>31</v>
      </c>
      <c r="H334" s="54" t="e">
        <v>#N/A</v>
      </c>
      <c r="I334" s="54" t="e">
        <v>#N/A</v>
      </c>
      <c r="J334" s="54" t="e">
        <v>#N/A</v>
      </c>
      <c r="K334" s="54" t="e">
        <v>#N/A</v>
      </c>
      <c r="L334" s="54" t="e">
        <v>#N/A</v>
      </c>
      <c r="M334" s="54" t="e">
        <v>#N/A</v>
      </c>
      <c r="N334" s="54" t="e">
        <v>#N/A</v>
      </c>
      <c r="O334" s="111" t="e">
        <v>#N/A</v>
      </c>
      <c r="P334" s="111">
        <v>797889.97860000015</v>
      </c>
      <c r="Q334" s="111">
        <v>1113140.5996799998</v>
      </c>
      <c r="R334" s="54">
        <v>1653993</v>
      </c>
      <c r="AC334" s="84" t="str">
        <f t="shared" si="5"/>
        <v>GreeceBroadband coverage (&gt;1Gbps upload and download)Total</v>
      </c>
      <c r="AE334" s="8"/>
      <c r="AF334" s="8"/>
    </row>
    <row r="335" spans="4:32" ht="13.15" customHeight="1" x14ac:dyDescent="0.25">
      <c r="D335" s="53" t="s">
        <v>166</v>
      </c>
      <c r="E335" s="53" t="s">
        <v>65</v>
      </c>
      <c r="F335" s="53" t="s">
        <v>19</v>
      </c>
      <c r="G335" s="53" t="s">
        <v>31</v>
      </c>
      <c r="H335" s="54">
        <v>4445465.22</v>
      </c>
      <c r="I335" s="54">
        <v>4046325.0415384611</v>
      </c>
      <c r="J335" s="54">
        <v>4160853.4463999984</v>
      </c>
      <c r="K335" s="54">
        <v>4179864.6999999993</v>
      </c>
      <c r="L335" s="54">
        <v>4159045.7000000007</v>
      </c>
      <c r="M335" s="54">
        <v>4153528.4827713696</v>
      </c>
      <c r="N335" s="54">
        <v>4273709.1779272016</v>
      </c>
      <c r="O335" s="111">
        <v>4255082.7688671444</v>
      </c>
      <c r="P335" s="111">
        <v>4261034.4418440685</v>
      </c>
      <c r="Q335" s="111">
        <v>4230638.6228636056</v>
      </c>
      <c r="R335" s="54">
        <v>4071794.0731432019</v>
      </c>
      <c r="AC335" s="84" t="str">
        <f t="shared" si="5"/>
        <v>GreeceFixed broadband coverageTotal</v>
      </c>
      <c r="AE335" s="8"/>
      <c r="AF335" s="8"/>
    </row>
    <row r="336" spans="4:32" ht="13.15" customHeight="1" x14ac:dyDescent="0.25">
      <c r="D336" s="53" t="s">
        <v>166</v>
      </c>
      <c r="E336" s="53" t="s">
        <v>70</v>
      </c>
      <c r="F336" s="53" t="s">
        <v>19</v>
      </c>
      <c r="G336" s="53" t="s">
        <v>31</v>
      </c>
      <c r="H336" s="54">
        <v>1263816.5</v>
      </c>
      <c r="I336" s="54">
        <v>1447089.9632251086</v>
      </c>
      <c r="J336" s="54">
        <v>1583610.5997976174</v>
      </c>
      <c r="K336" s="54">
        <v>2118641.9255543998</v>
      </c>
      <c r="L336" s="54">
        <v>2270548.9255544003</v>
      </c>
      <c r="M336" s="54">
        <v>2836915.9255544003</v>
      </c>
      <c r="N336" s="54">
        <v>3462941.3366451906</v>
      </c>
      <c r="O336" s="111">
        <v>3719533.5357969794</v>
      </c>
      <c r="P336" s="111">
        <v>3929709.6808901201</v>
      </c>
      <c r="Q336" s="111">
        <v>3687243.8020977415</v>
      </c>
      <c r="R336" s="54">
        <v>3718233.546057675</v>
      </c>
      <c r="AC336" s="84" t="str">
        <f t="shared" si="5"/>
        <v>GreeceNGA coverageTotal</v>
      </c>
      <c r="AE336" s="8"/>
      <c r="AF336" s="8"/>
    </row>
    <row r="337" spans="4:32" ht="13.15" customHeight="1" x14ac:dyDescent="0.25">
      <c r="D337" s="53" t="s">
        <v>166</v>
      </c>
      <c r="E337" s="53" t="s">
        <v>225</v>
      </c>
      <c r="F337" s="53" t="s">
        <v>19</v>
      </c>
      <c r="G337" s="53" t="s">
        <v>31</v>
      </c>
      <c r="H337" s="54" t="e">
        <v>#N/A</v>
      </c>
      <c r="I337" s="54" t="e">
        <v>#N/A</v>
      </c>
      <c r="J337" s="54" t="e">
        <v>#N/A</v>
      </c>
      <c r="K337" s="54" t="e">
        <v>#N/A</v>
      </c>
      <c r="L337" s="54" t="e">
        <v>#N/A</v>
      </c>
      <c r="M337" s="54" t="e">
        <v>#N/A</v>
      </c>
      <c r="N337" s="54">
        <v>303044</v>
      </c>
      <c r="O337" s="111">
        <v>436288.57000000007</v>
      </c>
      <c r="P337" s="111">
        <v>849460</v>
      </c>
      <c r="Q337" s="111">
        <v>1189474</v>
      </c>
      <c r="R337" s="54">
        <v>1606944.4</v>
      </c>
      <c r="AC337" s="84" t="str">
        <f t="shared" si="5"/>
        <v>GreeceFixed VHCN coverage (FTTP &amp; DOCSIS 3.1)Total</v>
      </c>
      <c r="AE337" s="8"/>
      <c r="AF337" s="8"/>
    </row>
    <row r="338" spans="4:32" ht="13.15" customHeight="1" x14ac:dyDescent="0.25">
      <c r="D338" s="53" t="s">
        <v>166</v>
      </c>
      <c r="E338" s="53" t="s">
        <v>226</v>
      </c>
      <c r="F338" s="53" t="s">
        <v>19</v>
      </c>
      <c r="G338" s="53" t="s">
        <v>31</v>
      </c>
      <c r="H338" s="54" t="e">
        <v>#N/A</v>
      </c>
      <c r="I338" s="54" t="e">
        <v>#N/A</v>
      </c>
      <c r="J338" s="54" t="e">
        <v>#N/A</v>
      </c>
      <c r="K338" s="54" t="e">
        <v>#N/A</v>
      </c>
      <c r="L338" s="54" t="e">
        <v>#N/A</v>
      </c>
      <c r="M338" s="54" t="e">
        <v>#N/A</v>
      </c>
      <c r="N338" s="54" t="e">
        <v>#N/A</v>
      </c>
      <c r="O338" s="54" t="e">
        <v>#N/A</v>
      </c>
      <c r="P338" s="54" t="e">
        <v>#N/A</v>
      </c>
      <c r="Q338" s="54" t="e">
        <v>#N/A</v>
      </c>
      <c r="R338" s="54" t="e">
        <v>#N/A</v>
      </c>
      <c r="AC338" s="84" t="str">
        <f t="shared" si="5"/>
        <v>GreeceVHCN coverage (as defined by BEREC)Total</v>
      </c>
      <c r="AE338" s="8"/>
      <c r="AF338" s="8"/>
    </row>
    <row r="339" spans="4:32" ht="13.15" customHeight="1" x14ac:dyDescent="0.25">
      <c r="D339" s="53" t="s">
        <v>166</v>
      </c>
      <c r="E339" s="53" t="s">
        <v>74</v>
      </c>
      <c r="F339" s="53" t="s">
        <v>19</v>
      </c>
      <c r="G339" s="53" t="s">
        <v>31</v>
      </c>
      <c r="H339" s="54">
        <v>4440761.0240000002</v>
      </c>
      <c r="I339" s="54">
        <v>4042070.2307692305</v>
      </c>
      <c r="J339" s="54">
        <v>4152130.4831999987</v>
      </c>
      <c r="K339" s="54">
        <v>4177412.1999999993</v>
      </c>
      <c r="L339" s="54">
        <v>4156752.4</v>
      </c>
      <c r="M339" s="54">
        <v>4151447.4827713696</v>
      </c>
      <c r="N339" s="54">
        <v>4250952.3558544014</v>
      </c>
      <c r="O339" s="111">
        <v>4239580.3252918683</v>
      </c>
      <c r="P339" s="111">
        <v>4234425.257289988</v>
      </c>
      <c r="Q339" s="111">
        <v>4181721.9901460065</v>
      </c>
      <c r="R339" s="54">
        <v>4017747.0117102494</v>
      </c>
      <c r="AC339" s="84" t="str">
        <f t="shared" si="5"/>
        <v>GreeceDSLTotal</v>
      </c>
      <c r="AE339" s="8"/>
      <c r="AF339" s="8"/>
    </row>
    <row r="340" spans="4:32" ht="13.15" customHeight="1" x14ac:dyDescent="0.25">
      <c r="D340" s="53" t="s">
        <v>166</v>
      </c>
      <c r="E340" s="53" t="s">
        <v>78</v>
      </c>
      <c r="F340" s="53" t="s">
        <v>19</v>
      </c>
      <c r="G340" s="53" t="s">
        <v>31</v>
      </c>
      <c r="H340" s="54">
        <v>1254816</v>
      </c>
      <c r="I340" s="54">
        <v>1439065.3135001087</v>
      </c>
      <c r="J340" s="54">
        <v>1575313.5262918177</v>
      </c>
      <c r="K340" s="54">
        <v>2110330</v>
      </c>
      <c r="L340" s="54">
        <v>2262237</v>
      </c>
      <c r="M340" s="54">
        <v>2828604</v>
      </c>
      <c r="N340" s="54">
        <v>3188919.5399894682</v>
      </c>
      <c r="O340" s="111">
        <v>3443939.4399029091</v>
      </c>
      <c r="P340" s="111">
        <v>3486668.7165160268</v>
      </c>
      <c r="Q340" s="111">
        <v>3257644.145843029</v>
      </c>
      <c r="R340" s="54">
        <v>3227867.5096506756</v>
      </c>
      <c r="AC340" s="84" t="str">
        <f t="shared" si="5"/>
        <v>GreeceVDSLTotal</v>
      </c>
      <c r="AE340" s="8"/>
      <c r="AF340" s="8"/>
    </row>
    <row r="341" spans="4:32" ht="13.15" customHeight="1" x14ac:dyDescent="0.25">
      <c r="D341" s="53" t="s">
        <v>166</v>
      </c>
      <c r="E341" s="53" t="s">
        <v>82</v>
      </c>
      <c r="F341" s="53" t="s">
        <v>19</v>
      </c>
      <c r="G341" s="53" t="s">
        <v>31</v>
      </c>
      <c r="H341" s="54" t="e">
        <v>#N/A</v>
      </c>
      <c r="I341" s="54" t="e">
        <v>#N/A</v>
      </c>
      <c r="J341" s="54" t="e">
        <v>#N/A</v>
      </c>
      <c r="K341" s="54" t="e">
        <v>#N/A</v>
      </c>
      <c r="L341" s="54" t="e">
        <v>#N/A</v>
      </c>
      <c r="M341" s="54" t="e">
        <v>#N/A</v>
      </c>
      <c r="N341" s="54">
        <v>2092149.1475953984</v>
      </c>
      <c r="O341" s="111">
        <v>2262542.593210679</v>
      </c>
      <c r="P341" s="111">
        <v>2302000.9828078272</v>
      </c>
      <c r="Q341" s="111">
        <v>2326454.0405874392</v>
      </c>
      <c r="R341" s="54">
        <v>2297071.7696345132</v>
      </c>
      <c r="AC341" s="84" t="str">
        <f t="shared" si="5"/>
        <v>GreeceVDSL 2 VectoringTotal</v>
      </c>
      <c r="AE341" s="8"/>
      <c r="AF341" s="8"/>
    </row>
    <row r="342" spans="4:32" ht="13.15" customHeight="1" x14ac:dyDescent="0.25">
      <c r="D342" s="53" t="s">
        <v>166</v>
      </c>
      <c r="E342" s="53" t="s">
        <v>86</v>
      </c>
      <c r="F342" s="53" t="s">
        <v>19</v>
      </c>
      <c r="G342" s="53" t="s">
        <v>31</v>
      </c>
      <c r="H342" s="54">
        <v>18001</v>
      </c>
      <c r="I342" s="54">
        <v>16049.29945</v>
      </c>
      <c r="J342" s="54">
        <v>16594.147011600002</v>
      </c>
      <c r="K342" s="54">
        <v>16623.851108800001</v>
      </c>
      <c r="L342" s="54">
        <v>16623.851108800001</v>
      </c>
      <c r="M342" s="54">
        <v>16623.851108800001</v>
      </c>
      <c r="N342" s="54">
        <v>303044</v>
      </c>
      <c r="O342" s="111">
        <v>436288.57000000007</v>
      </c>
      <c r="P342" s="111">
        <v>849460</v>
      </c>
      <c r="Q342" s="111">
        <v>1189474</v>
      </c>
      <c r="R342" s="54">
        <v>1606944.4</v>
      </c>
      <c r="AC342" s="84" t="str">
        <f t="shared" si="5"/>
        <v>GreeceFTTPTotal</v>
      </c>
      <c r="AE342" s="8"/>
      <c r="AF342" s="8"/>
    </row>
    <row r="343" spans="4:32" ht="13.15" customHeight="1" x14ac:dyDescent="0.25">
      <c r="D343" s="53" t="s">
        <v>166</v>
      </c>
      <c r="E343" s="53" t="s">
        <v>90</v>
      </c>
      <c r="F343" s="53" t="s">
        <v>19</v>
      </c>
      <c r="G343" s="53" t="s">
        <v>31</v>
      </c>
      <c r="H343" s="54">
        <v>0</v>
      </c>
      <c r="I343" s="54">
        <v>0</v>
      </c>
      <c r="J343" s="54">
        <v>0</v>
      </c>
      <c r="K343" s="54">
        <v>0</v>
      </c>
      <c r="L343" s="54">
        <v>0</v>
      </c>
      <c r="M343" s="54">
        <v>0</v>
      </c>
      <c r="N343" s="54">
        <v>22000</v>
      </c>
      <c r="O343" s="111">
        <v>25000</v>
      </c>
      <c r="P343" s="111">
        <v>0</v>
      </c>
      <c r="Q343" s="111">
        <v>0</v>
      </c>
      <c r="R343" s="54">
        <v>0</v>
      </c>
      <c r="AC343" s="84" t="str">
        <f t="shared" si="5"/>
        <v>GreeceCable modem DOCSIS 3.0Total</v>
      </c>
      <c r="AE343" s="8"/>
      <c r="AF343" s="8"/>
    </row>
    <row r="344" spans="4:32" ht="13.15" customHeight="1" x14ac:dyDescent="0.25">
      <c r="D344" s="53" t="s">
        <v>166</v>
      </c>
      <c r="E344" s="53" t="s">
        <v>94</v>
      </c>
      <c r="F344" s="53" t="s">
        <v>19</v>
      </c>
      <c r="G344" s="53" t="s">
        <v>31</v>
      </c>
      <c r="H344" s="54" t="e">
        <v>#N/A</v>
      </c>
      <c r="I344" s="54" t="e">
        <v>#N/A</v>
      </c>
      <c r="J344" s="54" t="e">
        <v>#N/A</v>
      </c>
      <c r="K344" s="54" t="e">
        <v>#N/A</v>
      </c>
      <c r="L344" s="54" t="e">
        <v>#N/A</v>
      </c>
      <c r="M344" s="54" t="e">
        <v>#N/A</v>
      </c>
      <c r="N344" s="54">
        <v>0</v>
      </c>
      <c r="O344" s="111">
        <v>0</v>
      </c>
      <c r="P344" s="111">
        <v>0</v>
      </c>
      <c r="Q344" s="111">
        <v>0</v>
      </c>
      <c r="R344" s="54">
        <v>0</v>
      </c>
      <c r="AC344" s="84" t="str">
        <f t="shared" si="5"/>
        <v>GreeceCable modem DOCSIS 3.1Total</v>
      </c>
      <c r="AE344" s="8"/>
      <c r="AF344" s="8"/>
    </row>
    <row r="345" spans="4:32" ht="13.15" customHeight="1" x14ac:dyDescent="0.25">
      <c r="D345" s="53" t="s">
        <v>166</v>
      </c>
      <c r="E345" s="53" t="s">
        <v>98</v>
      </c>
      <c r="F345" s="53" t="s">
        <v>19</v>
      </c>
      <c r="G345" s="53" t="s">
        <v>31</v>
      </c>
      <c r="H345" s="54" t="e">
        <v>#N/A</v>
      </c>
      <c r="I345" s="54" t="e">
        <v>#N/A</v>
      </c>
      <c r="J345" s="54" t="e">
        <v>#N/A</v>
      </c>
      <c r="K345" s="54" t="e">
        <v>#N/A</v>
      </c>
      <c r="L345" s="54" t="e">
        <v>#N/A</v>
      </c>
      <c r="M345" s="54" t="e">
        <v>#N/A</v>
      </c>
      <c r="N345" s="54">
        <v>40469</v>
      </c>
      <c r="O345" s="111">
        <v>38702</v>
      </c>
      <c r="P345" s="111">
        <v>33962</v>
      </c>
      <c r="Q345" s="111">
        <v>30486</v>
      </c>
      <c r="R345" s="54">
        <v>0</v>
      </c>
      <c r="AC345" s="84" t="str">
        <f t="shared" si="5"/>
        <v>GreeceFWATotal</v>
      </c>
      <c r="AE345" s="8"/>
      <c r="AF345" s="8"/>
    </row>
    <row r="346" spans="4:32" ht="13.15" customHeight="1" x14ac:dyDescent="0.25">
      <c r="D346" s="53" t="s">
        <v>166</v>
      </c>
      <c r="E346" s="53" t="s">
        <v>102</v>
      </c>
      <c r="F346" s="53" t="s">
        <v>19</v>
      </c>
      <c r="G346" s="53" t="s">
        <v>31</v>
      </c>
      <c r="H346" s="54">
        <v>2578761</v>
      </c>
      <c r="I346" s="54">
        <v>2988286.0759349284</v>
      </c>
      <c r="J346" s="54">
        <v>3476117</v>
      </c>
      <c r="K346" s="54">
        <v>3939750.1079169391</v>
      </c>
      <c r="L346" s="54">
        <v>4064405.5734882625</v>
      </c>
      <c r="M346" s="54">
        <v>4229064.4482368156</v>
      </c>
      <c r="N346" s="54">
        <v>4258863.4742746754</v>
      </c>
      <c r="O346" s="111">
        <v>4255042.4376168055</v>
      </c>
      <c r="P346" s="111">
        <v>4266075.6693813186</v>
      </c>
      <c r="Q346" s="111">
        <v>4254384.4586865632</v>
      </c>
      <c r="R346" s="54" t="e">
        <v>#N/A</v>
      </c>
      <c r="AC346" s="84" t="str">
        <f t="shared" si="5"/>
        <v>GreeceLTETotal</v>
      </c>
      <c r="AE346" s="8"/>
      <c r="AF346" s="8"/>
    </row>
    <row r="347" spans="4:32" ht="13.15" customHeight="1" x14ac:dyDescent="0.25">
      <c r="D347" s="53" t="s">
        <v>166</v>
      </c>
      <c r="E347" s="53" t="s">
        <v>106</v>
      </c>
      <c r="F347" s="53" t="s">
        <v>19</v>
      </c>
      <c r="G347" s="53" t="s">
        <v>31</v>
      </c>
      <c r="H347" s="54" t="e">
        <v>#N/A</v>
      </c>
      <c r="I347" s="54" t="e">
        <v>#N/A</v>
      </c>
      <c r="J347" s="54" t="e">
        <v>#N/A</v>
      </c>
      <c r="K347" s="54">
        <v>3363722.8986666668</v>
      </c>
      <c r="L347" s="54">
        <v>3727682.2000320083</v>
      </c>
      <c r="M347" s="54">
        <v>3974327.521128627</v>
      </c>
      <c r="N347" s="54">
        <v>4165996.6491333335</v>
      </c>
      <c r="O347" s="111">
        <v>4204042.8079999983</v>
      </c>
      <c r="P347" s="111">
        <v>4212538.9592000013</v>
      </c>
      <c r="Q347" s="54" t="e">
        <v>#N/A</v>
      </c>
      <c r="R347" s="54" t="e">
        <v>#N/A</v>
      </c>
      <c r="AC347" s="84" t="str">
        <f t="shared" si="5"/>
        <v>GreeceAverage LTE coverageTotal</v>
      </c>
      <c r="AE347" s="8"/>
      <c r="AF347" s="8"/>
    </row>
    <row r="348" spans="4:32" ht="13.15" customHeight="1" x14ac:dyDescent="0.25">
      <c r="D348" s="53" t="s">
        <v>166</v>
      </c>
      <c r="E348" s="53" t="s">
        <v>108</v>
      </c>
      <c r="F348" s="53" t="s">
        <v>19</v>
      </c>
      <c r="G348" s="53" t="s">
        <v>31</v>
      </c>
      <c r="H348" s="54" t="e">
        <v>#N/A</v>
      </c>
      <c r="I348" s="54" t="e">
        <v>#N/A</v>
      </c>
      <c r="J348" s="54" t="e">
        <v>#N/A</v>
      </c>
      <c r="K348" s="54" t="e">
        <v>#N/A</v>
      </c>
      <c r="L348" s="54" t="e">
        <v>#N/A</v>
      </c>
      <c r="M348" s="54" t="e">
        <v>#N/A</v>
      </c>
      <c r="N348" s="54" t="e">
        <v>#N/A</v>
      </c>
      <c r="O348" s="111">
        <v>0</v>
      </c>
      <c r="P348" s="111">
        <v>2834056.5411649747</v>
      </c>
      <c r="Q348" s="111">
        <v>3659588.1993248053</v>
      </c>
      <c r="R348" s="54">
        <v>4103052.7666890351</v>
      </c>
      <c r="AC348" s="84" t="str">
        <f t="shared" si="5"/>
        <v>Greece5GTotal</v>
      </c>
      <c r="AE348" s="8"/>
      <c r="AF348" s="8"/>
    </row>
    <row r="349" spans="4:32" ht="13.15" customHeight="1" x14ac:dyDescent="0.25">
      <c r="D349" s="53" t="s">
        <v>166</v>
      </c>
      <c r="E349" s="53" t="s">
        <v>207</v>
      </c>
      <c r="F349" s="53" t="s">
        <v>19</v>
      </c>
      <c r="G349" s="53" t="s">
        <v>31</v>
      </c>
      <c r="H349" s="54" t="e">
        <v>#N/A</v>
      </c>
      <c r="I349" s="54" t="e">
        <v>#N/A</v>
      </c>
      <c r="J349" s="54" t="e">
        <v>#N/A</v>
      </c>
      <c r="K349" s="54" t="e">
        <v>#N/A</v>
      </c>
      <c r="L349" s="54" t="e">
        <v>#N/A</v>
      </c>
      <c r="M349" s="54" t="e">
        <v>#N/A</v>
      </c>
      <c r="N349" s="54" t="e">
        <v>#N/A</v>
      </c>
      <c r="O349" s="111" t="e">
        <v>#N/A</v>
      </c>
      <c r="P349" s="111" t="e">
        <v>#N/A</v>
      </c>
      <c r="Q349" s="111">
        <v>1571973.3871399891</v>
      </c>
      <c r="R349" s="54">
        <v>2461256.76534838</v>
      </c>
      <c r="AC349" s="84" t="str">
        <f t="shared" si="5"/>
        <v>Greece5G in the 3.4–3.8 GHz bandTotal</v>
      </c>
      <c r="AE349" s="8"/>
      <c r="AF349" s="8"/>
    </row>
    <row r="350" spans="4:32" ht="13.15" customHeight="1" x14ac:dyDescent="0.25">
      <c r="D350" s="53" t="s">
        <v>166</v>
      </c>
      <c r="E350" s="53" t="s">
        <v>112</v>
      </c>
      <c r="F350" s="53" t="s">
        <v>19</v>
      </c>
      <c r="G350" s="53" t="s">
        <v>31</v>
      </c>
      <c r="H350" s="54">
        <v>4704196</v>
      </c>
      <c r="I350" s="54">
        <v>4254810.769230769</v>
      </c>
      <c r="J350" s="54">
        <v>4361481.5999999987</v>
      </c>
      <c r="K350" s="54">
        <v>4370643.1999999993</v>
      </c>
      <c r="L350" s="54">
        <v>4324803.6000000006</v>
      </c>
      <c r="M350" s="54">
        <v>4307277.2</v>
      </c>
      <c r="N350" s="54">
        <v>4296466</v>
      </c>
      <c r="O350" s="111">
        <v>4289839.5999999987</v>
      </c>
      <c r="P350" s="111">
        <v>4287426.0000000009</v>
      </c>
      <c r="Q350" s="111">
        <v>4271452.7999999989</v>
      </c>
      <c r="R350" s="54">
        <v>4183912.799999997</v>
      </c>
      <c r="AC350" s="84" t="str">
        <f t="shared" si="5"/>
        <v>GreeceSatelliteTotal</v>
      </c>
      <c r="AE350" s="8"/>
      <c r="AF350" s="8"/>
    </row>
    <row r="351" spans="4:32" ht="13.15" customHeight="1" x14ac:dyDescent="0.25">
      <c r="D351" s="53" t="s">
        <v>166</v>
      </c>
      <c r="E351" s="53" t="s">
        <v>52</v>
      </c>
      <c r="F351" s="53" t="s">
        <v>19</v>
      </c>
      <c r="G351" s="53" t="s">
        <v>31</v>
      </c>
      <c r="H351" s="54">
        <v>4700037.4183549713</v>
      </c>
      <c r="I351" s="54">
        <v>4248994.1515933014</v>
      </c>
      <c r="J351" s="54">
        <v>4355532.1817454761</v>
      </c>
      <c r="K351" s="54">
        <v>4354001.1307619782</v>
      </c>
      <c r="L351" s="54">
        <v>4312536.1505839983</v>
      </c>
      <c r="M351" s="54">
        <v>4299415.3267645026</v>
      </c>
      <c r="N351" s="54" t="e">
        <v>#N/A</v>
      </c>
      <c r="O351" s="111" t="e">
        <v>#N/A</v>
      </c>
      <c r="P351" s="111" t="e">
        <v>#N/A</v>
      </c>
      <c r="Q351" s="111" t="e">
        <v>#N/A</v>
      </c>
      <c r="R351" s="111" t="e">
        <v>#N/A</v>
      </c>
      <c r="AC351" s="84" t="str">
        <f t="shared" si="5"/>
        <v>GreeceOverall broadband coverageTotal</v>
      </c>
      <c r="AE351" s="8"/>
      <c r="AF351" s="8"/>
    </row>
    <row r="352" spans="4:32" ht="13.15" customHeight="1" x14ac:dyDescent="0.25">
      <c r="D352" s="53" t="s">
        <v>166</v>
      </c>
      <c r="E352" s="53" t="s">
        <v>53</v>
      </c>
      <c r="F352" s="53" t="s">
        <v>19</v>
      </c>
      <c r="G352" s="53" t="s">
        <v>31</v>
      </c>
      <c r="H352" s="54" t="e">
        <v>#N/A</v>
      </c>
      <c r="I352" s="54" t="e">
        <v>#N/A</v>
      </c>
      <c r="J352" s="54" t="e">
        <v>#N/A</v>
      </c>
      <c r="K352" s="54" t="e">
        <v>#N/A</v>
      </c>
      <c r="L352" s="54">
        <v>16623.851108800001</v>
      </c>
      <c r="M352" s="54">
        <v>16623.851108800001</v>
      </c>
      <c r="N352" s="54" t="e">
        <v>#N/A</v>
      </c>
      <c r="O352" s="111" t="e">
        <v>#N/A</v>
      </c>
      <c r="P352" s="111" t="e">
        <v>#N/A</v>
      </c>
      <c r="Q352" s="111" t="e">
        <v>#N/A</v>
      </c>
      <c r="R352" s="111" t="e">
        <v>#N/A</v>
      </c>
      <c r="AC352" s="84" t="str">
        <f t="shared" si="5"/>
        <v>GreeceDOCSIS 3.0 &amp; FTTP coverageTotal</v>
      </c>
      <c r="AE352" s="8"/>
      <c r="AF352" s="8"/>
    </row>
    <row r="353" spans="4:32" ht="13.15" customHeight="1" x14ac:dyDescent="0.25">
      <c r="D353" s="53" t="s">
        <v>166</v>
      </c>
      <c r="E353" s="53" t="s">
        <v>124</v>
      </c>
      <c r="F353" s="53" t="s">
        <v>19</v>
      </c>
      <c r="G353" s="53" t="s">
        <v>31</v>
      </c>
      <c r="H353" s="54">
        <v>0</v>
      </c>
      <c r="I353" s="54">
        <v>0</v>
      </c>
      <c r="J353" s="54">
        <v>0</v>
      </c>
      <c r="K353" s="54">
        <v>0</v>
      </c>
      <c r="L353" s="54">
        <v>0</v>
      </c>
      <c r="M353" s="54">
        <v>0</v>
      </c>
      <c r="N353" s="54" t="e">
        <v>#N/A</v>
      </c>
      <c r="O353" s="111" t="e">
        <v>#N/A</v>
      </c>
      <c r="P353" s="111" t="e">
        <v>#N/A</v>
      </c>
      <c r="Q353" s="111" t="e">
        <v>#N/A</v>
      </c>
      <c r="R353" s="111" t="e">
        <v>#N/A</v>
      </c>
      <c r="AC353" s="84" t="str">
        <f t="shared" si="5"/>
        <v>GreeceCable modemTotal</v>
      </c>
      <c r="AE353" s="8"/>
      <c r="AF353" s="8"/>
    </row>
    <row r="354" spans="4:32" ht="13.15" customHeight="1" x14ac:dyDescent="0.25">
      <c r="D354" s="53" t="s">
        <v>166</v>
      </c>
      <c r="E354" s="53" t="s">
        <v>129</v>
      </c>
      <c r="F354" s="53" t="s">
        <v>19</v>
      </c>
      <c r="G354" s="53" t="s">
        <v>31</v>
      </c>
      <c r="H354" s="54">
        <v>1880</v>
      </c>
      <c r="I354" s="54">
        <v>3449</v>
      </c>
      <c r="J354" s="54">
        <v>5075</v>
      </c>
      <c r="K354" s="54">
        <v>7605</v>
      </c>
      <c r="L354" s="54">
        <v>7675</v>
      </c>
      <c r="M354" s="54">
        <v>7228</v>
      </c>
      <c r="N354" s="54" t="e">
        <v>#N/A</v>
      </c>
      <c r="O354" s="111" t="e">
        <v>#N/A</v>
      </c>
      <c r="P354" s="111" t="e">
        <v>#N/A</v>
      </c>
      <c r="Q354" s="111" t="e">
        <v>#N/A</v>
      </c>
      <c r="R354" s="111" t="e">
        <v>#N/A</v>
      </c>
      <c r="AC354" s="84" t="str">
        <f t="shared" si="5"/>
        <v>GreeceWiMAXTotal</v>
      </c>
      <c r="AE354" s="8"/>
      <c r="AF354" s="8"/>
    </row>
    <row r="355" spans="4:32" ht="13.15" customHeight="1" x14ac:dyDescent="0.25">
      <c r="D355" s="53" t="s">
        <v>166</v>
      </c>
      <c r="E355" s="53" t="s">
        <v>134</v>
      </c>
      <c r="F355" s="53" t="s">
        <v>19</v>
      </c>
      <c r="G355" s="53" t="s">
        <v>31</v>
      </c>
      <c r="H355" s="54">
        <v>4680675.0199999996</v>
      </c>
      <c r="I355" s="54">
        <v>4225665.3423437206</v>
      </c>
      <c r="J355" s="54">
        <v>4331752.2602555137</v>
      </c>
      <c r="K355" s="54">
        <v>4302931.9233894795</v>
      </c>
      <c r="L355" s="54">
        <v>4266283.0140053323</v>
      </c>
      <c r="M355" s="54">
        <v>4269761.7635596273</v>
      </c>
      <c r="N355" s="54" t="e">
        <v>#N/A</v>
      </c>
      <c r="O355" s="111" t="e">
        <v>#N/A</v>
      </c>
      <c r="P355" s="111" t="e">
        <v>#N/A</v>
      </c>
      <c r="Q355" s="111" t="e">
        <v>#N/A</v>
      </c>
      <c r="R355" s="111" t="e">
        <v>#N/A</v>
      </c>
      <c r="AC355" s="84" t="str">
        <f t="shared" si="5"/>
        <v>GreeceHSPATotal</v>
      </c>
      <c r="AE355" s="8"/>
      <c r="AF355" s="8"/>
    </row>
    <row r="356" spans="4:32" ht="13.15" customHeight="1" x14ac:dyDescent="0.25">
      <c r="D356" s="53" t="s">
        <v>167</v>
      </c>
      <c r="E356" s="53" t="s">
        <v>147</v>
      </c>
      <c r="F356" s="53" t="s">
        <v>19</v>
      </c>
      <c r="G356" s="53" t="s">
        <v>149</v>
      </c>
      <c r="H356" s="54">
        <v>93023.69</v>
      </c>
      <c r="I356" s="54">
        <v>93023.69</v>
      </c>
      <c r="J356" s="54">
        <v>93023.69</v>
      </c>
      <c r="K356" s="54">
        <v>93023.69</v>
      </c>
      <c r="L356" s="54">
        <v>93023.69</v>
      </c>
      <c r="M356" s="54">
        <v>93026</v>
      </c>
      <c r="N356" s="54">
        <v>93026</v>
      </c>
      <c r="O356" s="111">
        <v>93026</v>
      </c>
      <c r="P356" s="111">
        <v>93026</v>
      </c>
      <c r="Q356" s="111">
        <v>93026</v>
      </c>
      <c r="R356" s="111">
        <v>93026</v>
      </c>
      <c r="AC356" s="84" t="str">
        <f t="shared" si="5"/>
        <v>HungaryLand areaTotal</v>
      </c>
      <c r="AE356" s="8"/>
      <c r="AF356" s="8"/>
    </row>
    <row r="357" spans="4:32" ht="13.15" customHeight="1" x14ac:dyDescent="0.25">
      <c r="D357" s="53" t="s">
        <v>167</v>
      </c>
      <c r="E357" s="53" t="s">
        <v>28</v>
      </c>
      <c r="F357" s="53" t="s">
        <v>19</v>
      </c>
      <c r="G357" s="53" t="s">
        <v>152</v>
      </c>
      <c r="H357" s="54">
        <v>9908798</v>
      </c>
      <c r="I357" s="54">
        <v>9877365</v>
      </c>
      <c r="J357" s="54">
        <v>9877365</v>
      </c>
      <c r="K357" s="54">
        <v>9830485</v>
      </c>
      <c r="L357" s="54">
        <v>9830485</v>
      </c>
      <c r="M357" s="54">
        <v>9797561</v>
      </c>
      <c r="N357" s="54">
        <v>9766849</v>
      </c>
      <c r="O357" s="111">
        <v>9772756</v>
      </c>
      <c r="P357" s="111">
        <v>9769525.9999999683</v>
      </c>
      <c r="Q357" s="111">
        <v>9689010</v>
      </c>
      <c r="R357" s="111">
        <v>9599744</v>
      </c>
      <c r="AC357" s="84" t="str">
        <f t="shared" si="5"/>
        <v>HungaryPopulationTotal</v>
      </c>
      <c r="AE357" s="8"/>
      <c r="AF357" s="8"/>
    </row>
    <row r="358" spans="4:32" ht="13.15" customHeight="1" x14ac:dyDescent="0.25">
      <c r="D358" s="53" t="s">
        <v>167</v>
      </c>
      <c r="E358" s="53" t="s">
        <v>31</v>
      </c>
      <c r="F358" s="53" t="s">
        <v>19</v>
      </c>
      <c r="G358" s="53" t="s">
        <v>152</v>
      </c>
      <c r="H358" s="54">
        <v>4402008</v>
      </c>
      <c r="I358" s="54">
        <v>4408050</v>
      </c>
      <c r="J358" s="54">
        <v>4408050</v>
      </c>
      <c r="K358" s="54">
        <v>4420296</v>
      </c>
      <c r="L358" s="54">
        <v>4427805</v>
      </c>
      <c r="M358" s="54">
        <v>4439959</v>
      </c>
      <c r="N358" s="54">
        <v>4404361</v>
      </c>
      <c r="O358" s="111">
        <v>4455491</v>
      </c>
      <c r="P358" s="111">
        <v>4474531</v>
      </c>
      <c r="Q358" s="111">
        <v>4519271</v>
      </c>
      <c r="R358" s="111">
        <v>4586878</v>
      </c>
      <c r="AC358" s="84" t="str">
        <f t="shared" si="5"/>
        <v>HungaryHouseholdsTotal</v>
      </c>
      <c r="AE358" s="8"/>
      <c r="AF358" s="8"/>
    </row>
    <row r="359" spans="4:32" ht="13.15" customHeight="1" x14ac:dyDescent="0.25">
      <c r="D359" s="53" t="s">
        <v>167</v>
      </c>
      <c r="E359" s="53" t="s">
        <v>58</v>
      </c>
      <c r="F359" s="53" t="s">
        <v>19</v>
      </c>
      <c r="G359" s="53" t="s">
        <v>31</v>
      </c>
      <c r="H359" s="54">
        <v>4133542.7381040007</v>
      </c>
      <c r="I359" s="54">
        <v>4139252.7190537364</v>
      </c>
      <c r="J359" s="54">
        <v>4177260.4350000005</v>
      </c>
      <c r="K359" s="54">
        <v>4188959.5568686817</v>
      </c>
      <c r="L359" s="54">
        <v>4196161.7248084415</v>
      </c>
      <c r="M359" s="54">
        <v>4175524.0221416638</v>
      </c>
      <c r="N359" s="54">
        <v>4219818.2741</v>
      </c>
      <c r="O359" s="111">
        <v>4256523</v>
      </c>
      <c r="P359" s="111" t="e">
        <v>#N/A</v>
      </c>
      <c r="Q359" s="111" t="e">
        <v>#N/A</v>
      </c>
      <c r="R359" s="111" t="e">
        <v>#N/A</v>
      </c>
      <c r="AC359" s="84" t="str">
        <f t="shared" si="5"/>
        <v>HungaryBroadband coverage (&gt;2Mbps)Total</v>
      </c>
      <c r="AE359" s="8"/>
      <c r="AF359" s="8"/>
    </row>
    <row r="360" spans="4:32" ht="13.15" customHeight="1" x14ac:dyDescent="0.25">
      <c r="D360" s="53" t="s">
        <v>167</v>
      </c>
      <c r="E360" s="53" t="s">
        <v>60</v>
      </c>
      <c r="F360" s="53" t="s">
        <v>19</v>
      </c>
      <c r="G360" s="53" t="s">
        <v>31</v>
      </c>
      <c r="H360" s="54">
        <v>3330026.2220535921</v>
      </c>
      <c r="I360" s="54">
        <v>3298927.4822767409</v>
      </c>
      <c r="J360" s="54">
        <v>3391192.8550677951</v>
      </c>
      <c r="K360" s="54">
        <v>3457038.8298834516</v>
      </c>
      <c r="L360" s="54">
        <v>3616469.922558825</v>
      </c>
      <c r="M360" s="54">
        <v>3794383.3737891484</v>
      </c>
      <c r="N360" s="54">
        <v>3795678.3097999999</v>
      </c>
      <c r="O360" s="111">
        <v>3904276</v>
      </c>
      <c r="P360" s="111">
        <v>4246921</v>
      </c>
      <c r="Q360" s="147">
        <v>4314066.8670283128</v>
      </c>
      <c r="R360" s="54">
        <v>4403655</v>
      </c>
      <c r="AC360" s="84" t="str">
        <f t="shared" si="5"/>
        <v>HungaryBroadband coverage (&gt;30Mbps)Total</v>
      </c>
      <c r="AE360" s="8"/>
      <c r="AF360" s="8"/>
    </row>
    <row r="361" spans="4:32" ht="13.15" customHeight="1" x14ac:dyDescent="0.25">
      <c r="D361" s="53" t="s">
        <v>167</v>
      </c>
      <c r="E361" s="53" t="s">
        <v>61</v>
      </c>
      <c r="F361" s="53" t="s">
        <v>19</v>
      </c>
      <c r="G361" s="53" t="s">
        <v>31</v>
      </c>
      <c r="H361" s="54">
        <v>3033942.8606111002</v>
      </c>
      <c r="I361" s="54">
        <v>2884371.2305253027</v>
      </c>
      <c r="J361" s="54">
        <v>2982468.6052064868</v>
      </c>
      <c r="K361" s="54">
        <v>3024140.9004774517</v>
      </c>
      <c r="L361" s="54">
        <v>3204616.2338345535</v>
      </c>
      <c r="M361" s="54">
        <v>3464745.2674900279</v>
      </c>
      <c r="N361" s="54">
        <v>3479004.7539000004</v>
      </c>
      <c r="O361" s="111">
        <v>3807875</v>
      </c>
      <c r="P361" s="111">
        <v>3969676</v>
      </c>
      <c r="Q361" s="147">
        <v>4152754.9979301239</v>
      </c>
      <c r="R361" s="54">
        <v>4360411</v>
      </c>
      <c r="AC361" s="84" t="str">
        <f t="shared" si="5"/>
        <v>HungaryBroadband coverage (&gt;100Mbps)Total</v>
      </c>
      <c r="AE361" s="8"/>
      <c r="AF361" s="8"/>
    </row>
    <row r="362" spans="4:32" ht="13.15" customHeight="1" x14ac:dyDescent="0.25">
      <c r="D362" s="53" t="s">
        <v>167</v>
      </c>
      <c r="E362" s="53" t="s">
        <v>62</v>
      </c>
      <c r="F362" s="53" t="s">
        <v>19</v>
      </c>
      <c r="G362" s="53" t="s">
        <v>31</v>
      </c>
      <c r="H362" s="54" t="e">
        <v>#N/A</v>
      </c>
      <c r="I362" s="54" t="e">
        <v>#N/A</v>
      </c>
      <c r="J362" s="54" t="e">
        <v>#N/A</v>
      </c>
      <c r="K362" s="54" t="e">
        <v>#N/A</v>
      </c>
      <c r="L362" s="54" t="e">
        <v>#N/A</v>
      </c>
      <c r="M362" s="54" t="e">
        <v>#N/A</v>
      </c>
      <c r="N362" s="54">
        <v>1456962.6187999998</v>
      </c>
      <c r="O362" s="111">
        <v>1598646</v>
      </c>
      <c r="P362" s="111">
        <v>2005287</v>
      </c>
      <c r="Q362" s="111">
        <v>3701622</v>
      </c>
      <c r="R362" s="54">
        <v>3781333</v>
      </c>
      <c r="AC362" s="84" t="str">
        <f t="shared" si="5"/>
        <v>HungaryBroadband coverage (&gt;1Gbps)Total</v>
      </c>
      <c r="AE362" s="8"/>
      <c r="AF362" s="8"/>
    </row>
    <row r="363" spans="4:32" ht="13.15" customHeight="1" x14ac:dyDescent="0.25">
      <c r="D363" s="53" t="s">
        <v>167</v>
      </c>
      <c r="E363" s="53" t="s">
        <v>63</v>
      </c>
      <c r="F363" s="53" t="s">
        <v>19</v>
      </c>
      <c r="G363" s="53" t="s">
        <v>31</v>
      </c>
      <c r="H363" s="54" t="e">
        <v>#N/A</v>
      </c>
      <c r="I363" s="54" t="e">
        <v>#N/A</v>
      </c>
      <c r="J363" s="54" t="e">
        <v>#N/A</v>
      </c>
      <c r="K363" s="54" t="e">
        <v>#N/A</v>
      </c>
      <c r="L363" s="54" t="e">
        <v>#N/A</v>
      </c>
      <c r="M363" s="54" t="e">
        <v>#N/A</v>
      </c>
      <c r="N363" s="54" t="e">
        <v>#N/A</v>
      </c>
      <c r="O363" s="111" t="e">
        <v>#N/A</v>
      </c>
      <c r="P363" s="111" t="e">
        <v>#N/A</v>
      </c>
      <c r="Q363" s="111" t="e">
        <v>#N/A</v>
      </c>
      <c r="R363" s="54" t="e">
        <v>#N/A</v>
      </c>
      <c r="AC363" s="84" t="str">
        <f t="shared" si="5"/>
        <v>HungaryBroadband coverage (&gt;1Gbps upload and download)Total</v>
      </c>
      <c r="AE363" s="8"/>
      <c r="AF363" s="8"/>
    </row>
    <row r="364" spans="4:32" ht="13.15" customHeight="1" x14ac:dyDescent="0.25">
      <c r="D364" s="53" t="s">
        <v>167</v>
      </c>
      <c r="E364" s="53" t="s">
        <v>65</v>
      </c>
      <c r="F364" s="53" t="s">
        <v>19</v>
      </c>
      <c r="G364" s="53" t="s">
        <v>31</v>
      </c>
      <c r="H364" s="54">
        <v>4153483.4763048701</v>
      </c>
      <c r="I364" s="54">
        <v>4159913.6177310469</v>
      </c>
      <c r="J364" s="54">
        <v>4198305.25</v>
      </c>
      <c r="K364" s="54">
        <v>4210063.7887562439</v>
      </c>
      <c r="L364" s="54">
        <v>4217302.6778368093</v>
      </c>
      <c r="M364" s="54">
        <v>4190977.0105464193</v>
      </c>
      <c r="N364" s="54">
        <v>4205077</v>
      </c>
      <c r="O364" s="111">
        <v>4343149</v>
      </c>
      <c r="P364" s="111">
        <v>4403147</v>
      </c>
      <c r="Q364" s="111">
        <v>4507004.5750000002</v>
      </c>
      <c r="R364" s="54">
        <v>4451160.5999999996</v>
      </c>
      <c r="AC364" s="84" t="str">
        <f t="shared" si="5"/>
        <v>HungaryFixed broadband coverageTotal</v>
      </c>
      <c r="AE364" s="8"/>
      <c r="AF364" s="8"/>
    </row>
    <row r="365" spans="4:32" ht="13.15" customHeight="1" x14ac:dyDescent="0.25">
      <c r="D365" s="53" t="s">
        <v>167</v>
      </c>
      <c r="E365" s="53" t="s">
        <v>70</v>
      </c>
      <c r="F365" s="53" t="s">
        <v>19</v>
      </c>
      <c r="G365" s="53" t="s">
        <v>31</v>
      </c>
      <c r="H365" s="54">
        <v>3330351.3160818676</v>
      </c>
      <c r="I365" s="54">
        <v>3331684.1490954957</v>
      </c>
      <c r="J365" s="54">
        <v>3444961.9795356649</v>
      </c>
      <c r="K365" s="54">
        <v>3560662.3004228831</v>
      </c>
      <c r="L365" s="54">
        <v>3663986.9584462801</v>
      </c>
      <c r="M365" s="54">
        <v>3854342.5713521657</v>
      </c>
      <c r="N365" s="54">
        <v>3944296</v>
      </c>
      <c r="O365" s="111">
        <v>3987211</v>
      </c>
      <c r="P365" s="111">
        <v>4328716</v>
      </c>
      <c r="Q365" s="111">
        <v>4446547</v>
      </c>
      <c r="R365" s="54">
        <v>4399034.824</v>
      </c>
      <c r="AC365" s="84" t="str">
        <f t="shared" si="5"/>
        <v>HungaryNGA coverageTotal</v>
      </c>
      <c r="AE365" s="8"/>
      <c r="AF365" s="8"/>
    </row>
    <row r="366" spans="4:32" ht="13.15" customHeight="1" x14ac:dyDescent="0.25">
      <c r="D366" s="53" t="s">
        <v>167</v>
      </c>
      <c r="E366" s="53" t="s">
        <v>225</v>
      </c>
      <c r="F366" s="53" t="s">
        <v>19</v>
      </c>
      <c r="G366" s="53" t="s">
        <v>31</v>
      </c>
      <c r="H366" s="54" t="e">
        <v>#N/A</v>
      </c>
      <c r="I366" s="54" t="e">
        <v>#N/A</v>
      </c>
      <c r="J366" s="54" t="e">
        <v>#N/A</v>
      </c>
      <c r="K366" s="54" t="e">
        <v>#N/A</v>
      </c>
      <c r="L366" s="54" t="e">
        <v>#N/A</v>
      </c>
      <c r="M366" s="54" t="e">
        <v>#N/A</v>
      </c>
      <c r="N366" s="54">
        <v>1875152</v>
      </c>
      <c r="O366" s="111">
        <v>2164254</v>
      </c>
      <c r="P366" s="111">
        <v>3213627.2999999993</v>
      </c>
      <c r="Q366" s="111">
        <v>3627578.4433463509</v>
      </c>
      <c r="R366" s="54">
        <v>3858817.4430000004</v>
      </c>
      <c r="AC366" s="84" t="str">
        <f t="shared" si="5"/>
        <v>HungaryFixed VHCN coverage (FTTP &amp; DOCSIS 3.1)Total</v>
      </c>
      <c r="AE366" s="8"/>
      <c r="AF366" s="8"/>
    </row>
    <row r="367" spans="4:32" ht="13.15" customHeight="1" x14ac:dyDescent="0.25">
      <c r="D367" s="53" t="s">
        <v>167</v>
      </c>
      <c r="E367" s="53" t="s">
        <v>226</v>
      </c>
      <c r="F367" s="53" t="s">
        <v>19</v>
      </c>
      <c r="G367" s="53" t="s">
        <v>31</v>
      </c>
      <c r="H367" s="54" t="e">
        <v>#N/A</v>
      </c>
      <c r="I367" s="54" t="e">
        <v>#N/A</v>
      </c>
      <c r="J367" s="54" t="e">
        <v>#N/A</v>
      </c>
      <c r="K367" s="54" t="e">
        <v>#N/A</v>
      </c>
      <c r="L367" s="54" t="e">
        <v>#N/A</v>
      </c>
      <c r="M367" s="54" t="e">
        <v>#N/A</v>
      </c>
      <c r="N367" s="54" t="e">
        <v>#N/A</v>
      </c>
      <c r="O367" s="54" t="e">
        <v>#N/A</v>
      </c>
      <c r="P367" s="54" t="e">
        <v>#N/A</v>
      </c>
      <c r="Q367" s="54" t="e">
        <v>#N/A</v>
      </c>
      <c r="R367" s="54" t="e">
        <v>#N/A</v>
      </c>
      <c r="AC367" s="84" t="str">
        <f t="shared" si="5"/>
        <v>HungaryVHCN coverage (as defined by BEREC)Total</v>
      </c>
      <c r="AE367" s="8"/>
      <c r="AF367" s="8"/>
    </row>
    <row r="368" spans="4:32" ht="13.15" customHeight="1" x14ac:dyDescent="0.25">
      <c r="D368" s="53" t="s">
        <v>167</v>
      </c>
      <c r="E368" s="53" t="s">
        <v>74</v>
      </c>
      <c r="F368" s="53" t="s">
        <v>19</v>
      </c>
      <c r="G368" s="53" t="s">
        <v>31</v>
      </c>
      <c r="H368" s="54">
        <v>3906341.8991999999</v>
      </c>
      <c r="I368" s="54">
        <v>3911777.2354620942</v>
      </c>
      <c r="J368" s="54">
        <v>3988560.5000000009</v>
      </c>
      <c r="K368" s="54">
        <v>3999831.5775124882</v>
      </c>
      <c r="L368" s="54">
        <v>4006800.3556736195</v>
      </c>
      <c r="M368" s="54">
        <v>3828487.5932559031</v>
      </c>
      <c r="N368" s="54">
        <v>3847607</v>
      </c>
      <c r="O368" s="111">
        <v>3770251</v>
      </c>
      <c r="P368" s="111">
        <v>3767694</v>
      </c>
      <c r="Q368" s="111">
        <v>3495386</v>
      </c>
      <c r="R368" s="54">
        <v>3057012</v>
      </c>
      <c r="AC368" s="84" t="str">
        <f t="shared" si="5"/>
        <v>HungaryDSLTotal</v>
      </c>
      <c r="AE368" s="8"/>
      <c r="AF368" s="8"/>
    </row>
    <row r="369" spans="4:32" ht="13.15" customHeight="1" x14ac:dyDescent="0.25">
      <c r="D369" s="53" t="s">
        <v>167</v>
      </c>
      <c r="E369" s="53" t="s">
        <v>78</v>
      </c>
      <c r="F369" s="53" t="s">
        <v>19</v>
      </c>
      <c r="G369" s="53" t="s">
        <v>31</v>
      </c>
      <c r="H369" s="54">
        <v>1056481.92</v>
      </c>
      <c r="I369" s="54">
        <v>1152265.3333333335</v>
      </c>
      <c r="J369" s="54">
        <v>1232932.0000000005</v>
      </c>
      <c r="K369" s="54">
        <v>1682999.9999999995</v>
      </c>
      <c r="L369" s="54">
        <v>1779933.0453563719</v>
      </c>
      <c r="M369" s="54">
        <v>1939588.0771964488</v>
      </c>
      <c r="N369" s="54">
        <v>2232518</v>
      </c>
      <c r="O369" s="111">
        <v>2233274</v>
      </c>
      <c r="P369" s="111">
        <v>2274461</v>
      </c>
      <c r="Q369" s="111">
        <v>2186054</v>
      </c>
      <c r="R369" s="54">
        <v>1944021</v>
      </c>
      <c r="AC369" s="84" t="str">
        <f t="shared" si="5"/>
        <v>HungaryVDSLTotal</v>
      </c>
      <c r="AE369" s="8"/>
      <c r="AF369" s="8"/>
    </row>
    <row r="370" spans="4:32" ht="13.15" customHeight="1" x14ac:dyDescent="0.25">
      <c r="D370" s="53" t="s">
        <v>167</v>
      </c>
      <c r="E370" s="53" t="s">
        <v>82</v>
      </c>
      <c r="F370" s="53" t="s">
        <v>19</v>
      </c>
      <c r="G370" s="53" t="s">
        <v>31</v>
      </c>
      <c r="H370" s="54" t="e">
        <v>#N/A</v>
      </c>
      <c r="I370" s="54" t="e">
        <v>#N/A</v>
      </c>
      <c r="J370" s="54" t="e">
        <v>#N/A</v>
      </c>
      <c r="K370" s="54" t="e">
        <v>#N/A</v>
      </c>
      <c r="L370" s="54" t="e">
        <v>#N/A</v>
      </c>
      <c r="M370" s="54" t="e">
        <v>#N/A</v>
      </c>
      <c r="N370" s="54">
        <v>0</v>
      </c>
      <c r="O370" s="111">
        <v>0</v>
      </c>
      <c r="P370" s="111">
        <v>0</v>
      </c>
      <c r="Q370" s="111">
        <v>0</v>
      </c>
      <c r="R370" s="54">
        <v>1820989</v>
      </c>
      <c r="AC370" s="84" t="str">
        <f t="shared" si="5"/>
        <v>HungaryVDSL 2 VectoringTotal</v>
      </c>
      <c r="AE370" s="8"/>
      <c r="AF370" s="8"/>
    </row>
    <row r="371" spans="4:32" ht="13.15" customHeight="1" x14ac:dyDescent="0.25">
      <c r="D371" s="53" t="s">
        <v>167</v>
      </c>
      <c r="E371" s="53" t="s">
        <v>86</v>
      </c>
      <c r="F371" s="53" t="s">
        <v>19</v>
      </c>
      <c r="G371" s="53" t="s">
        <v>31</v>
      </c>
      <c r="H371" s="54">
        <v>870000</v>
      </c>
      <c r="I371" s="54">
        <v>914686.36893190688</v>
      </c>
      <c r="J371" s="54">
        <v>946682.30493190687</v>
      </c>
      <c r="K371" s="54">
        <v>1063000.0000000002</v>
      </c>
      <c r="L371" s="54">
        <v>1320163.0441898522</v>
      </c>
      <c r="M371" s="54">
        <v>1594539.3411336353</v>
      </c>
      <c r="N371" s="54">
        <v>1875152</v>
      </c>
      <c r="O371" s="111">
        <v>2164254</v>
      </c>
      <c r="P371" s="111">
        <v>2870918.0000000005</v>
      </c>
      <c r="Q371" s="111">
        <v>3167344</v>
      </c>
      <c r="R371" s="54">
        <v>3493463</v>
      </c>
      <c r="AC371" s="84" t="str">
        <f t="shared" si="5"/>
        <v>HungaryFTTPTotal</v>
      </c>
      <c r="AE371" s="8"/>
      <c r="AF371" s="8"/>
    </row>
    <row r="372" spans="4:32" ht="13.15" customHeight="1" x14ac:dyDescent="0.25">
      <c r="D372" s="53" t="s">
        <v>167</v>
      </c>
      <c r="E372" s="53" t="s">
        <v>90</v>
      </c>
      <c r="F372" s="53" t="s">
        <v>19</v>
      </c>
      <c r="G372" s="53" t="s">
        <v>31</v>
      </c>
      <c r="H372" s="54">
        <v>2627558.5751999998</v>
      </c>
      <c r="I372" s="54">
        <v>2664239.5007316577</v>
      </c>
      <c r="J372" s="54">
        <v>2785072.1183042438</v>
      </c>
      <c r="K372" s="54">
        <v>2872316.2834753576</v>
      </c>
      <c r="L372" s="54">
        <v>3023645.6036284827</v>
      </c>
      <c r="M372" s="54">
        <v>3174974.9237816073</v>
      </c>
      <c r="N372" s="54">
        <v>3281876</v>
      </c>
      <c r="O372" s="111">
        <v>3386070</v>
      </c>
      <c r="P372" s="111">
        <v>3497063</v>
      </c>
      <c r="Q372" s="111">
        <v>3671515</v>
      </c>
      <c r="R372" s="54">
        <v>3560677.27</v>
      </c>
      <c r="AC372" s="84" t="str">
        <f t="shared" si="5"/>
        <v>HungaryCable modem DOCSIS 3.0Total</v>
      </c>
      <c r="AE372" s="8"/>
      <c r="AF372" s="8"/>
    </row>
    <row r="373" spans="4:32" ht="13.15" customHeight="1" x14ac:dyDescent="0.25">
      <c r="D373" s="53" t="s">
        <v>167</v>
      </c>
      <c r="E373" s="53" t="s">
        <v>94</v>
      </c>
      <c r="F373" s="53" t="s">
        <v>19</v>
      </c>
      <c r="G373" s="53" t="s">
        <v>31</v>
      </c>
      <c r="H373" s="54" t="e">
        <v>#N/A</v>
      </c>
      <c r="I373" s="54" t="e">
        <v>#N/A</v>
      </c>
      <c r="J373" s="54" t="e">
        <v>#N/A</v>
      </c>
      <c r="K373" s="54" t="e">
        <v>#N/A</v>
      </c>
      <c r="L373" s="54" t="e">
        <v>#N/A</v>
      </c>
      <c r="M373" s="54" t="e">
        <v>#N/A</v>
      </c>
      <c r="N373" s="54">
        <v>0</v>
      </c>
      <c r="O373" s="111">
        <v>0</v>
      </c>
      <c r="P373" s="111">
        <v>972315</v>
      </c>
      <c r="Q373" s="111">
        <v>1744141</v>
      </c>
      <c r="R373" s="54">
        <v>1887458.2</v>
      </c>
      <c r="AC373" s="84" t="str">
        <f t="shared" si="5"/>
        <v>HungaryCable modem DOCSIS 3.1Total</v>
      </c>
      <c r="AE373" s="8"/>
      <c r="AF373" s="8"/>
    </row>
    <row r="374" spans="4:32" ht="13.15" customHeight="1" x14ac:dyDescent="0.25">
      <c r="D374" s="53" t="s">
        <v>167</v>
      </c>
      <c r="E374" s="53" t="s">
        <v>98</v>
      </c>
      <c r="F374" s="53" t="s">
        <v>19</v>
      </c>
      <c r="G374" s="53" t="s">
        <v>31</v>
      </c>
      <c r="H374" s="54" t="e">
        <v>#N/A</v>
      </c>
      <c r="I374" s="54" t="e">
        <v>#N/A</v>
      </c>
      <c r="J374" s="54" t="e">
        <v>#N/A</v>
      </c>
      <c r="K374" s="54" t="e">
        <v>#N/A</v>
      </c>
      <c r="L374" s="54" t="e">
        <v>#N/A</v>
      </c>
      <c r="M374" s="54" t="e">
        <v>#N/A</v>
      </c>
      <c r="N374" s="54">
        <v>0</v>
      </c>
      <c r="O374" s="111">
        <v>0</v>
      </c>
      <c r="P374" s="111">
        <v>0</v>
      </c>
      <c r="Q374" s="111">
        <v>1913699.7185</v>
      </c>
      <c r="R374" s="54">
        <v>2686795.255653467</v>
      </c>
      <c r="AC374" s="84" t="str">
        <f t="shared" si="5"/>
        <v>HungaryFWATotal</v>
      </c>
      <c r="AE374" s="8"/>
      <c r="AF374" s="8"/>
    </row>
    <row r="375" spans="4:32" ht="13.15" customHeight="1" x14ac:dyDescent="0.25">
      <c r="D375" s="53" t="s">
        <v>167</v>
      </c>
      <c r="E375" s="53" t="s">
        <v>102</v>
      </c>
      <c r="F375" s="53" t="s">
        <v>19</v>
      </c>
      <c r="G375" s="53" t="s">
        <v>31</v>
      </c>
      <c r="H375" s="54">
        <v>1723074</v>
      </c>
      <c r="I375" s="54">
        <v>3217876.4999999991</v>
      </c>
      <c r="J375" s="54">
        <v>4188555.6432296629</v>
      </c>
      <c r="K375" s="54">
        <v>4358382.5</v>
      </c>
      <c r="L375" s="54">
        <v>4392507.5197375929</v>
      </c>
      <c r="M375" s="54">
        <v>4404548.6736866143</v>
      </c>
      <c r="N375" s="54">
        <v>4369471.3787272442</v>
      </c>
      <c r="O375" s="111">
        <v>4424224.3243593387</v>
      </c>
      <c r="P375" s="111">
        <v>4462852.1297000004</v>
      </c>
      <c r="Q375" s="111">
        <v>4514428.3031000001</v>
      </c>
      <c r="R375" s="54" t="e">
        <v>#N/A</v>
      </c>
      <c r="AC375" s="84" t="str">
        <f t="shared" si="5"/>
        <v>HungaryLTETotal</v>
      </c>
      <c r="AE375" s="8"/>
      <c r="AF375" s="8"/>
    </row>
    <row r="376" spans="4:32" ht="13.15" customHeight="1" x14ac:dyDescent="0.25">
      <c r="D376" s="53" t="s">
        <v>167</v>
      </c>
      <c r="E376" s="53" t="s">
        <v>106</v>
      </c>
      <c r="F376" s="53" t="s">
        <v>19</v>
      </c>
      <c r="G376" s="53" t="s">
        <v>31</v>
      </c>
      <c r="H376" s="54" t="e">
        <v>#N/A</v>
      </c>
      <c r="I376" s="54" t="e">
        <v>#N/A</v>
      </c>
      <c r="J376" s="54" t="e">
        <v>#N/A</v>
      </c>
      <c r="K376" s="54">
        <v>4086145.4725413672</v>
      </c>
      <c r="L376" s="54">
        <v>4049227.6724999999</v>
      </c>
      <c r="M376" s="54">
        <v>4274649.262522934</v>
      </c>
      <c r="N376" s="54">
        <v>4264889.5683333334</v>
      </c>
      <c r="O376" s="111">
        <v>4388658.6349999998</v>
      </c>
      <c r="P376" s="111">
        <v>4206059.1399999997</v>
      </c>
      <c r="Q376" s="54" t="e">
        <v>#N/A</v>
      </c>
      <c r="R376" s="54" t="e">
        <v>#N/A</v>
      </c>
      <c r="AC376" s="84" t="str">
        <f t="shared" ref="AC376:AC435" si="6">D376&amp;E376&amp;F376</f>
        <v>HungaryAverage LTE coverageTotal</v>
      </c>
      <c r="AE376" s="8"/>
      <c r="AF376" s="8"/>
    </row>
    <row r="377" spans="4:32" ht="13.15" customHeight="1" x14ac:dyDescent="0.25">
      <c r="D377" s="53" t="s">
        <v>167</v>
      </c>
      <c r="E377" s="53" t="s">
        <v>108</v>
      </c>
      <c r="F377" s="53" t="s">
        <v>19</v>
      </c>
      <c r="G377" s="53" t="s">
        <v>31</v>
      </c>
      <c r="H377" s="54" t="e">
        <v>#N/A</v>
      </c>
      <c r="I377" s="54" t="e">
        <v>#N/A</v>
      </c>
      <c r="J377" s="54" t="e">
        <v>#N/A</v>
      </c>
      <c r="K377" s="54" t="e">
        <v>#N/A</v>
      </c>
      <c r="L377" s="54" t="e">
        <v>#N/A</v>
      </c>
      <c r="M377" s="54" t="e">
        <v>#N/A</v>
      </c>
      <c r="N377" s="54" t="e">
        <v>#N/A</v>
      </c>
      <c r="O377" s="111">
        <v>326843.42254657921</v>
      </c>
      <c r="P377" s="111">
        <v>787844</v>
      </c>
      <c r="Q377" s="111">
        <v>2616638.1205393141</v>
      </c>
      <c r="R377" s="54">
        <v>3839073.0919295852</v>
      </c>
      <c r="AC377" s="84" t="str">
        <f t="shared" si="6"/>
        <v>Hungary5GTotal</v>
      </c>
      <c r="AE377" s="8"/>
      <c r="AF377" s="8"/>
    </row>
    <row r="378" spans="4:32" ht="13.15" customHeight="1" x14ac:dyDescent="0.25">
      <c r="D378" s="53" t="s">
        <v>167</v>
      </c>
      <c r="E378" s="53" t="s">
        <v>207</v>
      </c>
      <c r="F378" s="53" t="s">
        <v>19</v>
      </c>
      <c r="G378" s="53" t="s">
        <v>31</v>
      </c>
      <c r="H378" s="54" t="e">
        <v>#N/A</v>
      </c>
      <c r="I378" s="54" t="e">
        <v>#N/A</v>
      </c>
      <c r="J378" s="54" t="e">
        <v>#N/A</v>
      </c>
      <c r="K378" s="54" t="e">
        <v>#N/A</v>
      </c>
      <c r="L378" s="54" t="e">
        <v>#N/A</v>
      </c>
      <c r="M378" s="54" t="e">
        <v>#N/A</v>
      </c>
      <c r="N378" s="54" t="e">
        <v>#N/A</v>
      </c>
      <c r="O378" s="111" t="e">
        <v>#N/A</v>
      </c>
      <c r="P378" s="111" t="e">
        <v>#N/A</v>
      </c>
      <c r="Q378" s="111">
        <v>967444.15981100686</v>
      </c>
      <c r="R378" s="54">
        <v>1729420.3555734809</v>
      </c>
      <c r="AC378" s="84" t="str">
        <f t="shared" si="6"/>
        <v>Hungary5G in the 3.4–3.8 GHz bandTotal</v>
      </c>
      <c r="AE378" s="8"/>
      <c r="AF378" s="8"/>
    </row>
    <row r="379" spans="4:32" ht="13.15" customHeight="1" x14ac:dyDescent="0.25">
      <c r="D379" s="53" t="s">
        <v>167</v>
      </c>
      <c r="E379" s="53" t="s">
        <v>112</v>
      </c>
      <c r="F379" s="53" t="s">
        <v>19</v>
      </c>
      <c r="G379" s="53" t="s">
        <v>31</v>
      </c>
      <c r="H379" s="54">
        <v>4402008</v>
      </c>
      <c r="I379" s="54">
        <v>4408050</v>
      </c>
      <c r="J379" s="54">
        <v>4408050</v>
      </c>
      <c r="K379" s="54">
        <v>4420296</v>
      </c>
      <c r="L379" s="54">
        <v>4427805</v>
      </c>
      <c r="M379" s="54">
        <v>4439959</v>
      </c>
      <c r="N379" s="54">
        <v>4404361</v>
      </c>
      <c r="O379" s="111">
        <v>4455491</v>
      </c>
      <c r="P379" s="111">
        <v>4474531</v>
      </c>
      <c r="Q379" s="111">
        <v>4519271</v>
      </c>
      <c r="R379" s="54">
        <v>4586878</v>
      </c>
      <c r="AC379" s="84" t="str">
        <f t="shared" si="6"/>
        <v>HungarySatelliteTotal</v>
      </c>
      <c r="AE379" s="8"/>
      <c r="AF379" s="8"/>
    </row>
    <row r="380" spans="4:32" ht="13.15" customHeight="1" x14ac:dyDescent="0.25">
      <c r="D380" s="53" t="s">
        <v>167</v>
      </c>
      <c r="E380" s="53" t="s">
        <v>52</v>
      </c>
      <c r="F380" s="53" t="s">
        <v>19</v>
      </c>
      <c r="G380" s="53" t="s">
        <v>31</v>
      </c>
      <c r="H380" s="54">
        <v>4335087.4090307914</v>
      </c>
      <c r="I380" s="54">
        <v>4368359.5652090469</v>
      </c>
      <c r="J380" s="54">
        <v>4370133.0463748248</v>
      </c>
      <c r="K380" s="54">
        <v>4400728.0031301109</v>
      </c>
      <c r="L380" s="54">
        <v>4419703.7456597993</v>
      </c>
      <c r="M380" s="54">
        <v>4431827.3613398476</v>
      </c>
      <c r="N380" s="54" t="e">
        <v>#N/A</v>
      </c>
      <c r="O380" s="111" t="e">
        <v>#N/A</v>
      </c>
      <c r="P380" s="111" t="e">
        <v>#N/A</v>
      </c>
      <c r="Q380" s="111" t="e">
        <v>#N/A</v>
      </c>
      <c r="R380" s="111" t="e">
        <v>#N/A</v>
      </c>
      <c r="AC380" s="84" t="str">
        <f t="shared" si="6"/>
        <v>HungaryOverall broadband coverageTotal</v>
      </c>
      <c r="AE380" s="8"/>
      <c r="AF380" s="8"/>
    </row>
    <row r="381" spans="4:32" ht="13.15" customHeight="1" x14ac:dyDescent="0.25">
      <c r="D381" s="53" t="s">
        <v>167</v>
      </c>
      <c r="E381" s="53" t="s">
        <v>53</v>
      </c>
      <c r="F381" s="53" t="s">
        <v>19</v>
      </c>
      <c r="G381" s="53" t="s">
        <v>31</v>
      </c>
      <c r="H381" s="54" t="e">
        <v>#N/A</v>
      </c>
      <c r="I381" s="54" t="e">
        <v>#N/A</v>
      </c>
      <c r="J381" s="54" t="e">
        <v>#N/A</v>
      </c>
      <c r="K381" s="54" t="e">
        <v>#N/A</v>
      </c>
      <c r="L381" s="54">
        <v>3383723.292751261</v>
      </c>
      <c r="M381" s="54">
        <v>3624747.7360724211</v>
      </c>
      <c r="N381" s="54" t="e">
        <v>#N/A</v>
      </c>
      <c r="O381" s="111" t="e">
        <v>#N/A</v>
      </c>
      <c r="P381" s="111" t="e">
        <v>#N/A</v>
      </c>
      <c r="Q381" s="111" t="e">
        <v>#N/A</v>
      </c>
      <c r="R381" s="111" t="e">
        <v>#N/A</v>
      </c>
      <c r="AC381" s="84" t="str">
        <f t="shared" si="6"/>
        <v>HungaryDOCSIS 3.0 &amp; FTTP coverageTotal</v>
      </c>
      <c r="AE381" s="8"/>
      <c r="AF381" s="8"/>
    </row>
    <row r="382" spans="4:32" ht="13.15" customHeight="1" x14ac:dyDescent="0.25">
      <c r="D382" s="53" t="s">
        <v>167</v>
      </c>
      <c r="E382" s="53" t="s">
        <v>124</v>
      </c>
      <c r="F382" s="53" t="s">
        <v>19</v>
      </c>
      <c r="G382" s="53" t="s">
        <v>31</v>
      </c>
      <c r="H382" s="54">
        <v>2795275.08</v>
      </c>
      <c r="I382" s="54">
        <v>2833628.7998199705</v>
      </c>
      <c r="J382" s="54">
        <v>2915628.7998199696</v>
      </c>
      <c r="K382" s="54">
        <v>3005154.7922909888</v>
      </c>
      <c r="L382" s="54">
        <v>3196844.4696269422</v>
      </c>
      <c r="M382" s="54">
        <v>3388534.1469628941</v>
      </c>
      <c r="N382" s="54" t="e">
        <v>#N/A</v>
      </c>
      <c r="O382" s="111" t="e">
        <v>#N/A</v>
      </c>
      <c r="P382" s="111" t="e">
        <v>#N/A</v>
      </c>
      <c r="Q382" s="111" t="e">
        <v>#N/A</v>
      </c>
      <c r="R382" s="111" t="e">
        <v>#N/A</v>
      </c>
      <c r="AC382" s="84" t="str">
        <f t="shared" si="6"/>
        <v>HungaryCable modemTotal</v>
      </c>
      <c r="AE382" s="8"/>
      <c r="AF382" s="8"/>
    </row>
    <row r="383" spans="4:32" ht="13.15" customHeight="1" x14ac:dyDescent="0.25">
      <c r="D383" s="53" t="s">
        <v>167</v>
      </c>
      <c r="E383" s="53" t="s">
        <v>129</v>
      </c>
      <c r="F383" s="53" t="s">
        <v>19</v>
      </c>
      <c r="G383" s="53" t="s">
        <v>31</v>
      </c>
      <c r="H383" s="54">
        <v>0</v>
      </c>
      <c r="I383" s="54">
        <v>0</v>
      </c>
      <c r="J383" s="54">
        <v>0</v>
      </c>
      <c r="K383" s="54">
        <v>0</v>
      </c>
      <c r="L383" s="54">
        <v>0</v>
      </c>
      <c r="M383" s="54">
        <v>0</v>
      </c>
      <c r="N383" s="54" t="e">
        <v>#N/A</v>
      </c>
      <c r="O383" s="111" t="e">
        <v>#N/A</v>
      </c>
      <c r="P383" s="111" t="e">
        <v>#N/A</v>
      </c>
      <c r="Q383" s="111" t="e">
        <v>#N/A</v>
      </c>
      <c r="R383" s="111" t="e">
        <v>#N/A</v>
      </c>
      <c r="AC383" s="84" t="str">
        <f t="shared" si="6"/>
        <v>HungaryWiMAXTotal</v>
      </c>
      <c r="AE383" s="8"/>
      <c r="AF383" s="8"/>
    </row>
    <row r="384" spans="4:32" ht="13.15" customHeight="1" x14ac:dyDescent="0.25">
      <c r="D384" s="53" t="s">
        <v>167</v>
      </c>
      <c r="E384" s="53" t="s">
        <v>134</v>
      </c>
      <c r="F384" s="53" t="s">
        <v>19</v>
      </c>
      <c r="G384" s="53" t="s">
        <v>31</v>
      </c>
      <c r="H384" s="54">
        <v>4269947.76</v>
      </c>
      <c r="I384" s="54">
        <v>4328669.1304180957</v>
      </c>
      <c r="J384" s="54">
        <v>4332216.0927496506</v>
      </c>
      <c r="K384" s="54">
        <v>4344303.5666758269</v>
      </c>
      <c r="L384" s="54">
        <v>4364978.4399999995</v>
      </c>
      <c r="M384" s="54">
        <v>4377000.08</v>
      </c>
      <c r="N384" s="54" t="e">
        <v>#N/A</v>
      </c>
      <c r="O384" s="111" t="e">
        <v>#N/A</v>
      </c>
      <c r="P384" s="111" t="e">
        <v>#N/A</v>
      </c>
      <c r="Q384" s="111" t="e">
        <v>#N/A</v>
      </c>
      <c r="R384" s="111" t="e">
        <v>#N/A</v>
      </c>
      <c r="AC384" s="84" t="str">
        <f t="shared" si="6"/>
        <v>HungaryHSPATotal</v>
      </c>
      <c r="AE384" s="8"/>
      <c r="AF384" s="8"/>
    </row>
    <row r="385" spans="4:32" ht="13.15" customHeight="1" x14ac:dyDescent="0.25">
      <c r="D385" s="53" t="s">
        <v>168</v>
      </c>
      <c r="E385" s="53" t="s">
        <v>147</v>
      </c>
      <c r="F385" s="53" t="s">
        <v>19</v>
      </c>
      <c r="G385" s="53" t="s">
        <v>149</v>
      </c>
      <c r="H385" s="54">
        <v>103000</v>
      </c>
      <c r="I385" s="54">
        <v>103000</v>
      </c>
      <c r="J385" s="54">
        <v>103000</v>
      </c>
      <c r="K385" s="54">
        <v>103000</v>
      </c>
      <c r="L385" s="54">
        <v>103000</v>
      </c>
      <c r="M385" s="54">
        <v>103000</v>
      </c>
      <c r="N385" s="54">
        <v>103000</v>
      </c>
      <c r="O385" s="111">
        <v>103000</v>
      </c>
      <c r="P385" s="111">
        <v>103000</v>
      </c>
      <c r="Q385" s="111">
        <v>103000</v>
      </c>
      <c r="R385" s="111">
        <v>103000</v>
      </c>
      <c r="AC385" s="84" t="str">
        <f t="shared" si="6"/>
        <v>IcelandLand areaTotal</v>
      </c>
      <c r="AE385" s="8"/>
      <c r="AF385" s="8"/>
    </row>
    <row r="386" spans="4:32" ht="13.15" customHeight="1" x14ac:dyDescent="0.25">
      <c r="D386" s="53" t="s">
        <v>168</v>
      </c>
      <c r="E386" s="53" t="s">
        <v>28</v>
      </c>
      <c r="F386" s="53" t="s">
        <v>19</v>
      </c>
      <c r="G386" s="53" t="s">
        <v>152</v>
      </c>
      <c r="H386" s="54">
        <v>319575</v>
      </c>
      <c r="I386" s="54">
        <v>329050</v>
      </c>
      <c r="J386" s="54">
        <v>325671</v>
      </c>
      <c r="K386" s="54">
        <v>329100</v>
      </c>
      <c r="L386" s="54">
        <v>340110</v>
      </c>
      <c r="M386" s="54">
        <v>348450</v>
      </c>
      <c r="N386" s="54">
        <v>354937</v>
      </c>
      <c r="O386" s="111">
        <v>354937</v>
      </c>
      <c r="P386" s="111">
        <v>365990</v>
      </c>
      <c r="Q386" s="111">
        <v>368792</v>
      </c>
      <c r="R386" s="111">
        <v>376248</v>
      </c>
      <c r="AC386" s="84" t="str">
        <f t="shared" si="6"/>
        <v>IcelandPopulationTotal</v>
      </c>
      <c r="AE386" s="8"/>
      <c r="AF386" s="8"/>
    </row>
    <row r="387" spans="4:32" ht="13.15" customHeight="1" x14ac:dyDescent="0.25">
      <c r="D387" s="53" t="s">
        <v>168</v>
      </c>
      <c r="E387" s="53" t="s">
        <v>31</v>
      </c>
      <c r="F387" s="53" t="s">
        <v>19</v>
      </c>
      <c r="G387" s="53" t="s">
        <v>152</v>
      </c>
      <c r="H387" s="54">
        <v>125618.42750110201</v>
      </c>
      <c r="I387" s="54">
        <v>132421</v>
      </c>
      <c r="J387" s="54">
        <v>128014.63878751561</v>
      </c>
      <c r="K387" s="54">
        <v>129362.50828556274</v>
      </c>
      <c r="L387" s="54">
        <v>130024.14507687517</v>
      </c>
      <c r="M387" s="54">
        <v>132283</v>
      </c>
      <c r="N387" s="54">
        <v>141834</v>
      </c>
      <c r="O387" s="111">
        <v>141834</v>
      </c>
      <c r="P387" s="111">
        <v>139343</v>
      </c>
      <c r="Q387" s="111">
        <v>136642.38491052948</v>
      </c>
      <c r="R387" s="111">
        <v>139392.15922992016</v>
      </c>
      <c r="AC387" s="84" t="str">
        <f t="shared" si="6"/>
        <v>IcelandHouseholdsTotal</v>
      </c>
      <c r="AE387" s="8"/>
      <c r="AF387" s="8"/>
    </row>
    <row r="388" spans="4:32" ht="13.15" customHeight="1" x14ac:dyDescent="0.25">
      <c r="D388" s="53" t="s">
        <v>168</v>
      </c>
      <c r="E388" s="53" t="s">
        <v>58</v>
      </c>
      <c r="F388" s="53" t="s">
        <v>19</v>
      </c>
      <c r="G388" s="53" t="s">
        <v>31</v>
      </c>
      <c r="H388" s="54">
        <v>116614.18701867215</v>
      </c>
      <c r="I388" s="54">
        <v>127659.32523485248</v>
      </c>
      <c r="J388" s="54">
        <v>123452.55943406087</v>
      </c>
      <c r="K388" s="54">
        <v>126345.5259568513</v>
      </c>
      <c r="L388" s="54">
        <v>127399.84716266059</v>
      </c>
      <c r="M388" s="54">
        <v>128696</v>
      </c>
      <c r="N388" s="54">
        <v>137011.644</v>
      </c>
      <c r="O388" s="111">
        <v>137258.94694768204</v>
      </c>
      <c r="P388" s="111" t="e">
        <v>#N/A</v>
      </c>
      <c r="Q388" s="111" t="e">
        <v>#N/A</v>
      </c>
      <c r="R388" s="111" t="e">
        <v>#N/A</v>
      </c>
      <c r="AC388" s="84" t="str">
        <f t="shared" si="6"/>
        <v>IcelandBroadband coverage (&gt;2Mbps)Total</v>
      </c>
      <c r="AE388" s="8"/>
      <c r="AF388" s="8"/>
    </row>
    <row r="389" spans="4:32" ht="13.15" customHeight="1" x14ac:dyDescent="0.25">
      <c r="D389" s="53" t="s">
        <v>168</v>
      </c>
      <c r="E389" s="53" t="s">
        <v>60</v>
      </c>
      <c r="F389" s="53" t="s">
        <v>19</v>
      </c>
      <c r="G389" s="53" t="s">
        <v>31</v>
      </c>
      <c r="H389" s="54">
        <v>75404.430873795733</v>
      </c>
      <c r="I389" s="54">
        <v>117693.355060502</v>
      </c>
      <c r="J389" s="54">
        <v>114181.00436978143</v>
      </c>
      <c r="K389" s="54">
        <v>117677.94641572991</v>
      </c>
      <c r="L389" s="54">
        <v>124687.60856431209</v>
      </c>
      <c r="M389" s="54">
        <v>126658</v>
      </c>
      <c r="N389" s="54">
        <v>135593.304</v>
      </c>
      <c r="O389" s="111">
        <v>136546.74837886076</v>
      </c>
      <c r="P389" s="111">
        <v>137643</v>
      </c>
      <c r="Q389" s="111">
        <v>134975.33271308936</v>
      </c>
      <c r="R389" s="54">
        <v>138106.96198127698</v>
      </c>
      <c r="AC389" s="84" t="str">
        <f t="shared" si="6"/>
        <v>IcelandBroadband coverage (&gt;30Mbps)Total</v>
      </c>
      <c r="AE389" s="8"/>
      <c r="AF389" s="8"/>
    </row>
    <row r="390" spans="4:32" ht="13.15" customHeight="1" x14ac:dyDescent="0.25">
      <c r="D390" s="53" t="s">
        <v>168</v>
      </c>
      <c r="E390" s="53" t="s">
        <v>61</v>
      </c>
      <c r="F390" s="53" t="s">
        <v>19</v>
      </c>
      <c r="G390" s="53" t="s">
        <v>31</v>
      </c>
      <c r="H390" s="54">
        <v>62476.6719002584</v>
      </c>
      <c r="I390" s="54">
        <v>64877.627261877213</v>
      </c>
      <c r="J390" s="54">
        <v>63235.319854166162</v>
      </c>
      <c r="K390" s="54">
        <v>90010.045619251556</v>
      </c>
      <c r="L390" s="54">
        <v>91568.207704225191</v>
      </c>
      <c r="M390" s="54">
        <v>98245</v>
      </c>
      <c r="N390" s="54">
        <v>118147.72199999999</v>
      </c>
      <c r="O390" s="111">
        <v>118978.49518785672</v>
      </c>
      <c r="P390" s="111">
        <v>123091</v>
      </c>
      <c r="Q390" s="111">
        <v>120705.36590300183</v>
      </c>
      <c r="R390" s="54">
        <v>124528.34723097572</v>
      </c>
      <c r="AC390" s="84" t="str">
        <f t="shared" si="6"/>
        <v>IcelandBroadband coverage (&gt;100Mbps)Total</v>
      </c>
      <c r="AE390" s="8"/>
      <c r="AF390" s="8"/>
    </row>
    <row r="391" spans="4:32" ht="13.15" customHeight="1" x14ac:dyDescent="0.25">
      <c r="D391" s="53" t="s">
        <v>168</v>
      </c>
      <c r="E391" s="53" t="s">
        <v>62</v>
      </c>
      <c r="F391" s="53" t="s">
        <v>19</v>
      </c>
      <c r="G391" s="53" t="s">
        <v>31</v>
      </c>
      <c r="H391" s="54" t="e">
        <v>#N/A</v>
      </c>
      <c r="I391" s="54" t="e">
        <v>#N/A</v>
      </c>
      <c r="J391" s="54" t="e">
        <v>#N/A</v>
      </c>
      <c r="K391" s="54" t="e">
        <v>#N/A</v>
      </c>
      <c r="L391" s="54" t="e">
        <v>#N/A</v>
      </c>
      <c r="M391" s="54" t="e">
        <v>#N/A</v>
      </c>
      <c r="N391" s="54">
        <v>109141.26299999999</v>
      </c>
      <c r="O391" s="111">
        <v>111296.51799643968</v>
      </c>
      <c r="P391" s="111">
        <v>119327</v>
      </c>
      <c r="Q391" s="111">
        <v>117014.31621408145</v>
      </c>
      <c r="R391" s="54">
        <v>123550.86250285932</v>
      </c>
      <c r="AC391" s="84" t="str">
        <f t="shared" si="6"/>
        <v>IcelandBroadband coverage (&gt;1Gbps)Total</v>
      </c>
      <c r="AE391" s="8"/>
      <c r="AF391" s="8"/>
    </row>
    <row r="392" spans="4:32" ht="13.15" customHeight="1" x14ac:dyDescent="0.25">
      <c r="D392" s="53" t="s">
        <v>168</v>
      </c>
      <c r="E392" s="53" t="s">
        <v>63</v>
      </c>
      <c r="F392" s="53" t="s">
        <v>19</v>
      </c>
      <c r="G392" s="53" t="s">
        <v>31</v>
      </c>
      <c r="H392" s="54" t="e">
        <v>#N/A</v>
      </c>
      <c r="I392" s="54" t="e">
        <v>#N/A</v>
      </c>
      <c r="J392" s="54" t="e">
        <v>#N/A</v>
      </c>
      <c r="K392" s="54" t="e">
        <v>#N/A</v>
      </c>
      <c r="L392" s="54" t="e">
        <v>#N/A</v>
      </c>
      <c r="M392" s="54" t="e">
        <v>#N/A</v>
      </c>
      <c r="N392" s="54" t="e">
        <v>#N/A</v>
      </c>
      <c r="O392" s="111" t="e">
        <v>#N/A</v>
      </c>
      <c r="P392" s="111">
        <v>119327</v>
      </c>
      <c r="Q392" s="111">
        <v>117014.31621408145</v>
      </c>
      <c r="R392" s="54">
        <v>123550.86250285932</v>
      </c>
      <c r="AC392" s="84" t="str">
        <f t="shared" si="6"/>
        <v>IcelandBroadband coverage (&gt;1Gbps upload and download)Total</v>
      </c>
      <c r="AE392" s="8"/>
      <c r="AF392" s="8"/>
    </row>
    <row r="393" spans="4:32" ht="13.15" customHeight="1" x14ac:dyDescent="0.25">
      <c r="D393" s="53" t="s">
        <v>168</v>
      </c>
      <c r="E393" s="53" t="s">
        <v>65</v>
      </c>
      <c r="F393" s="53" t="s">
        <v>19</v>
      </c>
      <c r="G393" s="53" t="s">
        <v>31</v>
      </c>
      <c r="H393" s="54">
        <v>117782.29082756811</v>
      </c>
      <c r="I393" s="54">
        <v>126017.13238057616</v>
      </c>
      <c r="J393" s="54">
        <v>121864.48186454708</v>
      </c>
      <c r="K393" s="54">
        <v>123682.29347080609</v>
      </c>
      <c r="L393" s="54">
        <v>123144.33974468858</v>
      </c>
      <c r="M393" s="54">
        <v>129758</v>
      </c>
      <c r="N393" s="54">
        <v>141187.10016</v>
      </c>
      <c r="O393" s="111">
        <v>141441.9397125</v>
      </c>
      <c r="P393" s="111">
        <v>138239.99999999997</v>
      </c>
      <c r="Q393" s="111">
        <v>135604.23949255171</v>
      </c>
      <c r="R393" s="54">
        <v>138410.12698200511</v>
      </c>
      <c r="AC393" s="84" t="str">
        <f t="shared" si="6"/>
        <v>IcelandFixed broadband coverageTotal</v>
      </c>
      <c r="AE393" s="8"/>
      <c r="AF393" s="8"/>
    </row>
    <row r="394" spans="4:32" ht="13.15" customHeight="1" x14ac:dyDescent="0.25">
      <c r="D394" s="53" t="s">
        <v>168</v>
      </c>
      <c r="E394" s="53" t="s">
        <v>70</v>
      </c>
      <c r="F394" s="53" t="s">
        <v>19</v>
      </c>
      <c r="G394" s="53" t="s">
        <v>31</v>
      </c>
      <c r="H394" s="54">
        <v>74710.970872488135</v>
      </c>
      <c r="I394" s="54">
        <v>116603.04198603712</v>
      </c>
      <c r="J394" s="54">
        <v>114252.59276439235</v>
      </c>
      <c r="K394" s="54">
        <v>121636.17455094225</v>
      </c>
      <c r="L394" s="54">
        <v>119427.16990626224</v>
      </c>
      <c r="M394" s="54">
        <v>126655</v>
      </c>
      <c r="N394" s="54">
        <v>137495.972439</v>
      </c>
      <c r="O394" s="111">
        <v>138462.7957125</v>
      </c>
      <c r="P394" s="111">
        <v>137643</v>
      </c>
      <c r="Q394" s="111">
        <v>135044.01439804881</v>
      </c>
      <c r="R394" s="54">
        <v>137804.31177769194</v>
      </c>
      <c r="AC394" s="84" t="str">
        <f t="shared" si="6"/>
        <v>IcelandNGA coverageTotal</v>
      </c>
      <c r="AE394" s="8"/>
      <c r="AF394" s="8"/>
    </row>
    <row r="395" spans="4:32" ht="13.15" customHeight="1" x14ac:dyDescent="0.25">
      <c r="D395" s="53" t="s">
        <v>168</v>
      </c>
      <c r="E395" s="53" t="s">
        <v>225</v>
      </c>
      <c r="F395" s="53" t="s">
        <v>19</v>
      </c>
      <c r="G395" s="53" t="s">
        <v>31</v>
      </c>
      <c r="H395" s="54" t="e">
        <v>#N/A</v>
      </c>
      <c r="I395" s="54" t="e">
        <v>#N/A</v>
      </c>
      <c r="J395" s="54" t="e">
        <v>#N/A</v>
      </c>
      <c r="K395" s="54" t="e">
        <v>#N/A</v>
      </c>
      <c r="L395" s="54" t="e">
        <v>#N/A</v>
      </c>
      <c r="M395" s="54" t="e">
        <v>#N/A</v>
      </c>
      <c r="N395" s="54">
        <v>116289.9135</v>
      </c>
      <c r="O395" s="111">
        <v>118586.33567999999</v>
      </c>
      <c r="P395" s="111">
        <v>123535</v>
      </c>
      <c r="Q395" s="111">
        <v>121822.89923097032</v>
      </c>
      <c r="R395" s="54">
        <v>129061.29949277861</v>
      </c>
      <c r="AC395" s="84" t="str">
        <f t="shared" si="6"/>
        <v>IcelandFixed VHCN coverage (FTTP &amp; DOCSIS 3.1)Total</v>
      </c>
      <c r="AE395" s="8"/>
      <c r="AF395" s="8"/>
    </row>
    <row r="396" spans="4:32" ht="13.15" customHeight="1" x14ac:dyDescent="0.25">
      <c r="D396" s="53" t="s">
        <v>168</v>
      </c>
      <c r="E396" s="53" t="s">
        <v>226</v>
      </c>
      <c r="F396" s="53" t="s">
        <v>19</v>
      </c>
      <c r="G396" s="53" t="s">
        <v>31</v>
      </c>
      <c r="H396" s="54" t="e">
        <v>#N/A</v>
      </c>
      <c r="I396" s="54" t="e">
        <v>#N/A</v>
      </c>
      <c r="J396" s="54" t="e">
        <v>#N/A</v>
      </c>
      <c r="K396" s="54" t="e">
        <v>#N/A</v>
      </c>
      <c r="L396" s="54" t="e">
        <v>#N/A</v>
      </c>
      <c r="M396" s="54" t="e">
        <v>#N/A</v>
      </c>
      <c r="N396" s="54" t="e">
        <v>#N/A</v>
      </c>
      <c r="O396" s="54" t="e">
        <v>#N/A</v>
      </c>
      <c r="P396" s="54" t="e">
        <v>#N/A</v>
      </c>
      <c r="Q396" s="54" t="e">
        <v>#N/A</v>
      </c>
      <c r="R396" s="54" t="e">
        <v>#N/A</v>
      </c>
      <c r="AC396" s="84" t="str">
        <f t="shared" si="6"/>
        <v>IcelandVHCN coverage (as defined by BEREC)Total</v>
      </c>
      <c r="AE396" s="8"/>
      <c r="AF396" s="8"/>
    </row>
    <row r="397" spans="4:32" ht="13.15" customHeight="1" x14ac:dyDescent="0.25">
      <c r="D397" s="53" t="s">
        <v>168</v>
      </c>
      <c r="E397" s="53" t="s">
        <v>74</v>
      </c>
      <c r="F397" s="53" t="s">
        <v>19</v>
      </c>
      <c r="G397" s="53" t="s">
        <v>31</v>
      </c>
      <c r="H397" s="54">
        <v>106860.33952505159</v>
      </c>
      <c r="I397" s="54">
        <v>116138.9169072455</v>
      </c>
      <c r="J397" s="54">
        <v>112350.74293515895</v>
      </c>
      <c r="K397" s="54">
        <v>114539.31109671896</v>
      </c>
      <c r="L397" s="54">
        <v>117694.40734098855</v>
      </c>
      <c r="M397" s="54">
        <v>124184</v>
      </c>
      <c r="N397" s="54">
        <v>138093.027</v>
      </c>
      <c r="O397" s="111">
        <v>132145.78888405286</v>
      </c>
      <c r="P397" s="111">
        <v>124011</v>
      </c>
      <c r="Q397" s="111">
        <v>121631.26605645462</v>
      </c>
      <c r="R397" s="54">
        <v>126558.8195140959</v>
      </c>
      <c r="AC397" s="84" t="str">
        <f t="shared" si="6"/>
        <v>IcelandDSLTotal</v>
      </c>
      <c r="AE397" s="8"/>
      <c r="AF397" s="8"/>
    </row>
    <row r="398" spans="4:32" ht="13.15" customHeight="1" x14ac:dyDescent="0.25">
      <c r="D398" s="53" t="s">
        <v>168</v>
      </c>
      <c r="E398" s="53" t="s">
        <v>78</v>
      </c>
      <c r="F398" s="53" t="s">
        <v>19</v>
      </c>
      <c r="G398" s="53" t="s">
        <v>31</v>
      </c>
      <c r="H398" s="54">
        <v>54285.781936082043</v>
      </c>
      <c r="I398" s="54">
        <v>103613.46245533525</v>
      </c>
      <c r="J398" s="54">
        <v>101874.67450230068</v>
      </c>
      <c r="K398" s="54">
        <v>108322.11728275167</v>
      </c>
      <c r="L398" s="54">
        <v>114508.66528801115</v>
      </c>
      <c r="M398" s="54">
        <v>116409</v>
      </c>
      <c r="N398" s="54">
        <v>128358.23999999999</v>
      </c>
      <c r="O398" s="111">
        <v>123615.32650810713</v>
      </c>
      <c r="P398" s="111">
        <v>117026</v>
      </c>
      <c r="Q398" s="111">
        <v>114956.42839641187</v>
      </c>
      <c r="R398" s="54">
        <v>126558.8195140959</v>
      </c>
      <c r="AC398" s="84" t="str">
        <f t="shared" si="6"/>
        <v>IcelandVDSLTotal</v>
      </c>
      <c r="AE398" s="8"/>
      <c r="AF398" s="8"/>
    </row>
    <row r="399" spans="4:32" ht="13.15" customHeight="1" x14ac:dyDescent="0.25">
      <c r="D399" s="53" t="s">
        <v>168</v>
      </c>
      <c r="E399" s="53" t="s">
        <v>82</v>
      </c>
      <c r="F399" s="53" t="s">
        <v>19</v>
      </c>
      <c r="G399" s="53" t="s">
        <v>31</v>
      </c>
      <c r="H399" s="54" t="e">
        <v>#N/A</v>
      </c>
      <c r="I399" s="54" t="e">
        <v>#N/A</v>
      </c>
      <c r="J399" s="54" t="e">
        <v>#N/A</v>
      </c>
      <c r="K399" s="54" t="e">
        <v>#N/A</v>
      </c>
      <c r="L399" s="54" t="e">
        <v>#N/A</v>
      </c>
      <c r="M399" s="54" t="e">
        <v>#N/A</v>
      </c>
      <c r="N399" s="54">
        <v>95853.650999999998</v>
      </c>
      <c r="O399" s="111">
        <v>92685.72652589409</v>
      </c>
      <c r="P399" s="111">
        <v>89649</v>
      </c>
      <c r="Q399" s="111">
        <v>89312.767741305986</v>
      </c>
      <c r="R399" s="54">
        <v>95595.879857180495</v>
      </c>
      <c r="AC399" s="84" t="str">
        <f t="shared" si="6"/>
        <v>IcelandVDSL 2 VectoringTotal</v>
      </c>
      <c r="AE399" s="8"/>
      <c r="AF399" s="8"/>
    </row>
    <row r="400" spans="4:32" ht="13.15" customHeight="1" x14ac:dyDescent="0.25">
      <c r="D400" s="53" t="s">
        <v>168</v>
      </c>
      <c r="E400" s="53" t="s">
        <v>86</v>
      </c>
      <c r="F400" s="53" t="s">
        <v>19</v>
      </c>
      <c r="G400" s="53" t="s">
        <v>31</v>
      </c>
      <c r="H400" s="54">
        <v>76379.292200122567</v>
      </c>
      <c r="I400" s="54">
        <v>79314.52011074654</v>
      </c>
      <c r="J400" s="54">
        <v>77306.758276437482</v>
      </c>
      <c r="K400" s="54">
        <v>91989.538166537008</v>
      </c>
      <c r="L400" s="54">
        <v>93976.597431007409</v>
      </c>
      <c r="M400" s="54">
        <v>100829</v>
      </c>
      <c r="N400" s="54">
        <v>114011.193</v>
      </c>
      <c r="O400" s="111">
        <v>118376.465625</v>
      </c>
      <c r="P400" s="111">
        <v>122083.99999999997</v>
      </c>
      <c r="Q400" s="111">
        <v>120463.76741921013</v>
      </c>
      <c r="R400" s="54">
        <v>126889.94708439444</v>
      </c>
      <c r="AC400" s="84" t="str">
        <f t="shared" si="6"/>
        <v>IcelandFTTPTotal</v>
      </c>
      <c r="AE400" s="8"/>
      <c r="AF400" s="8"/>
    </row>
    <row r="401" spans="4:32" ht="13.15" customHeight="1" x14ac:dyDescent="0.25">
      <c r="D401" s="53" t="s">
        <v>168</v>
      </c>
      <c r="E401" s="53" t="s">
        <v>90</v>
      </c>
      <c r="F401" s="53" t="s">
        <v>19</v>
      </c>
      <c r="G401" s="53" t="s">
        <v>31</v>
      </c>
      <c r="H401" s="54">
        <v>0</v>
      </c>
      <c r="I401" s="54">
        <v>0</v>
      </c>
      <c r="J401" s="54">
        <v>0</v>
      </c>
      <c r="K401" s="54">
        <v>0</v>
      </c>
      <c r="L401" s="54">
        <v>0</v>
      </c>
      <c r="M401" s="54">
        <v>0</v>
      </c>
      <c r="N401" s="54">
        <v>419.74010999999996</v>
      </c>
      <c r="O401" s="111">
        <v>419.74010999999996</v>
      </c>
      <c r="P401" s="111">
        <v>4530</v>
      </c>
      <c r="Q401" s="111">
        <v>4243.1889092168485</v>
      </c>
      <c r="R401" s="54">
        <v>4342.7048167683415</v>
      </c>
      <c r="AC401" s="84" t="str">
        <f t="shared" si="6"/>
        <v>IcelandCable modem DOCSIS 3.0Total</v>
      </c>
      <c r="AE401" s="8"/>
      <c r="AF401" s="8"/>
    </row>
    <row r="402" spans="4:32" ht="13.15" customHeight="1" x14ac:dyDescent="0.25">
      <c r="D402" s="53" t="s">
        <v>168</v>
      </c>
      <c r="E402" s="53" t="s">
        <v>94</v>
      </c>
      <c r="F402" s="53" t="s">
        <v>19</v>
      </c>
      <c r="G402" s="53" t="s">
        <v>31</v>
      </c>
      <c r="H402" s="54" t="e">
        <v>#N/A</v>
      </c>
      <c r="I402" s="54" t="e">
        <v>#N/A</v>
      </c>
      <c r="J402" s="54" t="e">
        <v>#N/A</v>
      </c>
      <c r="K402" s="54" t="e">
        <v>#N/A</v>
      </c>
      <c r="L402" s="54" t="e">
        <v>#N/A</v>
      </c>
      <c r="M402" s="54" t="e">
        <v>#N/A</v>
      </c>
      <c r="N402" s="54">
        <v>419.74010999999996</v>
      </c>
      <c r="O402" s="111">
        <v>419.74010999999996</v>
      </c>
      <c r="P402" s="111">
        <v>4530</v>
      </c>
      <c r="Q402" s="111">
        <v>4243.1889092168485</v>
      </c>
      <c r="R402" s="54">
        <v>4342.7048167683415</v>
      </c>
      <c r="AC402" s="84" t="str">
        <f t="shared" si="6"/>
        <v>IcelandCable modem DOCSIS 3.1Total</v>
      </c>
      <c r="AE402" s="8"/>
      <c r="AF402" s="8"/>
    </row>
    <row r="403" spans="4:32" ht="13.15" customHeight="1" x14ac:dyDescent="0.25">
      <c r="D403" s="53" t="s">
        <v>168</v>
      </c>
      <c r="E403" s="53" t="s">
        <v>98</v>
      </c>
      <c r="F403" s="53" t="s">
        <v>19</v>
      </c>
      <c r="G403" s="53" t="s">
        <v>31</v>
      </c>
      <c r="H403" s="54" t="e">
        <v>#N/A</v>
      </c>
      <c r="I403" s="54" t="e">
        <v>#N/A</v>
      </c>
      <c r="J403" s="54" t="e">
        <v>#N/A</v>
      </c>
      <c r="K403" s="54" t="e">
        <v>#N/A</v>
      </c>
      <c r="L403" s="54" t="e">
        <v>#N/A</v>
      </c>
      <c r="M403" s="54" t="e">
        <v>#N/A</v>
      </c>
      <c r="N403" s="54">
        <v>3138.741</v>
      </c>
      <c r="O403" s="111">
        <v>3138.741</v>
      </c>
      <c r="P403" s="111">
        <v>2927.2849999999999</v>
      </c>
      <c r="Q403" s="111">
        <v>2741.9477364496338</v>
      </c>
      <c r="R403" s="54">
        <v>2806.2548939412172</v>
      </c>
      <c r="AC403" s="84" t="str">
        <f t="shared" si="6"/>
        <v>IcelandFWATotal</v>
      </c>
      <c r="AE403" s="8"/>
      <c r="AF403" s="8"/>
    </row>
    <row r="404" spans="4:32" ht="13.15" customHeight="1" x14ac:dyDescent="0.25">
      <c r="D404" s="53" t="s">
        <v>168</v>
      </c>
      <c r="E404" s="53" t="s">
        <v>102</v>
      </c>
      <c r="F404" s="53" t="s">
        <v>19</v>
      </c>
      <c r="G404" s="53" t="s">
        <v>31</v>
      </c>
      <c r="H404" s="54">
        <v>60688.581075729293</v>
      </c>
      <c r="I404" s="54">
        <v>96781.547630496643</v>
      </c>
      <c r="J404" s="54">
        <v>109949.91481641398</v>
      </c>
      <c r="K404" s="54">
        <v>125341.39743640929</v>
      </c>
      <c r="L404" s="54">
        <v>128154.36704324708</v>
      </c>
      <c r="M404" s="54">
        <v>132119</v>
      </c>
      <c r="N404" s="54">
        <v>141727.60200000001</v>
      </c>
      <c r="O404" s="111">
        <v>141727.60200000001</v>
      </c>
      <c r="P404" s="111">
        <v>138884</v>
      </c>
      <c r="Q404" s="111">
        <v>136211.28607420885</v>
      </c>
      <c r="R404" s="54" t="e">
        <v>#N/A</v>
      </c>
      <c r="AC404" s="84" t="str">
        <f t="shared" si="6"/>
        <v>IcelandLTETotal</v>
      </c>
      <c r="AE404" s="8"/>
      <c r="AF404" s="8"/>
    </row>
    <row r="405" spans="4:32" ht="13.15" customHeight="1" x14ac:dyDescent="0.25">
      <c r="D405" s="53" t="s">
        <v>168</v>
      </c>
      <c r="E405" s="53" t="s">
        <v>106</v>
      </c>
      <c r="F405" s="53" t="s">
        <v>19</v>
      </c>
      <c r="G405" s="53" t="s">
        <v>31</v>
      </c>
      <c r="H405" s="54" t="e">
        <v>#N/A</v>
      </c>
      <c r="I405" s="54" t="e">
        <v>#N/A</v>
      </c>
      <c r="J405" s="54" t="e">
        <v>#N/A</v>
      </c>
      <c r="K405" s="54">
        <v>120604.63016466743</v>
      </c>
      <c r="L405" s="54">
        <v>123089.50186380841</v>
      </c>
      <c r="M405" s="54">
        <v>125668.84999999998</v>
      </c>
      <c r="N405" s="54">
        <v>141266.66399999999</v>
      </c>
      <c r="O405" s="111">
        <v>141266.66399999999</v>
      </c>
      <c r="P405" s="111">
        <v>137155.3149</v>
      </c>
      <c r="Q405" s="54" t="e">
        <v>#N/A</v>
      </c>
      <c r="R405" s="54" t="e">
        <v>#N/A</v>
      </c>
      <c r="AC405" s="84" t="str">
        <f t="shared" si="6"/>
        <v>IcelandAverage LTE coverageTotal</v>
      </c>
      <c r="AE405" s="8"/>
      <c r="AF405" s="8"/>
    </row>
    <row r="406" spans="4:32" ht="13.15" customHeight="1" x14ac:dyDescent="0.25">
      <c r="D406" s="53" t="s">
        <v>168</v>
      </c>
      <c r="E406" s="53" t="s">
        <v>108</v>
      </c>
      <c r="F406" s="53" t="s">
        <v>19</v>
      </c>
      <c r="G406" s="53" t="s">
        <v>31</v>
      </c>
      <c r="H406" s="54" t="e">
        <v>#N/A</v>
      </c>
      <c r="I406" s="54" t="e">
        <v>#N/A</v>
      </c>
      <c r="J406" s="54" t="e">
        <v>#N/A</v>
      </c>
      <c r="K406" s="54" t="e">
        <v>#N/A</v>
      </c>
      <c r="L406" s="54" t="e">
        <v>#N/A</v>
      </c>
      <c r="M406" s="54" t="e">
        <v>#N/A</v>
      </c>
      <c r="N406" s="54" t="e">
        <v>#N/A</v>
      </c>
      <c r="O406" s="111">
        <v>0</v>
      </c>
      <c r="P406" s="111">
        <v>57068.999999999993</v>
      </c>
      <c r="Q406" s="111">
        <v>56790.118089567404</v>
      </c>
      <c r="R406" s="54">
        <v>127666.18704140514</v>
      </c>
      <c r="AC406" s="84" t="str">
        <f t="shared" si="6"/>
        <v>Iceland5GTotal</v>
      </c>
      <c r="AE406" s="8"/>
      <c r="AF406" s="8"/>
    </row>
    <row r="407" spans="4:32" ht="13.15" customHeight="1" x14ac:dyDescent="0.25">
      <c r="D407" s="53" t="s">
        <v>168</v>
      </c>
      <c r="E407" s="53" t="s">
        <v>207</v>
      </c>
      <c r="F407" s="53" t="s">
        <v>19</v>
      </c>
      <c r="G407" s="53" t="s">
        <v>31</v>
      </c>
      <c r="H407" s="54" t="e">
        <v>#N/A</v>
      </c>
      <c r="I407" s="54" t="e">
        <v>#N/A</v>
      </c>
      <c r="J407" s="54" t="e">
        <v>#N/A</v>
      </c>
      <c r="K407" s="54" t="e">
        <v>#N/A</v>
      </c>
      <c r="L407" s="54" t="e">
        <v>#N/A</v>
      </c>
      <c r="M407" s="54" t="e">
        <v>#N/A</v>
      </c>
      <c r="N407" s="54" t="e">
        <v>#N/A</v>
      </c>
      <c r="O407" s="111" t="e">
        <v>#N/A</v>
      </c>
      <c r="P407" s="111" t="e">
        <v>#N/A</v>
      </c>
      <c r="Q407" s="111" t="e">
        <v>#N/A</v>
      </c>
      <c r="R407" s="54" t="e">
        <v>#N/A</v>
      </c>
      <c r="AC407" s="84" t="str">
        <f t="shared" si="6"/>
        <v>Iceland5G in the 3.4–3.8 GHz bandTotal</v>
      </c>
      <c r="AE407" s="8"/>
      <c r="AF407" s="8"/>
    </row>
    <row r="408" spans="4:32" ht="13.15" customHeight="1" x14ac:dyDescent="0.25">
      <c r="D408" s="53" t="s">
        <v>168</v>
      </c>
      <c r="E408" s="53" t="s">
        <v>112</v>
      </c>
      <c r="F408" s="53" t="s">
        <v>19</v>
      </c>
      <c r="G408" s="53" t="s">
        <v>31</v>
      </c>
      <c r="H408" s="113">
        <v>0</v>
      </c>
      <c r="I408" s="113">
        <v>0</v>
      </c>
      <c r="J408" s="113">
        <v>0</v>
      </c>
      <c r="K408" s="113">
        <v>0</v>
      </c>
      <c r="L408" s="113">
        <v>0</v>
      </c>
      <c r="M408" s="113">
        <v>0</v>
      </c>
      <c r="N408" s="54">
        <v>0</v>
      </c>
      <c r="O408" s="111">
        <v>0</v>
      </c>
      <c r="P408" s="111">
        <v>0</v>
      </c>
      <c r="Q408" s="111">
        <v>0</v>
      </c>
      <c r="R408" s="54">
        <v>0</v>
      </c>
      <c r="AC408" s="84" t="str">
        <f t="shared" si="6"/>
        <v>IcelandSatelliteTotal</v>
      </c>
      <c r="AE408" s="8"/>
      <c r="AF408" s="8"/>
    </row>
    <row r="409" spans="4:32" ht="13.15" customHeight="1" x14ac:dyDescent="0.25">
      <c r="D409" s="53" t="s">
        <v>168</v>
      </c>
      <c r="E409" s="53" t="s">
        <v>52</v>
      </c>
      <c r="F409" s="53" t="s">
        <v>19</v>
      </c>
      <c r="G409" s="53" t="s">
        <v>31</v>
      </c>
      <c r="H409" s="54">
        <v>121946.97145992996</v>
      </c>
      <c r="I409" s="54">
        <v>128607.2465440705</v>
      </c>
      <c r="J409" s="54">
        <v>125050.9398111858</v>
      </c>
      <c r="K409" s="54">
        <v>126929.85217188204</v>
      </c>
      <c r="L409" s="54">
        <v>127740.69545207826</v>
      </c>
      <c r="M409" s="54">
        <v>132281</v>
      </c>
      <c r="N409" s="54" t="e">
        <v>#N/A</v>
      </c>
      <c r="O409" s="111" t="e">
        <v>#N/A</v>
      </c>
      <c r="P409" s="111" t="e">
        <v>#N/A</v>
      </c>
      <c r="Q409" s="111" t="e">
        <v>#N/A</v>
      </c>
      <c r="R409" s="111" t="e">
        <v>#N/A</v>
      </c>
      <c r="AC409" s="84" t="str">
        <f t="shared" si="6"/>
        <v>IcelandOverall broadband coverageTotal</v>
      </c>
      <c r="AE409" s="8"/>
      <c r="AF409" s="8"/>
    </row>
    <row r="410" spans="4:32" ht="13.15" customHeight="1" x14ac:dyDescent="0.25">
      <c r="D410" s="53" t="s">
        <v>168</v>
      </c>
      <c r="E410" s="53" t="s">
        <v>53</v>
      </c>
      <c r="F410" s="53" t="s">
        <v>19</v>
      </c>
      <c r="G410" s="53" t="s">
        <v>31</v>
      </c>
      <c r="H410" s="54" t="e">
        <v>#N/A</v>
      </c>
      <c r="I410" s="54" t="e">
        <v>#N/A</v>
      </c>
      <c r="J410" s="54" t="e">
        <v>#N/A</v>
      </c>
      <c r="K410" s="54" t="e">
        <v>#N/A</v>
      </c>
      <c r="L410" s="54">
        <v>93976.597431007409</v>
      </c>
      <c r="M410" s="54">
        <v>101374.0667418705</v>
      </c>
      <c r="N410" s="54" t="e">
        <v>#N/A</v>
      </c>
      <c r="O410" s="111" t="e">
        <v>#N/A</v>
      </c>
      <c r="P410" s="111" t="e">
        <v>#N/A</v>
      </c>
      <c r="Q410" s="111" t="e">
        <v>#N/A</v>
      </c>
      <c r="R410" s="111" t="e">
        <v>#N/A</v>
      </c>
      <c r="AC410" s="84" t="str">
        <f t="shared" si="6"/>
        <v>IcelandDOCSIS 3.0 &amp; FTTP coverageTotal</v>
      </c>
      <c r="AE410" s="8"/>
      <c r="AF410" s="8"/>
    </row>
    <row r="411" spans="4:32" ht="13.15" customHeight="1" x14ac:dyDescent="0.25">
      <c r="D411" s="53" t="s">
        <v>168</v>
      </c>
      <c r="E411" s="53" t="s">
        <v>124</v>
      </c>
      <c r="F411" s="53" t="s">
        <v>19</v>
      </c>
      <c r="G411" s="53" t="s">
        <v>31</v>
      </c>
      <c r="H411" s="54">
        <v>0</v>
      </c>
      <c r="I411" s="54">
        <v>0</v>
      </c>
      <c r="J411" s="54">
        <v>0</v>
      </c>
      <c r="K411" s="54">
        <v>0</v>
      </c>
      <c r="L411" s="54">
        <v>0</v>
      </c>
      <c r="M411" s="54">
        <v>0</v>
      </c>
      <c r="N411" s="54" t="e">
        <v>#N/A</v>
      </c>
      <c r="O411" s="111" t="e">
        <v>#N/A</v>
      </c>
      <c r="P411" s="111" t="e">
        <v>#N/A</v>
      </c>
      <c r="Q411" s="111" t="e">
        <v>#N/A</v>
      </c>
      <c r="R411" s="111" t="e">
        <v>#N/A</v>
      </c>
      <c r="AC411" s="84" t="str">
        <f t="shared" si="6"/>
        <v>IcelandCable modemTotal</v>
      </c>
      <c r="AE411" s="8"/>
      <c r="AF411" s="8"/>
    </row>
    <row r="412" spans="4:32" ht="13.15" customHeight="1" x14ac:dyDescent="0.25">
      <c r="D412" s="53" t="s">
        <v>168</v>
      </c>
      <c r="E412" s="53" t="s">
        <v>129</v>
      </c>
      <c r="F412" s="53" t="s">
        <v>19</v>
      </c>
      <c r="G412" s="53" t="s">
        <v>31</v>
      </c>
      <c r="H412" s="54">
        <v>5024.7371000440808</v>
      </c>
      <c r="I412" s="54">
        <v>5296.84</v>
      </c>
      <c r="J412" s="54">
        <v>5132.03191751138</v>
      </c>
      <c r="K412" s="54">
        <v>5173.700281645416</v>
      </c>
      <c r="L412" s="54">
        <v>5222.556924077383</v>
      </c>
      <c r="M412" s="54">
        <v>8499</v>
      </c>
      <c r="N412" s="54" t="e">
        <v>#N/A</v>
      </c>
      <c r="O412" s="111" t="e">
        <v>#N/A</v>
      </c>
      <c r="P412" s="111" t="e">
        <v>#N/A</v>
      </c>
      <c r="Q412" s="111" t="e">
        <v>#N/A</v>
      </c>
      <c r="R412" s="111" t="e">
        <v>#N/A</v>
      </c>
      <c r="AC412" s="84" t="str">
        <f t="shared" si="6"/>
        <v>IcelandWiMAXTotal</v>
      </c>
      <c r="AE412" s="8"/>
      <c r="AF412" s="8"/>
    </row>
    <row r="413" spans="4:32" ht="13.15" customHeight="1" x14ac:dyDescent="0.25">
      <c r="D413" s="53" t="s">
        <v>168</v>
      </c>
      <c r="E413" s="53" t="s">
        <v>134</v>
      </c>
      <c r="F413" s="53" t="s">
        <v>19</v>
      </c>
      <c r="G413" s="53" t="s">
        <v>31</v>
      </c>
      <c r="H413" s="54">
        <v>115217.204919126</v>
      </c>
      <c r="I413" s="54">
        <v>121629.09652895316</v>
      </c>
      <c r="J413" s="54">
        <v>118967.43223609072</v>
      </c>
      <c r="K413" s="54">
        <v>121297.33812381588</v>
      </c>
      <c r="L413" s="54">
        <v>122227.45149533308</v>
      </c>
      <c r="M413" s="54">
        <v>124160</v>
      </c>
      <c r="N413" s="54" t="e">
        <v>#N/A</v>
      </c>
      <c r="O413" s="111" t="e">
        <v>#N/A</v>
      </c>
      <c r="P413" s="111" t="e">
        <v>#N/A</v>
      </c>
      <c r="Q413" s="111" t="e">
        <v>#N/A</v>
      </c>
      <c r="R413" s="111" t="e">
        <v>#N/A</v>
      </c>
      <c r="AC413" s="84" t="str">
        <f t="shared" si="6"/>
        <v>IcelandHSPATotal</v>
      </c>
      <c r="AE413" s="8"/>
      <c r="AF413" s="8"/>
    </row>
    <row r="414" spans="4:32" ht="13.15" customHeight="1" x14ac:dyDescent="0.25">
      <c r="D414" s="53" t="s">
        <v>169</v>
      </c>
      <c r="E414" s="53" t="s">
        <v>147</v>
      </c>
      <c r="F414" s="53" t="s">
        <v>19</v>
      </c>
      <c r="G414" s="53" t="s">
        <v>149</v>
      </c>
      <c r="H414" s="54">
        <v>69798</v>
      </c>
      <c r="I414" s="54">
        <v>69798</v>
      </c>
      <c r="J414" s="54">
        <v>69798</v>
      </c>
      <c r="K414" s="54">
        <v>69798</v>
      </c>
      <c r="L414" s="54">
        <v>69798</v>
      </c>
      <c r="M414" s="54">
        <v>69798</v>
      </c>
      <c r="N414" s="54">
        <v>69798</v>
      </c>
      <c r="O414" s="111">
        <v>69798</v>
      </c>
      <c r="P414" s="111">
        <v>69798</v>
      </c>
      <c r="Q414" s="111">
        <v>69798</v>
      </c>
      <c r="R414" s="111">
        <v>69798</v>
      </c>
      <c r="AC414" s="84" t="str">
        <f t="shared" si="6"/>
        <v>IrelandLand areaTotal</v>
      </c>
      <c r="AE414" s="8"/>
      <c r="AF414" s="8"/>
    </row>
    <row r="415" spans="4:32" ht="13.15" customHeight="1" x14ac:dyDescent="0.25">
      <c r="D415" s="53" t="s">
        <v>169</v>
      </c>
      <c r="E415" s="53" t="s">
        <v>28</v>
      </c>
      <c r="F415" s="53" t="s">
        <v>19</v>
      </c>
      <c r="G415" s="53" t="s">
        <v>152</v>
      </c>
      <c r="H415" s="54">
        <v>4582769</v>
      </c>
      <c r="I415" s="54">
        <v>4591087</v>
      </c>
      <c r="J415" s="54">
        <v>4605501</v>
      </c>
      <c r="K415" s="54">
        <v>4605501</v>
      </c>
      <c r="L415" s="54">
        <v>4724720</v>
      </c>
      <c r="M415" s="54">
        <v>4784383</v>
      </c>
      <c r="N415" s="54">
        <v>4784383</v>
      </c>
      <c r="O415" s="111">
        <v>4904240</v>
      </c>
      <c r="P415" s="111">
        <v>4964439.9999999888</v>
      </c>
      <c r="Q415" s="111">
        <v>5006324.0000000028</v>
      </c>
      <c r="R415" s="111">
        <v>5060004.0000000149</v>
      </c>
      <c r="AC415" s="84" t="str">
        <f t="shared" si="6"/>
        <v>IrelandPopulationTotal</v>
      </c>
      <c r="AE415" s="8"/>
      <c r="AF415" s="8"/>
    </row>
    <row r="416" spans="4:32" ht="13.15" customHeight="1" x14ac:dyDescent="0.25">
      <c r="D416" s="53" t="s">
        <v>169</v>
      </c>
      <c r="E416" s="53" t="s">
        <v>31</v>
      </c>
      <c r="F416" s="53" t="s">
        <v>19</v>
      </c>
      <c r="G416" s="53" t="s">
        <v>152</v>
      </c>
      <c r="H416" s="54">
        <v>1766947</v>
      </c>
      <c r="I416" s="54">
        <v>1770196.6207932709</v>
      </c>
      <c r="J416" s="54">
        <v>1774693.3851920059</v>
      </c>
      <c r="K416" s="54">
        <v>1774693.3851920059</v>
      </c>
      <c r="L416" s="54">
        <v>1737474.722381074</v>
      </c>
      <c r="M416" s="54">
        <v>1758925.7881473545</v>
      </c>
      <c r="N416" s="54">
        <v>1724712.6647725611</v>
      </c>
      <c r="O416" s="111">
        <v>1772300.9623219103</v>
      </c>
      <c r="P416" s="111">
        <v>1789424.3051493382</v>
      </c>
      <c r="Q416" s="111">
        <v>1804575.5850995951</v>
      </c>
      <c r="R416" s="111">
        <v>1823987.6419762636</v>
      </c>
      <c r="AC416" s="84" t="str">
        <f t="shared" si="6"/>
        <v>IrelandHouseholdsTotal</v>
      </c>
      <c r="AE416" s="8"/>
      <c r="AF416" s="8"/>
    </row>
    <row r="417" spans="4:32" ht="13.15" customHeight="1" x14ac:dyDescent="0.25">
      <c r="D417" s="53" t="s">
        <v>169</v>
      </c>
      <c r="E417" s="53" t="s">
        <v>58</v>
      </c>
      <c r="F417" s="53" t="s">
        <v>19</v>
      </c>
      <c r="G417" s="53" t="s">
        <v>31</v>
      </c>
      <c r="H417" s="54">
        <v>1694072.6637632609</v>
      </c>
      <c r="I417" s="54">
        <v>1697330.2656203932</v>
      </c>
      <c r="J417" s="54">
        <v>1701763.6044345093</v>
      </c>
      <c r="K417" s="54">
        <v>1701763.6044345093</v>
      </c>
      <c r="L417" s="54">
        <v>1672087.1884551011</v>
      </c>
      <c r="M417" s="54">
        <v>1692973.2812362658</v>
      </c>
      <c r="N417" s="54">
        <v>1670391.2857310853</v>
      </c>
      <c r="O417" s="111">
        <v>1670391.2857310853</v>
      </c>
      <c r="P417" s="111" t="e">
        <v>#N/A</v>
      </c>
      <c r="Q417" s="111" t="e">
        <v>#N/A</v>
      </c>
      <c r="R417" s="111" t="e">
        <v>#N/A</v>
      </c>
      <c r="AC417" s="84" t="str">
        <f t="shared" si="6"/>
        <v>IrelandBroadband coverage (&gt;2Mbps)Total</v>
      </c>
      <c r="AE417" s="8"/>
      <c r="AF417" s="8"/>
    </row>
    <row r="418" spans="4:32" ht="13.15" customHeight="1" x14ac:dyDescent="0.25">
      <c r="D418" s="53" t="s">
        <v>169</v>
      </c>
      <c r="E418" s="53" t="s">
        <v>60</v>
      </c>
      <c r="F418" s="53" t="s">
        <v>19</v>
      </c>
      <c r="G418" s="53" t="s">
        <v>31</v>
      </c>
      <c r="H418" s="54">
        <v>855466.41014632094</v>
      </c>
      <c r="I418" s="54">
        <v>960526.83636604075</v>
      </c>
      <c r="J418" s="54">
        <v>1233201.4304426452</v>
      </c>
      <c r="K418" s="54">
        <v>1370730.2709733776</v>
      </c>
      <c r="L418" s="54">
        <v>1520882.676174005</v>
      </c>
      <c r="M418" s="54">
        <v>1562197.9232124479</v>
      </c>
      <c r="N418" s="54">
        <v>1546791.4792738592</v>
      </c>
      <c r="O418" s="111">
        <v>1554386.1671315101</v>
      </c>
      <c r="P418" s="111">
        <v>1613112.9506545402</v>
      </c>
      <c r="Q418" s="111">
        <v>1662029.8017221608</v>
      </c>
      <c r="R418" s="54">
        <v>1679472.6888565414</v>
      </c>
      <c r="AC418" s="84" t="str">
        <f t="shared" si="6"/>
        <v>IrelandBroadband coverage (&gt;30Mbps)Total</v>
      </c>
      <c r="AE418" s="8"/>
      <c r="AF418" s="8"/>
    </row>
    <row r="419" spans="4:32" ht="13.15" customHeight="1" x14ac:dyDescent="0.25">
      <c r="D419" s="53" t="s">
        <v>169</v>
      </c>
      <c r="E419" s="53" t="s">
        <v>61</v>
      </c>
      <c r="F419" s="53" t="s">
        <v>19</v>
      </c>
      <c r="G419" s="53" t="s">
        <v>31</v>
      </c>
      <c r="H419" s="54">
        <v>727710.68207489245</v>
      </c>
      <c r="I419" s="54">
        <v>719035.94996847888</v>
      </c>
      <c r="J419" s="54">
        <v>768455.63343024708</v>
      </c>
      <c r="K419" s="54">
        <v>796531.48359383002</v>
      </c>
      <c r="L419" s="54">
        <v>908888.58888494549</v>
      </c>
      <c r="M419" s="54">
        <v>974173.32154440077</v>
      </c>
      <c r="N419" s="54">
        <v>1191357.7572534052</v>
      </c>
      <c r="O419" s="111">
        <v>1290976.5671347161</v>
      </c>
      <c r="P419" s="111">
        <v>1568816.3727832679</v>
      </c>
      <c r="Q419" s="111">
        <v>1636515.134013216</v>
      </c>
      <c r="R419" s="54">
        <v>1670247.789510713</v>
      </c>
      <c r="AC419" s="84" t="str">
        <f t="shared" si="6"/>
        <v>IrelandBroadband coverage (&gt;100Mbps)Total</v>
      </c>
      <c r="AE419" s="8"/>
      <c r="AF419" s="8"/>
    </row>
    <row r="420" spans="4:32" ht="13.15" customHeight="1" x14ac:dyDescent="0.25">
      <c r="D420" s="53" t="s">
        <v>169</v>
      </c>
      <c r="E420" s="53" t="s">
        <v>62</v>
      </c>
      <c r="F420" s="53" t="s">
        <v>19</v>
      </c>
      <c r="G420" s="53" t="s">
        <v>31</v>
      </c>
      <c r="H420" s="54" t="e">
        <v>#N/A</v>
      </c>
      <c r="I420" s="54" t="e">
        <v>#N/A</v>
      </c>
      <c r="J420" s="54" t="e">
        <v>#N/A</v>
      </c>
      <c r="K420" s="54" t="e">
        <v>#N/A</v>
      </c>
      <c r="L420" s="54" t="e">
        <v>#N/A</v>
      </c>
      <c r="M420" s="54" t="e">
        <v>#N/A</v>
      </c>
      <c r="N420" s="54">
        <v>274500</v>
      </c>
      <c r="O420" s="111">
        <v>1028957.7965479359</v>
      </c>
      <c r="P420" s="111">
        <v>1206416.353933722</v>
      </c>
      <c r="Q420" s="111">
        <v>1304936.4810918593</v>
      </c>
      <c r="R420" s="54">
        <v>1335697.9648216183</v>
      </c>
      <c r="AC420" s="84" t="str">
        <f t="shared" si="6"/>
        <v>IrelandBroadband coverage (&gt;1Gbps)Total</v>
      </c>
      <c r="AE420" s="8"/>
      <c r="AF420" s="8"/>
    </row>
    <row r="421" spans="4:32" ht="13.15" customHeight="1" x14ac:dyDescent="0.25">
      <c r="D421" s="53" t="s">
        <v>169</v>
      </c>
      <c r="E421" s="53" t="s">
        <v>63</v>
      </c>
      <c r="F421" s="53" t="s">
        <v>19</v>
      </c>
      <c r="G421" s="53" t="s">
        <v>31</v>
      </c>
      <c r="H421" s="54" t="e">
        <v>#N/A</v>
      </c>
      <c r="I421" s="54" t="e">
        <v>#N/A</v>
      </c>
      <c r="J421" s="54" t="e">
        <v>#N/A</v>
      </c>
      <c r="K421" s="54" t="e">
        <v>#N/A</v>
      </c>
      <c r="L421" s="54" t="e">
        <v>#N/A</v>
      </c>
      <c r="M421" s="54" t="e">
        <v>#N/A</v>
      </c>
      <c r="N421" s="54" t="e">
        <v>#N/A</v>
      </c>
      <c r="O421" s="111" t="e">
        <v>#N/A</v>
      </c>
      <c r="P421" s="111" t="e">
        <v>#N/A</v>
      </c>
      <c r="Q421" s="111" t="e">
        <v>#N/A</v>
      </c>
      <c r="R421" s="54" t="e">
        <v>#N/A</v>
      </c>
      <c r="AC421" s="84" t="str">
        <f t="shared" si="6"/>
        <v>IrelandBroadband coverage (&gt;1Gbps upload and download)Total</v>
      </c>
      <c r="AE421" s="8"/>
      <c r="AF421" s="8"/>
    </row>
    <row r="422" spans="4:32" ht="13.15" customHeight="1" x14ac:dyDescent="0.25">
      <c r="D422" s="53" t="s">
        <v>169</v>
      </c>
      <c r="E422" s="53" t="s">
        <v>65</v>
      </c>
      <c r="F422" s="53" t="s">
        <v>19</v>
      </c>
      <c r="G422" s="53" t="s">
        <v>31</v>
      </c>
      <c r="H422" s="54">
        <v>1700752.3060740009</v>
      </c>
      <c r="I422" s="54">
        <v>1704025.7867258298</v>
      </c>
      <c r="J422" s="54">
        <v>1708468.2831130079</v>
      </c>
      <c r="K422" s="54">
        <v>1708468.2831130079</v>
      </c>
      <c r="L422" s="54">
        <v>1691607.2214084174</v>
      </c>
      <c r="M422" s="54">
        <v>1719974.2847232441</v>
      </c>
      <c r="N422" s="54">
        <v>1687553.4485368459</v>
      </c>
      <c r="O422" s="111">
        <v>1734470.8514206593</v>
      </c>
      <c r="P422" s="111">
        <v>1746190.6845969309</v>
      </c>
      <c r="Q422" s="111">
        <v>1785907.6413194255</v>
      </c>
      <c r="R422" s="54">
        <v>1773808.4099219665</v>
      </c>
      <c r="AC422" s="84" t="str">
        <f t="shared" si="6"/>
        <v>IrelandFixed broadband coverageTotal</v>
      </c>
      <c r="AE422" s="8"/>
      <c r="AF422" s="8"/>
    </row>
    <row r="423" spans="4:32" ht="13.15" customHeight="1" x14ac:dyDescent="0.25">
      <c r="D423" s="53" t="s">
        <v>169</v>
      </c>
      <c r="E423" s="53" t="s">
        <v>70</v>
      </c>
      <c r="F423" s="53" t="s">
        <v>19</v>
      </c>
      <c r="G423" s="53" t="s">
        <v>31</v>
      </c>
      <c r="H423" s="54">
        <v>954504.51632489241</v>
      </c>
      <c r="I423" s="54">
        <v>1252253.4576046485</v>
      </c>
      <c r="J423" s="54">
        <v>1414961.1256680265</v>
      </c>
      <c r="K423" s="54">
        <v>1448132.6122511802</v>
      </c>
      <c r="L423" s="54">
        <v>1611744.1911649301</v>
      </c>
      <c r="M423" s="54">
        <v>1686871.5493967663</v>
      </c>
      <c r="N423" s="54">
        <v>1656287.1999145402</v>
      </c>
      <c r="O423" s="111">
        <v>1705435.1613226179</v>
      </c>
      <c r="P423" s="111">
        <v>1724775.6674447658</v>
      </c>
      <c r="Q423" s="111">
        <v>1764228.7131969663</v>
      </c>
      <c r="R423" s="54">
        <v>1733109.89259468</v>
      </c>
      <c r="AC423" s="84" t="str">
        <f t="shared" si="6"/>
        <v>IrelandNGA coverageTotal</v>
      </c>
      <c r="AE423" s="8"/>
      <c r="AF423" s="8"/>
    </row>
    <row r="424" spans="4:32" ht="13.15" customHeight="1" x14ac:dyDescent="0.25">
      <c r="D424" s="53" t="s">
        <v>169</v>
      </c>
      <c r="E424" s="53" t="s">
        <v>225</v>
      </c>
      <c r="F424" s="53" t="s">
        <v>19</v>
      </c>
      <c r="G424" s="53" t="s">
        <v>31</v>
      </c>
      <c r="H424" s="54" t="e">
        <v>#N/A</v>
      </c>
      <c r="I424" s="54" t="e">
        <v>#N/A</v>
      </c>
      <c r="J424" s="54" t="e">
        <v>#N/A</v>
      </c>
      <c r="K424" s="54" t="e">
        <v>#N/A</v>
      </c>
      <c r="L424" s="54" t="e">
        <v>#N/A</v>
      </c>
      <c r="M424" s="54" t="e">
        <v>#N/A</v>
      </c>
      <c r="N424" s="54">
        <v>610000</v>
      </c>
      <c r="O424" s="111">
        <v>1182201.2804089172</v>
      </c>
      <c r="P424" s="111">
        <v>1400944.8217801449</v>
      </c>
      <c r="Q424" s="111">
        <v>1512509.1586166355</v>
      </c>
      <c r="R424" s="54">
        <v>1586597.7634302001</v>
      </c>
      <c r="AC424" s="84" t="str">
        <f t="shared" si="6"/>
        <v>IrelandFixed VHCN coverage (FTTP &amp; DOCSIS 3.1)Total</v>
      </c>
      <c r="AE424" s="8"/>
      <c r="AF424" s="8"/>
    </row>
    <row r="425" spans="4:32" ht="13.15" customHeight="1" x14ac:dyDescent="0.25">
      <c r="D425" s="53" t="s">
        <v>169</v>
      </c>
      <c r="E425" s="53" t="s">
        <v>226</v>
      </c>
      <c r="F425" s="53" t="s">
        <v>19</v>
      </c>
      <c r="G425" s="53" t="s">
        <v>31</v>
      </c>
      <c r="H425" s="54" t="e">
        <v>#N/A</v>
      </c>
      <c r="I425" s="54" t="e">
        <v>#N/A</v>
      </c>
      <c r="J425" s="54" t="e">
        <v>#N/A</v>
      </c>
      <c r="K425" s="54" t="e">
        <v>#N/A</v>
      </c>
      <c r="L425" s="54" t="e">
        <v>#N/A</v>
      </c>
      <c r="M425" s="54" t="e">
        <v>#N/A</v>
      </c>
      <c r="N425" s="54" t="e">
        <v>#N/A</v>
      </c>
      <c r="O425" s="54" t="e">
        <v>#N/A</v>
      </c>
      <c r="P425" s="54" t="e">
        <v>#N/A</v>
      </c>
      <c r="Q425" s="54" t="e">
        <v>#N/A</v>
      </c>
      <c r="R425" s="54" t="e">
        <v>#N/A</v>
      </c>
      <c r="AC425" s="84" t="str">
        <f t="shared" si="6"/>
        <v>IrelandVHCN coverage (as defined by BEREC)Total</v>
      </c>
      <c r="AE425" s="8"/>
      <c r="AF425" s="8"/>
    </row>
    <row r="426" spans="4:32" ht="13.15" customHeight="1" x14ac:dyDescent="0.25">
      <c r="D426" s="53" t="s">
        <v>169</v>
      </c>
      <c r="E426" s="53" t="s">
        <v>74</v>
      </c>
      <c r="F426" s="53" t="s">
        <v>19</v>
      </c>
      <c r="G426" s="53" t="s">
        <v>31</v>
      </c>
      <c r="H426" s="54">
        <v>1634425.9750000001</v>
      </c>
      <c r="I426" s="54">
        <v>1637854.952658389</v>
      </c>
      <c r="J426" s="54">
        <v>1642243.1810340097</v>
      </c>
      <c r="K426" s="54">
        <v>1642243.1810340097</v>
      </c>
      <c r="L426" s="54">
        <v>1618898.7778337938</v>
      </c>
      <c r="M426" s="54">
        <v>1639345.2048642228</v>
      </c>
      <c r="N426" s="54">
        <v>1608595.3020650714</v>
      </c>
      <c r="O426" s="111">
        <v>1653707.8853302826</v>
      </c>
      <c r="P426" s="111">
        <v>1663230.5</v>
      </c>
      <c r="Q426" s="111">
        <v>1677422.2576257631</v>
      </c>
      <c r="R426" s="54">
        <v>1695637.9843580464</v>
      </c>
      <c r="AC426" s="84" t="str">
        <f t="shared" si="6"/>
        <v>IrelandDSLTotal</v>
      </c>
      <c r="AE426" s="8"/>
      <c r="AF426" s="8"/>
    </row>
    <row r="427" spans="4:32" ht="13.15" customHeight="1" x14ac:dyDescent="0.25">
      <c r="D427" s="53" t="s">
        <v>169</v>
      </c>
      <c r="E427" s="53" t="s">
        <v>78</v>
      </c>
      <c r="F427" s="53" t="s">
        <v>19</v>
      </c>
      <c r="G427" s="53" t="s">
        <v>31</v>
      </c>
      <c r="H427" s="54">
        <v>585982.94999999995</v>
      </c>
      <c r="I427" s="54">
        <v>1076086.1928968539</v>
      </c>
      <c r="J427" s="54">
        <v>1252655</v>
      </c>
      <c r="K427" s="54">
        <v>1429870.0000000002</v>
      </c>
      <c r="L427" s="54">
        <v>1495809.8082911819</v>
      </c>
      <c r="M427" s="54">
        <v>1600552.9491361668</v>
      </c>
      <c r="N427" s="54">
        <v>1587861.7350565188</v>
      </c>
      <c r="O427" s="111">
        <v>1638569.3603233246</v>
      </c>
      <c r="P427" s="111">
        <v>1534091.9999999995</v>
      </c>
      <c r="Q427" s="111">
        <v>1547199.0280991464</v>
      </c>
      <c r="R427" s="54">
        <v>1564022.1710172656</v>
      </c>
      <c r="AC427" s="84" t="str">
        <f t="shared" si="6"/>
        <v>IrelandVDSLTotal</v>
      </c>
      <c r="AE427" s="8"/>
      <c r="AF427" s="8"/>
    </row>
    <row r="428" spans="4:32" ht="13.15" customHeight="1" x14ac:dyDescent="0.25">
      <c r="D428" s="53" t="s">
        <v>169</v>
      </c>
      <c r="E428" s="53" t="s">
        <v>82</v>
      </c>
      <c r="F428" s="53" t="s">
        <v>19</v>
      </c>
      <c r="G428" s="53" t="s">
        <v>31</v>
      </c>
      <c r="H428" s="54" t="e">
        <v>#N/A</v>
      </c>
      <c r="I428" s="54" t="e">
        <v>#N/A</v>
      </c>
      <c r="J428" s="54" t="e">
        <v>#N/A</v>
      </c>
      <c r="K428" s="54" t="e">
        <v>#N/A</v>
      </c>
      <c r="L428" s="54" t="e">
        <v>#N/A</v>
      </c>
      <c r="M428" s="54" t="e">
        <v>#N/A</v>
      </c>
      <c r="N428" s="54">
        <v>962073.56107813201</v>
      </c>
      <c r="O428" s="111">
        <v>1115601.5961867641</v>
      </c>
      <c r="P428" s="111">
        <v>1146941.4932249715</v>
      </c>
      <c r="Q428" s="111">
        <v>1214599.4634694753</v>
      </c>
      <c r="R428" s="54">
        <v>1462099.6964996231</v>
      </c>
      <c r="AC428" s="84" t="str">
        <f t="shared" si="6"/>
        <v>IrelandVDSL 2 VectoringTotal</v>
      </c>
      <c r="AE428" s="8"/>
      <c r="AF428" s="8"/>
    </row>
    <row r="429" spans="4:32" ht="13.15" customHeight="1" x14ac:dyDescent="0.25">
      <c r="D429" s="53" t="s">
        <v>169</v>
      </c>
      <c r="E429" s="53" t="s">
        <v>86</v>
      </c>
      <c r="F429" s="53" t="s">
        <v>19</v>
      </c>
      <c r="G429" s="53" t="s">
        <v>31</v>
      </c>
      <c r="H429" s="54">
        <v>29300</v>
      </c>
      <c r="I429" s="54">
        <v>30500</v>
      </c>
      <c r="J429" s="54">
        <v>80731.379211190739</v>
      </c>
      <c r="K429" s="54">
        <v>97139.290071231968</v>
      </c>
      <c r="L429" s="54">
        <v>144348.59716172586</v>
      </c>
      <c r="M429" s="54">
        <v>227483.38081118939</v>
      </c>
      <c r="N429" s="54">
        <v>610000</v>
      </c>
      <c r="O429" s="111">
        <v>845104.99839474529</v>
      </c>
      <c r="P429" s="111">
        <v>1113724.0000000005</v>
      </c>
      <c r="Q429" s="111">
        <v>1300467.674514781</v>
      </c>
      <c r="R429" s="54">
        <v>1431260.2032211768</v>
      </c>
      <c r="AC429" s="84" t="str">
        <f t="shared" si="6"/>
        <v>IrelandFTTPTotal</v>
      </c>
      <c r="AE429" s="8"/>
      <c r="AF429" s="8"/>
    </row>
    <row r="430" spans="4:32" ht="13.15" customHeight="1" x14ac:dyDescent="0.25">
      <c r="D430" s="53" t="s">
        <v>169</v>
      </c>
      <c r="E430" s="53" t="s">
        <v>90</v>
      </c>
      <c r="F430" s="53" t="s">
        <v>19</v>
      </c>
      <c r="G430" s="53" t="s">
        <v>31</v>
      </c>
      <c r="H430" s="54">
        <v>716888.91599999997</v>
      </c>
      <c r="I430" s="54">
        <v>720520.57090104558</v>
      </c>
      <c r="J430" s="54">
        <v>744693.70726515097</v>
      </c>
      <c r="K430" s="54">
        <v>765615.04288330628</v>
      </c>
      <c r="L430" s="54">
        <v>844561.91518444859</v>
      </c>
      <c r="M430" s="54">
        <v>857031.20693767373</v>
      </c>
      <c r="N430" s="54">
        <v>848991.04935161374</v>
      </c>
      <c r="O430" s="111">
        <v>883456.40753970679</v>
      </c>
      <c r="P430" s="111">
        <v>869952.99999999965</v>
      </c>
      <c r="Q430" s="111">
        <v>876413.21026652842</v>
      </c>
      <c r="R430" s="54">
        <v>763538</v>
      </c>
      <c r="AC430" s="84" t="str">
        <f t="shared" si="6"/>
        <v>IrelandCable modem DOCSIS 3.0Total</v>
      </c>
      <c r="AE430" s="8"/>
      <c r="AF430" s="8"/>
    </row>
    <row r="431" spans="4:32" ht="13.15" customHeight="1" x14ac:dyDescent="0.25">
      <c r="D431" s="53" t="s">
        <v>169</v>
      </c>
      <c r="E431" s="53" t="s">
        <v>94</v>
      </c>
      <c r="F431" s="53" t="s">
        <v>19</v>
      </c>
      <c r="G431" s="53" t="s">
        <v>31</v>
      </c>
      <c r="H431" s="54" t="e">
        <v>#N/A</v>
      </c>
      <c r="I431" s="54" t="e">
        <v>#N/A</v>
      </c>
      <c r="J431" s="54" t="e">
        <v>#N/A</v>
      </c>
      <c r="K431" s="54" t="e">
        <v>#N/A</v>
      </c>
      <c r="L431" s="54" t="e">
        <v>#N/A</v>
      </c>
      <c r="M431" s="54" t="e">
        <v>#N/A</v>
      </c>
      <c r="N431" s="54">
        <v>0</v>
      </c>
      <c r="O431" s="111">
        <v>861369.99735121406</v>
      </c>
      <c r="P431" s="111">
        <v>867311.99999999977</v>
      </c>
      <c r="Q431" s="111">
        <v>875530.21026652842</v>
      </c>
      <c r="R431" s="54">
        <v>760758</v>
      </c>
      <c r="AC431" s="84" t="str">
        <f t="shared" si="6"/>
        <v>IrelandCable modem DOCSIS 3.1Total</v>
      </c>
      <c r="AE431" s="8"/>
      <c r="AF431" s="8"/>
    </row>
    <row r="432" spans="4:32" ht="13.15" customHeight="1" x14ac:dyDescent="0.25">
      <c r="D432" s="53" t="s">
        <v>169</v>
      </c>
      <c r="E432" s="53" t="s">
        <v>98</v>
      </c>
      <c r="F432" s="53" t="s">
        <v>19</v>
      </c>
      <c r="G432" s="53" t="s">
        <v>31</v>
      </c>
      <c r="H432" s="54" t="e">
        <v>#N/A</v>
      </c>
      <c r="I432" s="54" t="e">
        <v>#N/A</v>
      </c>
      <c r="J432" s="54" t="e">
        <v>#N/A</v>
      </c>
      <c r="K432" s="54" t="e">
        <v>#N/A</v>
      </c>
      <c r="L432" s="54" t="e">
        <v>#N/A</v>
      </c>
      <c r="M432" s="54" t="e">
        <v>#N/A</v>
      </c>
      <c r="N432" s="54">
        <v>511460.27365443186</v>
      </c>
      <c r="O432" s="111">
        <v>528774.44940476608</v>
      </c>
      <c r="P432" s="111">
        <v>536936.84725697653</v>
      </c>
      <c r="Q432" s="111">
        <v>541727.6106800565</v>
      </c>
      <c r="R432" s="54">
        <v>547840.25655983563</v>
      </c>
      <c r="AC432" s="84" t="str">
        <f t="shared" si="6"/>
        <v>IrelandFWATotal</v>
      </c>
      <c r="AE432" s="8"/>
      <c r="AF432" s="8"/>
    </row>
    <row r="433" spans="4:32" ht="13.15" customHeight="1" x14ac:dyDescent="0.25">
      <c r="D433" s="53" t="s">
        <v>169</v>
      </c>
      <c r="E433" s="53" t="s">
        <v>102</v>
      </c>
      <c r="F433" s="53" t="s">
        <v>19</v>
      </c>
      <c r="G433" s="53" t="s">
        <v>31</v>
      </c>
      <c r="H433" s="54">
        <v>621965.34400000004</v>
      </c>
      <c r="I433" s="54">
        <v>1539261.9535959479</v>
      </c>
      <c r="J433" s="54">
        <v>1598387.6281959352</v>
      </c>
      <c r="K433" s="54">
        <v>1716995.4366655808</v>
      </c>
      <c r="L433" s="54">
        <v>1688092.1908291671</v>
      </c>
      <c r="M433" s="54">
        <v>1685740.4659693541</v>
      </c>
      <c r="N433" s="54">
        <v>1707465.5381248356</v>
      </c>
      <c r="O433" s="111">
        <v>1754577.9526986913</v>
      </c>
      <c r="P433" s="111">
        <v>1771530.0620978449</v>
      </c>
      <c r="Q433" s="111">
        <v>1786529.8292485992</v>
      </c>
      <c r="R433" s="54" t="e">
        <v>#N/A</v>
      </c>
      <c r="AC433" s="84" t="str">
        <f t="shared" si="6"/>
        <v>IrelandLTETotal</v>
      </c>
      <c r="AE433" s="8"/>
      <c r="AF433" s="8"/>
    </row>
    <row r="434" spans="4:32" ht="13.15" customHeight="1" x14ac:dyDescent="0.25">
      <c r="D434" s="53" t="s">
        <v>169</v>
      </c>
      <c r="E434" s="53" t="s">
        <v>106</v>
      </c>
      <c r="F434" s="53" t="s">
        <v>19</v>
      </c>
      <c r="G434" s="53" t="s">
        <v>31</v>
      </c>
      <c r="H434" s="54" t="e">
        <v>#N/A</v>
      </c>
      <c r="I434" s="54" t="e">
        <v>#N/A</v>
      </c>
      <c r="J434" s="54" t="e">
        <v>#N/A</v>
      </c>
      <c r="K434" s="54">
        <v>1628931.9018215688</v>
      </c>
      <c r="L434" s="54">
        <v>1600543.7840560284</v>
      </c>
      <c r="M434" s="54">
        <v>1682705.6706609691</v>
      </c>
      <c r="N434" s="54">
        <v>1702636.3587498902</v>
      </c>
      <c r="O434" s="111">
        <v>1753990.6229140074</v>
      </c>
      <c r="P434" s="111">
        <v>1771586.3747318967</v>
      </c>
      <c r="Q434" s="54" t="e">
        <v>#N/A</v>
      </c>
      <c r="R434" s="54" t="e">
        <v>#N/A</v>
      </c>
      <c r="AC434" s="84" t="str">
        <f t="shared" si="6"/>
        <v>IrelandAverage LTE coverageTotal</v>
      </c>
      <c r="AE434" s="8"/>
      <c r="AF434" s="8"/>
    </row>
    <row r="435" spans="4:32" ht="13.15" customHeight="1" x14ac:dyDescent="0.25">
      <c r="D435" s="53" t="s">
        <v>169</v>
      </c>
      <c r="E435" s="53" t="s">
        <v>108</v>
      </c>
      <c r="F435" s="53" t="s">
        <v>19</v>
      </c>
      <c r="G435" s="53" t="s">
        <v>31</v>
      </c>
      <c r="H435" s="54" t="e">
        <v>#N/A</v>
      </c>
      <c r="I435" s="54" t="e">
        <v>#N/A</v>
      </c>
      <c r="J435" s="54" t="e">
        <v>#N/A</v>
      </c>
      <c r="K435" s="54" t="e">
        <v>#N/A</v>
      </c>
      <c r="L435" s="54" t="e">
        <v>#N/A</v>
      </c>
      <c r="M435" s="54" t="e">
        <v>#N/A</v>
      </c>
      <c r="N435" s="54" t="e">
        <v>#N/A</v>
      </c>
      <c r="O435" s="111">
        <v>539849.73324855091</v>
      </c>
      <c r="P435" s="111">
        <v>1290123.4061860233</v>
      </c>
      <c r="Q435" s="111">
        <v>1514462.0313874991</v>
      </c>
      <c r="R435" s="54">
        <v>1556286.8632578256</v>
      </c>
      <c r="AC435" s="84" t="str">
        <f t="shared" si="6"/>
        <v>Ireland5GTotal</v>
      </c>
      <c r="AE435" s="8"/>
      <c r="AF435" s="8"/>
    </row>
    <row r="436" spans="4:32" ht="13.15" customHeight="1" x14ac:dyDescent="0.25">
      <c r="D436" s="53" t="s">
        <v>169</v>
      </c>
      <c r="E436" s="53" t="s">
        <v>207</v>
      </c>
      <c r="F436" s="53" t="s">
        <v>19</v>
      </c>
      <c r="G436" s="53" t="s">
        <v>31</v>
      </c>
      <c r="H436" s="54" t="e">
        <v>#N/A</v>
      </c>
      <c r="I436" s="54" t="e">
        <v>#N/A</v>
      </c>
      <c r="J436" s="54" t="e">
        <v>#N/A</v>
      </c>
      <c r="K436" s="54" t="e">
        <v>#N/A</v>
      </c>
      <c r="L436" s="54" t="e">
        <v>#N/A</v>
      </c>
      <c r="M436" s="54" t="e">
        <v>#N/A</v>
      </c>
      <c r="N436" s="54" t="e">
        <v>#N/A</v>
      </c>
      <c r="O436" s="111" t="e">
        <v>#N/A</v>
      </c>
      <c r="P436" s="111" t="e">
        <v>#N/A</v>
      </c>
      <c r="Q436" s="111">
        <v>1009943.2813179921</v>
      </c>
      <c r="R436" s="54">
        <v>1033891.4143255542</v>
      </c>
      <c r="AC436" s="84" t="str">
        <f t="shared" ref="AC436:AC494" si="7">D436&amp;E436&amp;F436</f>
        <v>Ireland5G in the 3.4–3.8 GHz bandTotal</v>
      </c>
      <c r="AE436" s="8"/>
      <c r="AF436" s="8"/>
    </row>
    <row r="437" spans="4:32" ht="13.15" customHeight="1" x14ac:dyDescent="0.25">
      <c r="D437" s="53" t="s">
        <v>169</v>
      </c>
      <c r="E437" s="53" t="s">
        <v>112</v>
      </c>
      <c r="F437" s="53" t="s">
        <v>19</v>
      </c>
      <c r="G437" s="53" t="s">
        <v>31</v>
      </c>
      <c r="H437" s="54">
        <v>1766947</v>
      </c>
      <c r="I437" s="54">
        <v>1770196.6207932709</v>
      </c>
      <c r="J437" s="54">
        <v>1774693.3851920059</v>
      </c>
      <c r="K437" s="54">
        <v>1774693.3851920059</v>
      </c>
      <c r="L437" s="54">
        <v>1737474.722381074</v>
      </c>
      <c r="M437" s="54">
        <v>1758925.7881473545</v>
      </c>
      <c r="N437" s="54">
        <v>1724712.6647725611</v>
      </c>
      <c r="O437" s="111">
        <v>1772300.9623219103</v>
      </c>
      <c r="P437" s="111">
        <v>1789424.3051493382</v>
      </c>
      <c r="Q437" s="111">
        <v>1804575.5850995951</v>
      </c>
      <c r="R437" s="54">
        <v>1823987.6419762636</v>
      </c>
      <c r="AC437" s="84" t="str">
        <f t="shared" si="7"/>
        <v>IrelandSatelliteTotal</v>
      </c>
      <c r="AE437" s="8"/>
      <c r="AF437" s="8"/>
    </row>
    <row r="438" spans="4:32" ht="13.15" customHeight="1" x14ac:dyDescent="0.25">
      <c r="D438" s="53" t="s">
        <v>169</v>
      </c>
      <c r="E438" s="53" t="s">
        <v>52</v>
      </c>
      <c r="F438" s="53" t="s">
        <v>19</v>
      </c>
      <c r="G438" s="53" t="s">
        <v>31</v>
      </c>
      <c r="H438" s="54">
        <v>1724072.4337537638</v>
      </c>
      <c r="I438" s="54">
        <v>1727621.8829724861</v>
      </c>
      <c r="J438" s="54">
        <v>1732100.135064045</v>
      </c>
      <c r="K438" s="54">
        <v>1768000.8043616572</v>
      </c>
      <c r="L438" s="54">
        <v>1733074.5548267781</v>
      </c>
      <c r="M438" s="54">
        <v>1746225.0586053901</v>
      </c>
      <c r="N438" s="54" t="e">
        <v>#N/A</v>
      </c>
      <c r="O438" s="111" t="e">
        <v>#N/A</v>
      </c>
      <c r="P438" s="111" t="e">
        <v>#N/A</v>
      </c>
      <c r="Q438" s="111" t="e">
        <v>#N/A</v>
      </c>
      <c r="R438" s="111" t="e">
        <v>#N/A</v>
      </c>
      <c r="AC438" s="84" t="str">
        <f t="shared" si="7"/>
        <v>IrelandOverall broadband coverageTotal</v>
      </c>
      <c r="AE438" s="8"/>
      <c r="AF438" s="8"/>
    </row>
    <row r="439" spans="4:32" ht="13.15" customHeight="1" x14ac:dyDescent="0.25">
      <c r="D439" s="53" t="s">
        <v>169</v>
      </c>
      <c r="E439" s="53" t="s">
        <v>53</v>
      </c>
      <c r="F439" s="53" t="s">
        <v>19</v>
      </c>
      <c r="G439" s="53" t="s">
        <v>31</v>
      </c>
      <c r="H439" s="54" t="e">
        <v>#N/A</v>
      </c>
      <c r="I439" s="54" t="e">
        <v>#N/A</v>
      </c>
      <c r="J439" s="54" t="e">
        <v>#N/A</v>
      </c>
      <c r="K439" s="54" t="e">
        <v>#N/A</v>
      </c>
      <c r="L439" s="54">
        <v>913950.33761221101</v>
      </c>
      <c r="M439" s="54">
        <v>986305.3257289608</v>
      </c>
      <c r="N439" s="54" t="e">
        <v>#N/A</v>
      </c>
      <c r="O439" s="111" t="e">
        <v>#N/A</v>
      </c>
      <c r="P439" s="111" t="e">
        <v>#N/A</v>
      </c>
      <c r="Q439" s="111" t="e">
        <v>#N/A</v>
      </c>
      <c r="R439" s="111" t="e">
        <v>#N/A</v>
      </c>
      <c r="AC439" s="84" t="str">
        <f t="shared" si="7"/>
        <v>IrelandDOCSIS 3.0 &amp; FTTP coverageTotal</v>
      </c>
      <c r="AE439" s="8"/>
      <c r="AF439" s="8"/>
    </row>
    <row r="440" spans="4:32" ht="13.15" customHeight="1" x14ac:dyDescent="0.25">
      <c r="D440" s="53" t="s">
        <v>169</v>
      </c>
      <c r="E440" s="53" t="s">
        <v>124</v>
      </c>
      <c r="F440" s="53" t="s">
        <v>19</v>
      </c>
      <c r="G440" s="53" t="s">
        <v>31</v>
      </c>
      <c r="H440" s="54">
        <v>749381.63300000003</v>
      </c>
      <c r="I440" s="54">
        <v>750822.28804967063</v>
      </c>
      <c r="J440" s="54">
        <v>758007.66397587373</v>
      </c>
      <c r="K440" s="54">
        <v>769046.63045733271</v>
      </c>
      <c r="L440" s="54">
        <v>844706.54675490002</v>
      </c>
      <c r="M440" s="54">
        <v>857178.41862628306</v>
      </c>
      <c r="N440" s="54" t="e">
        <v>#N/A</v>
      </c>
      <c r="O440" s="111" t="e">
        <v>#N/A</v>
      </c>
      <c r="P440" s="111" t="e">
        <v>#N/A</v>
      </c>
      <c r="Q440" s="111" t="e">
        <v>#N/A</v>
      </c>
      <c r="R440" s="111" t="e">
        <v>#N/A</v>
      </c>
      <c r="AC440" s="84" t="str">
        <f t="shared" si="7"/>
        <v>IrelandCable modemTotal</v>
      </c>
      <c r="AE440" s="8"/>
      <c r="AF440" s="8"/>
    </row>
    <row r="441" spans="4:32" ht="13.15" customHeight="1" x14ac:dyDescent="0.25">
      <c r="D441" s="53" t="s">
        <v>169</v>
      </c>
      <c r="E441" s="53" t="s">
        <v>129</v>
      </c>
      <c r="F441" s="53" t="s">
        <v>19</v>
      </c>
      <c r="G441" s="53" t="s">
        <v>31</v>
      </c>
      <c r="H441" s="54">
        <v>470007.902</v>
      </c>
      <c r="I441" s="54">
        <v>470850.86210895452</v>
      </c>
      <c r="J441" s="54">
        <v>472619.08473613067</v>
      </c>
      <c r="K441" s="54">
        <v>472619.08473613067</v>
      </c>
      <c r="L441" s="54">
        <v>485756.86267516209</v>
      </c>
      <c r="M441" s="54">
        <v>492244.92289927677</v>
      </c>
      <c r="N441" s="54" t="e">
        <v>#N/A</v>
      </c>
      <c r="O441" s="111" t="e">
        <v>#N/A</v>
      </c>
      <c r="P441" s="111" t="e">
        <v>#N/A</v>
      </c>
      <c r="Q441" s="111" t="e">
        <v>#N/A</v>
      </c>
      <c r="R441" s="111" t="e">
        <v>#N/A</v>
      </c>
      <c r="AC441" s="84" t="str">
        <f t="shared" si="7"/>
        <v>IrelandWiMAXTotal</v>
      </c>
      <c r="AE441" s="8"/>
      <c r="AF441" s="8"/>
    </row>
    <row r="442" spans="4:32" ht="13.15" customHeight="1" x14ac:dyDescent="0.25">
      <c r="D442" s="53" t="s">
        <v>169</v>
      </c>
      <c r="E442" s="53" t="s">
        <v>134</v>
      </c>
      <c r="F442" s="53" t="s">
        <v>19</v>
      </c>
      <c r="G442" s="53" t="s">
        <v>31</v>
      </c>
      <c r="H442" s="54">
        <v>1675065.7559999998</v>
      </c>
      <c r="I442" s="54">
        <v>1674506.5909160778</v>
      </c>
      <c r="J442" s="54">
        <v>1679061.680768878</v>
      </c>
      <c r="K442" s="54">
        <v>1761308.2235313081</v>
      </c>
      <c r="L442" s="54">
        <v>1728019.0491823456</v>
      </c>
      <c r="M442" s="54">
        <v>1725905.7516626487</v>
      </c>
      <c r="N442" s="54" t="e">
        <v>#N/A</v>
      </c>
      <c r="O442" s="111" t="e">
        <v>#N/A</v>
      </c>
      <c r="P442" s="111" t="e">
        <v>#N/A</v>
      </c>
      <c r="Q442" s="111" t="e">
        <v>#N/A</v>
      </c>
      <c r="R442" s="111" t="e">
        <v>#N/A</v>
      </c>
      <c r="AC442" s="84" t="str">
        <f t="shared" si="7"/>
        <v>IrelandHSPATotal</v>
      </c>
      <c r="AE442" s="8"/>
      <c r="AF442" s="8"/>
    </row>
    <row r="443" spans="4:32" ht="13.15" customHeight="1" x14ac:dyDescent="0.25">
      <c r="D443" s="53" t="s">
        <v>170</v>
      </c>
      <c r="E443" s="53" t="s">
        <v>147</v>
      </c>
      <c r="F443" s="53" t="s">
        <v>19</v>
      </c>
      <c r="G443" s="53" t="s">
        <v>149</v>
      </c>
      <c r="H443" s="54">
        <v>301336.69999999995</v>
      </c>
      <c r="I443" s="54">
        <v>301336.69999999995</v>
      </c>
      <c r="J443" s="54">
        <v>301336.69999999995</v>
      </c>
      <c r="K443" s="54">
        <v>301336.69999999995</v>
      </c>
      <c r="L443" s="54">
        <v>301336.69999999995</v>
      </c>
      <c r="M443" s="54">
        <v>301336.69999999995</v>
      </c>
      <c r="N443" s="54">
        <v>301336.69999999995</v>
      </c>
      <c r="O443" s="111">
        <v>301336.69999999995</v>
      </c>
      <c r="P443" s="111">
        <v>301336.69999999995</v>
      </c>
      <c r="Q443" s="111">
        <v>301336.69999999995</v>
      </c>
      <c r="R443" s="111">
        <v>301336.69999999995</v>
      </c>
      <c r="AC443" s="84" t="str">
        <f t="shared" si="7"/>
        <v>ItalyLand areaTotal</v>
      </c>
      <c r="AE443" s="8"/>
      <c r="AF443" s="8"/>
    </row>
    <row r="444" spans="4:32" ht="13.15" customHeight="1" x14ac:dyDescent="0.25">
      <c r="D444" s="53" t="s">
        <v>170</v>
      </c>
      <c r="E444" s="53" t="s">
        <v>28</v>
      </c>
      <c r="F444" s="53" t="s">
        <v>19</v>
      </c>
      <c r="G444" s="53" t="s">
        <v>152</v>
      </c>
      <c r="H444" s="54">
        <v>58931702</v>
      </c>
      <c r="I444" s="54">
        <v>59685227</v>
      </c>
      <c r="J444" s="54">
        <v>60782668</v>
      </c>
      <c r="K444" s="54">
        <v>60795612</v>
      </c>
      <c r="L444" s="54">
        <v>60665551</v>
      </c>
      <c r="M444" s="54">
        <v>60589445</v>
      </c>
      <c r="N444" s="54">
        <v>60483973</v>
      </c>
      <c r="O444" s="111">
        <v>60483973</v>
      </c>
      <c r="P444" s="111">
        <v>59655613.430682182</v>
      </c>
      <c r="Q444" s="111">
        <v>59236213.000000015</v>
      </c>
      <c r="R444" s="111">
        <v>59030133.000000037</v>
      </c>
      <c r="AC444" s="84" t="str">
        <f t="shared" si="7"/>
        <v>ItalyPopulationTotal</v>
      </c>
      <c r="AE444" s="8"/>
      <c r="AF444" s="8"/>
    </row>
    <row r="445" spans="4:32" ht="13.15" customHeight="1" x14ac:dyDescent="0.25">
      <c r="D445" s="53" t="s">
        <v>170</v>
      </c>
      <c r="E445" s="53" t="s">
        <v>31</v>
      </c>
      <c r="F445" s="53" t="s">
        <v>19</v>
      </c>
      <c r="G445" s="53" t="s">
        <v>152</v>
      </c>
      <c r="H445" s="54">
        <v>24548577.250000007</v>
      </c>
      <c r="I445" s="54">
        <v>24912099.300230246</v>
      </c>
      <c r="J445" s="54">
        <v>25371974.952981278</v>
      </c>
      <c r="K445" s="54">
        <v>25378019.07619011</v>
      </c>
      <c r="L445" s="54">
        <v>25323845.3820801</v>
      </c>
      <c r="M445" s="54">
        <v>25293216.167369876</v>
      </c>
      <c r="N445" s="54">
        <v>25060394.211648323</v>
      </c>
      <c r="O445" s="111">
        <v>24608154</v>
      </c>
      <c r="P445" s="111">
        <v>24608154</v>
      </c>
      <c r="Q445" s="111">
        <v>24106989.379212949</v>
      </c>
      <c r="R445" s="111">
        <v>24020250.639647242</v>
      </c>
      <c r="AC445" s="84" t="str">
        <f t="shared" si="7"/>
        <v>ItalyHouseholdsTotal</v>
      </c>
      <c r="AE445" s="8"/>
      <c r="AF445" s="8"/>
    </row>
    <row r="446" spans="4:32" ht="13.15" customHeight="1" x14ac:dyDescent="0.25">
      <c r="D446" s="53" t="s">
        <v>170</v>
      </c>
      <c r="E446" s="53" t="s">
        <v>58</v>
      </c>
      <c r="F446" s="53" t="s">
        <v>19</v>
      </c>
      <c r="G446" s="53" t="s">
        <v>31</v>
      </c>
      <c r="H446" s="54">
        <v>23393345.21732891</v>
      </c>
      <c r="I446" s="54">
        <v>23831811.013454877</v>
      </c>
      <c r="J446" s="54">
        <v>24881196.78932358</v>
      </c>
      <c r="K446" s="54">
        <v>24307144.38588383</v>
      </c>
      <c r="L446" s="54">
        <v>24274285.093321715</v>
      </c>
      <c r="M446" s="54">
        <v>24274749.916410275</v>
      </c>
      <c r="N446" s="54">
        <v>24083038.837394036</v>
      </c>
      <c r="O446" s="111">
        <v>23648435.993999999</v>
      </c>
      <c r="P446" s="111" t="e">
        <v>#N/A</v>
      </c>
      <c r="Q446" s="111" t="e">
        <v>#N/A</v>
      </c>
      <c r="R446" s="111" t="e">
        <v>#N/A</v>
      </c>
      <c r="AC446" s="84" t="str">
        <f t="shared" si="7"/>
        <v>ItalyBroadband coverage (&gt;2Mbps)Total</v>
      </c>
      <c r="AE446" s="8"/>
      <c r="AF446" s="8"/>
    </row>
    <row r="447" spans="4:32" ht="13.15" customHeight="1" x14ac:dyDescent="0.25">
      <c r="D447" s="53" t="s">
        <v>170</v>
      </c>
      <c r="E447" s="53" t="s">
        <v>60</v>
      </c>
      <c r="F447" s="53" t="s">
        <v>19</v>
      </c>
      <c r="G447" s="53" t="s">
        <v>31</v>
      </c>
      <c r="H447" s="54">
        <v>3892708.7499999991</v>
      </c>
      <c r="I447" s="54">
        <v>6765909.0563492076</v>
      </c>
      <c r="J447" s="54">
        <v>11061508.180108048</v>
      </c>
      <c r="K447" s="54">
        <v>15991990.424359476</v>
      </c>
      <c r="L447" s="54">
        <v>19161344.648890764</v>
      </c>
      <c r="M447" s="54">
        <v>19388084.06295976</v>
      </c>
      <c r="N447" s="54">
        <v>19421805.51402745</v>
      </c>
      <c r="O447" s="111">
        <v>20178686.279999997</v>
      </c>
      <c r="P447" s="111">
        <v>22294987.524</v>
      </c>
      <c r="Q447" s="111">
        <v>22248525.328991838</v>
      </c>
      <c r="R447" s="54">
        <v>22625347.84452334</v>
      </c>
      <c r="AC447" s="84" t="str">
        <f t="shared" si="7"/>
        <v>ItalyBroadband coverage (&gt;30Mbps)Total</v>
      </c>
      <c r="AE447" s="8"/>
      <c r="AF447" s="8"/>
    </row>
    <row r="448" spans="4:32" ht="13.15" customHeight="1" x14ac:dyDescent="0.25">
      <c r="D448" s="53" t="s">
        <v>170</v>
      </c>
      <c r="E448" s="53" t="s">
        <v>61</v>
      </c>
      <c r="F448" s="53" t="s">
        <v>19</v>
      </c>
      <c r="G448" s="53" t="s">
        <v>31</v>
      </c>
      <c r="H448" s="54">
        <v>2992999.9999999981</v>
      </c>
      <c r="I448" s="54">
        <v>3686990.6964340764</v>
      </c>
      <c r="J448" s="54">
        <v>4164449.7653346513</v>
      </c>
      <c r="K448" s="54">
        <v>4763900.7392655089</v>
      </c>
      <c r="L448" s="54">
        <v>5498053.5006980198</v>
      </c>
      <c r="M448" s="54">
        <v>6033333.3627260933</v>
      </c>
      <c r="N448" s="54">
        <v>15286840.469105477</v>
      </c>
      <c r="O448" s="111">
        <v>16487463.180000002</v>
      </c>
      <c r="P448" s="111">
        <v>19095927.504000001</v>
      </c>
      <c r="Q448" s="111">
        <v>19948581.287233878</v>
      </c>
      <c r="R448" s="54">
        <v>20924866.328962334</v>
      </c>
      <c r="AC448" s="84" t="str">
        <f t="shared" si="7"/>
        <v>ItalyBroadband coverage (&gt;100Mbps)Total</v>
      </c>
      <c r="AE448" s="8"/>
      <c r="AF448" s="8"/>
    </row>
    <row r="449" spans="4:32" ht="13.15" customHeight="1" x14ac:dyDescent="0.25">
      <c r="D449" s="53" t="s">
        <v>170</v>
      </c>
      <c r="E449" s="53" t="s">
        <v>62</v>
      </c>
      <c r="F449" s="53" t="s">
        <v>19</v>
      </c>
      <c r="G449" s="53" t="s">
        <v>31</v>
      </c>
      <c r="H449" s="54" t="e">
        <v>#N/A</v>
      </c>
      <c r="I449" s="54" t="e">
        <v>#N/A</v>
      </c>
      <c r="J449" s="54" t="e">
        <v>#N/A</v>
      </c>
      <c r="K449" s="54" t="e">
        <v>#N/A</v>
      </c>
      <c r="L449" s="54" t="e">
        <v>#N/A</v>
      </c>
      <c r="M449" s="54" t="e">
        <v>#N/A</v>
      </c>
      <c r="N449" s="54">
        <v>7509877.5380372368</v>
      </c>
      <c r="O449" s="111">
        <v>8300599.0000000009</v>
      </c>
      <c r="P449" s="111">
        <v>10876804.068</v>
      </c>
      <c r="Q449" s="111">
        <v>12886661.825310683</v>
      </c>
      <c r="R449" s="54">
        <v>14322034.265385056</v>
      </c>
      <c r="AC449" s="84" t="str">
        <f t="shared" si="7"/>
        <v>ItalyBroadband coverage (&gt;1Gbps)Total</v>
      </c>
      <c r="AE449" s="8"/>
      <c r="AF449" s="8"/>
    </row>
    <row r="450" spans="4:32" ht="13.15" customHeight="1" x14ac:dyDescent="0.25">
      <c r="D450" s="53" t="s">
        <v>170</v>
      </c>
      <c r="E450" s="53" t="s">
        <v>63</v>
      </c>
      <c r="F450" s="53" t="s">
        <v>19</v>
      </c>
      <c r="G450" s="53" t="s">
        <v>31</v>
      </c>
      <c r="H450" s="54" t="e">
        <v>#N/A</v>
      </c>
      <c r="I450" s="54" t="e">
        <v>#N/A</v>
      </c>
      <c r="J450" s="54" t="e">
        <v>#N/A</v>
      </c>
      <c r="K450" s="54" t="e">
        <v>#N/A</v>
      </c>
      <c r="L450" s="54" t="e">
        <v>#N/A</v>
      </c>
      <c r="M450" s="54" t="e">
        <v>#N/A</v>
      </c>
      <c r="N450" s="54" t="e">
        <v>#N/A</v>
      </c>
      <c r="O450" s="111" t="e">
        <v>#N/A</v>
      </c>
      <c r="P450" s="111">
        <v>10876804.068</v>
      </c>
      <c r="Q450" s="111">
        <v>12886661.825310683</v>
      </c>
      <c r="R450" s="54">
        <v>14322034.265385056</v>
      </c>
      <c r="AC450" s="84" t="str">
        <f t="shared" si="7"/>
        <v>ItalyBroadband coverage (&gt;1Gbps upload and download)Total</v>
      </c>
      <c r="AE450" s="8"/>
      <c r="AF450" s="8"/>
    </row>
    <row r="451" spans="4:32" ht="13.15" customHeight="1" x14ac:dyDescent="0.25">
      <c r="D451" s="53" t="s">
        <v>170</v>
      </c>
      <c r="E451" s="53" t="s">
        <v>65</v>
      </c>
      <c r="F451" s="53" t="s">
        <v>19</v>
      </c>
      <c r="G451" s="53" t="s">
        <v>31</v>
      </c>
      <c r="H451" s="54">
        <v>24245644.833333325</v>
      </c>
      <c r="I451" s="54">
        <v>24700085.438799188</v>
      </c>
      <c r="J451" s="54">
        <v>25186546.453774467</v>
      </c>
      <c r="K451" s="54">
        <v>25201788.664507728</v>
      </c>
      <c r="L451" s="54">
        <v>25158680.363498561</v>
      </c>
      <c r="M451" s="54">
        <v>25253674.915929578</v>
      </c>
      <c r="N451" s="54">
        <v>24960466.352041472</v>
      </c>
      <c r="O451" s="111">
        <v>24512747</v>
      </c>
      <c r="P451" s="111">
        <v>24558481</v>
      </c>
      <c r="Q451" s="111">
        <v>24066454.022994973</v>
      </c>
      <c r="R451" s="54">
        <v>24018499.123700742</v>
      </c>
      <c r="AC451" s="84" t="str">
        <f t="shared" si="7"/>
        <v>ItalyFixed broadband coverageTotal</v>
      </c>
      <c r="AE451" s="8"/>
      <c r="AF451" s="8"/>
    </row>
    <row r="452" spans="4:32" ht="13.15" customHeight="1" x14ac:dyDescent="0.25">
      <c r="D452" s="53" t="s">
        <v>170</v>
      </c>
      <c r="E452" s="53" t="s">
        <v>70</v>
      </c>
      <c r="F452" s="53" t="s">
        <v>19</v>
      </c>
      <c r="G452" s="53" t="s">
        <v>31</v>
      </c>
      <c r="H452" s="54">
        <v>5125267.458333334</v>
      </c>
      <c r="I452" s="54">
        <v>7891560.3482170384</v>
      </c>
      <c r="J452" s="54">
        <v>10395557.388058331</v>
      </c>
      <c r="K452" s="54">
        <v>18338746.775555618</v>
      </c>
      <c r="L452" s="54">
        <v>21978678.851235457</v>
      </c>
      <c r="M452" s="54">
        <v>22238756.254781779</v>
      </c>
      <c r="N452" s="54">
        <v>22277435.844184048</v>
      </c>
      <c r="O452" s="111">
        <v>22810987</v>
      </c>
      <c r="P452" s="111">
        <v>23871884</v>
      </c>
      <c r="Q452" s="111">
        <v>23537946.902324189</v>
      </c>
      <c r="R452" s="54">
        <v>23635967.546463262</v>
      </c>
      <c r="AC452" s="84" t="str">
        <f t="shared" si="7"/>
        <v>ItalyNGA coverageTotal</v>
      </c>
      <c r="AE452" s="8"/>
      <c r="AF452" s="8"/>
    </row>
    <row r="453" spans="4:32" ht="13.15" customHeight="1" x14ac:dyDescent="0.25">
      <c r="D453" s="53" t="s">
        <v>170</v>
      </c>
      <c r="E453" s="53" t="s">
        <v>225</v>
      </c>
      <c r="F453" s="53" t="s">
        <v>19</v>
      </c>
      <c r="G453" s="53" t="s">
        <v>31</v>
      </c>
      <c r="H453" s="54" t="e">
        <v>#N/A</v>
      </c>
      <c r="I453" s="54" t="e">
        <v>#N/A</v>
      </c>
      <c r="J453" s="54" t="e">
        <v>#N/A</v>
      </c>
      <c r="K453" s="54" t="e">
        <v>#N/A</v>
      </c>
      <c r="L453" s="54" t="e">
        <v>#N/A</v>
      </c>
      <c r="M453" s="54" t="e">
        <v>#N/A</v>
      </c>
      <c r="N453" s="54">
        <v>7509877.5380372377</v>
      </c>
      <c r="O453" s="111">
        <v>8300599</v>
      </c>
      <c r="P453" s="111">
        <v>10867574</v>
      </c>
      <c r="Q453" s="111">
        <v>12948250.440884778</v>
      </c>
      <c r="R453" s="54">
        <v>14322034.265385056</v>
      </c>
      <c r="AC453" s="84" t="str">
        <f t="shared" si="7"/>
        <v>ItalyFixed VHCN coverage (FTTP &amp; DOCSIS 3.1)Total</v>
      </c>
      <c r="AE453" s="8"/>
      <c r="AF453" s="8"/>
    </row>
    <row r="454" spans="4:32" ht="13.15" customHeight="1" x14ac:dyDescent="0.25">
      <c r="D454" s="53" t="s">
        <v>170</v>
      </c>
      <c r="E454" s="53" t="s">
        <v>226</v>
      </c>
      <c r="F454" s="53" t="s">
        <v>19</v>
      </c>
      <c r="G454" s="53" t="s">
        <v>31</v>
      </c>
      <c r="H454" s="54" t="e">
        <v>#N/A</v>
      </c>
      <c r="I454" s="54" t="e">
        <v>#N/A</v>
      </c>
      <c r="J454" s="54" t="e">
        <v>#N/A</v>
      </c>
      <c r="K454" s="54" t="e">
        <v>#N/A</v>
      </c>
      <c r="L454" s="54" t="e">
        <v>#N/A</v>
      </c>
      <c r="M454" s="54" t="e">
        <v>#N/A</v>
      </c>
      <c r="N454" s="54" t="e">
        <v>#N/A</v>
      </c>
      <c r="O454" s="54" t="e">
        <v>#N/A</v>
      </c>
      <c r="P454" s="54" t="e">
        <v>#N/A</v>
      </c>
      <c r="Q454" s="54" t="e">
        <v>#N/A</v>
      </c>
      <c r="R454" s="54">
        <v>22315321.625337798</v>
      </c>
      <c r="AC454" s="84" t="str">
        <f t="shared" si="7"/>
        <v>ItalyVHCN coverage (as defined by BEREC)Total</v>
      </c>
      <c r="AE454" s="8"/>
      <c r="AF454" s="8"/>
    </row>
    <row r="455" spans="4:32" ht="13.15" customHeight="1" x14ac:dyDescent="0.25">
      <c r="D455" s="53" t="s">
        <v>170</v>
      </c>
      <c r="E455" s="53" t="s">
        <v>74</v>
      </c>
      <c r="F455" s="53" t="s">
        <v>19</v>
      </c>
      <c r="G455" s="53" t="s">
        <v>31</v>
      </c>
      <c r="H455" s="54">
        <v>23836668.509750005</v>
      </c>
      <c r="I455" s="54">
        <v>24462058.690795016</v>
      </c>
      <c r="J455" s="54">
        <v>24974731.067898002</v>
      </c>
      <c r="K455" s="54">
        <v>25000196.576655988</v>
      </c>
      <c r="L455" s="54">
        <v>24971179.192129582</v>
      </c>
      <c r="M455" s="54">
        <v>25213604.207650095</v>
      </c>
      <c r="N455" s="54">
        <v>24960466.352041472</v>
      </c>
      <c r="O455" s="111">
        <v>24512747</v>
      </c>
      <c r="P455" s="111">
        <v>24547258</v>
      </c>
      <c r="Q455" s="111">
        <v>24049905.206982087</v>
      </c>
      <c r="R455" s="54">
        <v>23973548.57376172</v>
      </c>
      <c r="AC455" s="84" t="str">
        <f t="shared" si="7"/>
        <v>ItalyDSLTotal</v>
      </c>
      <c r="AE455" s="8"/>
      <c r="AF455" s="8"/>
    </row>
    <row r="456" spans="4:32" ht="13.15" customHeight="1" x14ac:dyDescent="0.25">
      <c r="D456" s="53" t="s">
        <v>170</v>
      </c>
      <c r="E456" s="53" t="s">
        <v>78</v>
      </c>
      <c r="F456" s="53" t="s">
        <v>19</v>
      </c>
      <c r="G456" s="53" t="s">
        <v>31</v>
      </c>
      <c r="H456" s="54">
        <v>3598835</v>
      </c>
      <c r="I456" s="54">
        <v>6048065</v>
      </c>
      <c r="J456" s="54">
        <v>8313332.5053910054</v>
      </c>
      <c r="K456" s="54">
        <v>16845922.215288959</v>
      </c>
      <c r="L456" s="54">
        <v>20866237.994521715</v>
      </c>
      <c r="M456" s="54">
        <v>22238756.254781779</v>
      </c>
      <c r="N456" s="54">
        <v>22277435.844184048</v>
      </c>
      <c r="O456" s="111">
        <v>22810987</v>
      </c>
      <c r="P456" s="111">
        <v>23622371</v>
      </c>
      <c r="Q456" s="111">
        <v>23193844.608522274</v>
      </c>
      <c r="R456" s="54">
        <v>23151090.886754941</v>
      </c>
      <c r="AC456" s="84" t="str">
        <f t="shared" si="7"/>
        <v>ItalyVDSLTotal</v>
      </c>
      <c r="AE456" s="8"/>
      <c r="AF456" s="8"/>
    </row>
    <row r="457" spans="4:32" ht="13.15" customHeight="1" x14ac:dyDescent="0.25">
      <c r="D457" s="53" t="s">
        <v>170</v>
      </c>
      <c r="E457" s="53" t="s">
        <v>82</v>
      </c>
      <c r="F457" s="53" t="s">
        <v>19</v>
      </c>
      <c r="G457" s="53" t="s">
        <v>31</v>
      </c>
      <c r="H457" s="54" t="e">
        <v>#N/A</v>
      </c>
      <c r="I457" s="54" t="e">
        <v>#N/A</v>
      </c>
      <c r="J457" s="54" t="e">
        <v>#N/A</v>
      </c>
      <c r="K457" s="54" t="e">
        <v>#N/A</v>
      </c>
      <c r="L457" s="54" t="e">
        <v>#N/A</v>
      </c>
      <c r="M457" s="54" t="e">
        <v>#N/A</v>
      </c>
      <c r="N457" s="54">
        <v>13988771.106529571</v>
      </c>
      <c r="O457" s="111">
        <v>14736620</v>
      </c>
      <c r="P457" s="111">
        <v>16814598</v>
      </c>
      <c r="Q457" s="111">
        <v>16901822.382425234</v>
      </c>
      <c r="R457" s="54">
        <v>16967136.177743956</v>
      </c>
      <c r="AC457" s="84" t="str">
        <f t="shared" si="7"/>
        <v>ItalyVDSL 2 VectoringTotal</v>
      </c>
      <c r="AE457" s="8"/>
      <c r="AF457" s="8"/>
    </row>
    <row r="458" spans="4:32" ht="13.15" customHeight="1" x14ac:dyDescent="0.25">
      <c r="D458" s="53" t="s">
        <v>170</v>
      </c>
      <c r="E458" s="53" t="s">
        <v>86</v>
      </c>
      <c r="F458" s="53" t="s">
        <v>19</v>
      </c>
      <c r="G458" s="53" t="s">
        <v>31</v>
      </c>
      <c r="H458" s="54">
        <v>2993000</v>
      </c>
      <c r="I458" s="54">
        <v>3686990.6964340764</v>
      </c>
      <c r="J458" s="54">
        <v>4164449.7653346513</v>
      </c>
      <c r="K458" s="54">
        <v>4763900.7392655089</v>
      </c>
      <c r="L458" s="54">
        <v>5498053.5006980198</v>
      </c>
      <c r="M458" s="54">
        <v>6033333.3627260933</v>
      </c>
      <c r="N458" s="54">
        <v>7509877.5380372377</v>
      </c>
      <c r="O458" s="111">
        <v>8300599</v>
      </c>
      <c r="P458" s="111">
        <v>10867574</v>
      </c>
      <c r="Q458" s="111">
        <v>12948250.440884778</v>
      </c>
      <c r="R458" s="54">
        <v>14322034.265385056</v>
      </c>
      <c r="AC458" s="84" t="str">
        <f t="shared" si="7"/>
        <v>ItalyFTTPTotal</v>
      </c>
      <c r="AE458" s="8"/>
      <c r="AF458" s="8"/>
    </row>
    <row r="459" spans="4:32" ht="13.15" customHeight="1" x14ac:dyDescent="0.25">
      <c r="D459" s="53" t="s">
        <v>170</v>
      </c>
      <c r="E459" s="53" t="s">
        <v>90</v>
      </c>
      <c r="F459" s="53" t="s">
        <v>19</v>
      </c>
      <c r="G459" s="53" t="s">
        <v>31</v>
      </c>
      <c r="H459" s="54">
        <v>0</v>
      </c>
      <c r="I459" s="54">
        <v>0</v>
      </c>
      <c r="J459" s="54">
        <v>0</v>
      </c>
      <c r="K459" s="54">
        <v>0</v>
      </c>
      <c r="L459" s="54">
        <v>0</v>
      </c>
      <c r="M459" s="54">
        <v>0</v>
      </c>
      <c r="N459" s="54">
        <v>0</v>
      </c>
      <c r="O459" s="111">
        <v>0</v>
      </c>
      <c r="P459" s="111">
        <v>0</v>
      </c>
      <c r="Q459" s="111">
        <v>0</v>
      </c>
      <c r="R459" s="54">
        <v>0</v>
      </c>
      <c r="AC459" s="84" t="str">
        <f t="shared" si="7"/>
        <v>ItalyCable modem DOCSIS 3.0Total</v>
      </c>
      <c r="AE459" s="8"/>
      <c r="AF459" s="8"/>
    </row>
    <row r="460" spans="4:32" ht="13.15" customHeight="1" x14ac:dyDescent="0.25">
      <c r="D460" s="53" t="s">
        <v>170</v>
      </c>
      <c r="E460" s="53" t="s">
        <v>94</v>
      </c>
      <c r="F460" s="53" t="s">
        <v>19</v>
      </c>
      <c r="G460" s="53" t="s">
        <v>31</v>
      </c>
      <c r="H460" s="54" t="e">
        <v>#N/A</v>
      </c>
      <c r="I460" s="54" t="e">
        <v>#N/A</v>
      </c>
      <c r="J460" s="54" t="e">
        <v>#N/A</v>
      </c>
      <c r="K460" s="54" t="e">
        <v>#N/A</v>
      </c>
      <c r="L460" s="54" t="e">
        <v>#N/A</v>
      </c>
      <c r="M460" s="54" t="e">
        <v>#N/A</v>
      </c>
      <c r="N460" s="54">
        <v>0</v>
      </c>
      <c r="O460" s="111">
        <v>0</v>
      </c>
      <c r="P460" s="111">
        <v>0</v>
      </c>
      <c r="Q460" s="111">
        <v>0</v>
      </c>
      <c r="R460" s="54">
        <v>0</v>
      </c>
      <c r="AC460" s="84" t="str">
        <f t="shared" si="7"/>
        <v>ItalyCable modem DOCSIS 3.1Total</v>
      </c>
      <c r="AE460" s="8"/>
      <c r="AF460" s="8"/>
    </row>
    <row r="461" spans="4:32" ht="13.15" customHeight="1" x14ac:dyDescent="0.25">
      <c r="D461" s="53" t="s">
        <v>170</v>
      </c>
      <c r="E461" s="53" t="s">
        <v>98</v>
      </c>
      <c r="F461" s="53" t="s">
        <v>19</v>
      </c>
      <c r="G461" s="53" t="s">
        <v>31</v>
      </c>
      <c r="H461" s="54" t="e">
        <v>#N/A</v>
      </c>
      <c r="I461" s="54" t="e">
        <v>#N/A</v>
      </c>
      <c r="J461" s="54" t="e">
        <v>#N/A</v>
      </c>
      <c r="K461" s="54" t="e">
        <v>#N/A</v>
      </c>
      <c r="L461" s="54" t="e">
        <v>#N/A</v>
      </c>
      <c r="M461" s="54" t="e">
        <v>#N/A</v>
      </c>
      <c r="N461" s="54">
        <v>18264525</v>
      </c>
      <c r="O461" s="111">
        <v>17781926.803987894</v>
      </c>
      <c r="P461" s="111">
        <v>23947244.621960517</v>
      </c>
      <c r="Q461" s="111">
        <v>23470121.525477584</v>
      </c>
      <c r="R461" s="54">
        <v>24014847.200509883</v>
      </c>
      <c r="AC461" s="84" t="str">
        <f t="shared" si="7"/>
        <v>ItalyFWATotal</v>
      </c>
      <c r="AE461" s="8"/>
      <c r="AF461" s="8"/>
    </row>
    <row r="462" spans="4:32" ht="13.15" customHeight="1" x14ac:dyDescent="0.25">
      <c r="D462" s="53" t="s">
        <v>170</v>
      </c>
      <c r="E462" s="53" t="s">
        <v>102</v>
      </c>
      <c r="F462" s="53" t="s">
        <v>19</v>
      </c>
      <c r="G462" s="53" t="s">
        <v>31</v>
      </c>
      <c r="H462" s="54">
        <v>9647590.8592500016</v>
      </c>
      <c r="I462" s="54">
        <v>19182316.461177289</v>
      </c>
      <c r="J462" s="54">
        <v>22750421.570218302</v>
      </c>
      <c r="K462" s="54">
        <v>24930360.406415328</v>
      </c>
      <c r="L462" s="54">
        <v>24991517.361932278</v>
      </c>
      <c r="M462" s="54">
        <v>25006584.061384805</v>
      </c>
      <c r="N462" s="54">
        <v>24778810.591622546</v>
      </c>
      <c r="O462" s="111">
        <v>24437428.445190985</v>
      </c>
      <c r="P462" s="111">
        <v>24594988.224001877</v>
      </c>
      <c r="Q462" s="111">
        <v>24094244.159098685</v>
      </c>
      <c r="R462" s="54" t="e">
        <v>#N/A</v>
      </c>
      <c r="AC462" s="84" t="str">
        <f t="shared" si="7"/>
        <v>ItalyLTETotal</v>
      </c>
      <c r="AE462" s="8"/>
      <c r="AF462" s="8"/>
    </row>
    <row r="463" spans="4:32" ht="13.15" customHeight="1" x14ac:dyDescent="0.25">
      <c r="D463" s="53" t="s">
        <v>170</v>
      </c>
      <c r="E463" s="53" t="s">
        <v>106</v>
      </c>
      <c r="F463" s="53" t="s">
        <v>19</v>
      </c>
      <c r="G463" s="53" t="s">
        <v>31</v>
      </c>
      <c r="H463" s="54" t="e">
        <v>#N/A</v>
      </c>
      <c r="I463" s="54" t="e">
        <v>#N/A</v>
      </c>
      <c r="J463" s="54" t="e">
        <v>#N/A</v>
      </c>
      <c r="K463" s="54">
        <v>21865030.880022846</v>
      </c>
      <c r="L463" s="54">
        <v>23078437.588986356</v>
      </c>
      <c r="M463" s="54">
        <v>24568117.16714732</v>
      </c>
      <c r="N463" s="54">
        <v>24336148.818931688</v>
      </c>
      <c r="O463" s="111">
        <v>24119947.482029408</v>
      </c>
      <c r="P463" s="111">
        <v>23353138.145999998</v>
      </c>
      <c r="Q463" s="54" t="e">
        <v>#N/A</v>
      </c>
      <c r="R463" s="54" t="e">
        <v>#N/A</v>
      </c>
      <c r="AC463" s="84" t="str">
        <f t="shared" si="7"/>
        <v>ItalyAverage LTE coverageTotal</v>
      </c>
      <c r="AE463" s="8"/>
      <c r="AF463" s="8"/>
    </row>
    <row r="464" spans="4:32" ht="13.15" customHeight="1" x14ac:dyDescent="0.25">
      <c r="D464" s="53" t="s">
        <v>170</v>
      </c>
      <c r="E464" s="53" t="s">
        <v>108</v>
      </c>
      <c r="F464" s="53" t="s">
        <v>19</v>
      </c>
      <c r="G464" s="53" t="s">
        <v>31</v>
      </c>
      <c r="H464" s="54" t="e">
        <v>#N/A</v>
      </c>
      <c r="I464" s="54" t="e">
        <v>#N/A</v>
      </c>
      <c r="J464" s="54" t="e">
        <v>#N/A</v>
      </c>
      <c r="K464" s="54" t="e">
        <v>#N/A</v>
      </c>
      <c r="L464" s="54" t="e">
        <v>#N/A</v>
      </c>
      <c r="M464" s="54" t="e">
        <v>#N/A</v>
      </c>
      <c r="N464" s="54" t="e">
        <v>#N/A</v>
      </c>
      <c r="O464" s="111">
        <v>1996532</v>
      </c>
      <c r="P464" s="111">
        <v>24538354.101794489</v>
      </c>
      <c r="Q464" s="111">
        <v>24039416.150855985</v>
      </c>
      <c r="R464" s="54">
        <v>23897000.843757559</v>
      </c>
      <c r="AC464" s="84" t="str">
        <f t="shared" si="7"/>
        <v>Italy5GTotal</v>
      </c>
      <c r="AE464" s="8"/>
      <c r="AF464" s="8"/>
    </row>
    <row r="465" spans="4:32" ht="13.15" customHeight="1" x14ac:dyDescent="0.25">
      <c r="D465" s="53" t="s">
        <v>170</v>
      </c>
      <c r="E465" s="53" t="s">
        <v>207</v>
      </c>
      <c r="F465" s="53" t="s">
        <v>19</v>
      </c>
      <c r="G465" s="53" t="s">
        <v>31</v>
      </c>
      <c r="H465" s="54" t="e">
        <v>#N/A</v>
      </c>
      <c r="I465" s="54" t="e">
        <v>#N/A</v>
      </c>
      <c r="J465" s="54" t="e">
        <v>#N/A</v>
      </c>
      <c r="K465" s="54" t="e">
        <v>#N/A</v>
      </c>
      <c r="L465" s="54" t="e">
        <v>#N/A</v>
      </c>
      <c r="M465" s="54" t="e">
        <v>#N/A</v>
      </c>
      <c r="N465" s="54" t="e">
        <v>#N/A</v>
      </c>
      <c r="O465" s="111" t="e">
        <v>#N/A</v>
      </c>
      <c r="P465" s="111" t="e">
        <v>#N/A</v>
      </c>
      <c r="Q465" s="111">
        <v>19365904.94400309</v>
      </c>
      <c r="R465" s="54">
        <v>21208076.636247031</v>
      </c>
      <c r="AC465" s="84" t="str">
        <f t="shared" si="7"/>
        <v>Italy5G in the 3.4–3.8 GHz bandTotal</v>
      </c>
      <c r="AE465" s="8"/>
      <c r="AF465" s="8"/>
    </row>
    <row r="466" spans="4:32" ht="13.15" customHeight="1" x14ac:dyDescent="0.25">
      <c r="D466" s="53" t="s">
        <v>170</v>
      </c>
      <c r="E466" s="53" t="s">
        <v>112</v>
      </c>
      <c r="F466" s="53" t="s">
        <v>19</v>
      </c>
      <c r="G466" s="53" t="s">
        <v>31</v>
      </c>
      <c r="H466" s="54">
        <v>24548577.250000007</v>
      </c>
      <c r="I466" s="54">
        <v>24912099.300230246</v>
      </c>
      <c r="J466" s="54">
        <v>25371974.952981278</v>
      </c>
      <c r="K466" s="54">
        <v>25378019.07619011</v>
      </c>
      <c r="L466" s="54">
        <v>25323845.3820801</v>
      </c>
      <c r="M466" s="54">
        <v>25293216.167369876</v>
      </c>
      <c r="N466" s="54">
        <v>25060394.211648323</v>
      </c>
      <c r="O466" s="111">
        <v>24608154</v>
      </c>
      <c r="P466" s="111">
        <v>24608154</v>
      </c>
      <c r="Q466" s="111">
        <v>24106989.379212949</v>
      </c>
      <c r="R466" s="54">
        <v>24020250.639647242</v>
      </c>
      <c r="AC466" s="84" t="str">
        <f t="shared" si="7"/>
        <v>ItalySatelliteTotal</v>
      </c>
      <c r="AE466" s="8"/>
      <c r="AF466" s="8"/>
    </row>
    <row r="467" spans="4:32" ht="13.15" customHeight="1" x14ac:dyDescent="0.25">
      <c r="D467" s="53" t="s">
        <v>170</v>
      </c>
      <c r="E467" s="53" t="s">
        <v>52</v>
      </c>
      <c r="F467" s="53" t="s">
        <v>19</v>
      </c>
      <c r="G467" s="53" t="s">
        <v>31</v>
      </c>
      <c r="H467" s="54">
        <v>24246600.333333325</v>
      </c>
      <c r="I467" s="54">
        <v>24765941.456444804</v>
      </c>
      <c r="J467" s="54">
        <v>25260354.416667942</v>
      </c>
      <c r="K467" s="54">
        <v>25322826.800184116</v>
      </c>
      <c r="L467" s="54">
        <v>25271577.435062777</v>
      </c>
      <c r="M467" s="54">
        <v>25284066.770550489</v>
      </c>
      <c r="N467" s="54" t="e">
        <v>#N/A</v>
      </c>
      <c r="O467" s="111" t="e">
        <v>#N/A</v>
      </c>
      <c r="P467" s="111" t="e">
        <v>#N/A</v>
      </c>
      <c r="Q467" s="111" t="e">
        <v>#N/A</v>
      </c>
      <c r="R467" s="111" t="e">
        <v>#N/A</v>
      </c>
      <c r="AC467" s="84" t="str">
        <f t="shared" si="7"/>
        <v>ItalyOverall broadband coverageTotal</v>
      </c>
      <c r="AE467" s="8"/>
      <c r="AF467" s="8"/>
    </row>
    <row r="468" spans="4:32" ht="13.15" customHeight="1" x14ac:dyDescent="0.25">
      <c r="D468" s="53" t="s">
        <v>170</v>
      </c>
      <c r="E468" s="53" t="s">
        <v>53</v>
      </c>
      <c r="F468" s="53" t="s">
        <v>19</v>
      </c>
      <c r="G468" s="53" t="s">
        <v>31</v>
      </c>
      <c r="H468" s="54" t="e">
        <v>#N/A</v>
      </c>
      <c r="I468" s="54" t="e">
        <v>#N/A</v>
      </c>
      <c r="J468" s="54" t="e">
        <v>#N/A</v>
      </c>
      <c r="K468" s="54" t="e">
        <v>#N/A</v>
      </c>
      <c r="L468" s="54">
        <v>5498053.5006980198</v>
      </c>
      <c r="M468" s="54">
        <v>6033333.3627260933</v>
      </c>
      <c r="N468" s="54" t="e">
        <v>#N/A</v>
      </c>
      <c r="O468" s="111" t="e">
        <v>#N/A</v>
      </c>
      <c r="P468" s="111" t="e">
        <v>#N/A</v>
      </c>
      <c r="Q468" s="111" t="e">
        <v>#N/A</v>
      </c>
      <c r="R468" s="111" t="e">
        <v>#N/A</v>
      </c>
      <c r="AC468" s="84" t="str">
        <f t="shared" si="7"/>
        <v>ItalyDOCSIS 3.0 &amp; FTTP coverageTotal</v>
      </c>
      <c r="AE468" s="8"/>
      <c r="AF468" s="8"/>
    </row>
    <row r="469" spans="4:32" ht="13.15" customHeight="1" x14ac:dyDescent="0.25">
      <c r="D469" s="53" t="s">
        <v>170</v>
      </c>
      <c r="E469" s="53" t="s">
        <v>124</v>
      </c>
      <c r="F469" s="53" t="s">
        <v>19</v>
      </c>
      <c r="G469" s="53" t="s">
        <v>31</v>
      </c>
      <c r="H469" s="54">
        <v>0</v>
      </c>
      <c r="I469" s="54">
        <v>0</v>
      </c>
      <c r="J469" s="54">
        <v>0</v>
      </c>
      <c r="K469" s="54">
        <v>0</v>
      </c>
      <c r="L469" s="54">
        <v>0</v>
      </c>
      <c r="M469" s="54">
        <v>0</v>
      </c>
      <c r="N469" s="54">
        <v>0</v>
      </c>
      <c r="O469" s="111">
        <v>0</v>
      </c>
      <c r="P469" s="111">
        <v>0</v>
      </c>
      <c r="Q469" s="111">
        <v>0</v>
      </c>
      <c r="R469" s="111" t="e">
        <v>#N/A</v>
      </c>
      <c r="AC469" s="84" t="str">
        <f t="shared" si="7"/>
        <v>ItalyCable modemTotal</v>
      </c>
      <c r="AE469" s="8"/>
      <c r="AF469" s="8"/>
    </row>
    <row r="470" spans="4:32" ht="13.15" customHeight="1" x14ac:dyDescent="0.25">
      <c r="D470" s="53" t="s">
        <v>170</v>
      </c>
      <c r="E470" s="53" t="s">
        <v>129</v>
      </c>
      <c r="F470" s="53" t="s">
        <v>19</v>
      </c>
      <c r="G470" s="53" t="s">
        <v>31</v>
      </c>
      <c r="H470" s="54">
        <v>11783317.080000004</v>
      </c>
      <c r="I470" s="54">
        <v>11750337.377348293</v>
      </c>
      <c r="J470" s="54">
        <v>11916423.073220953</v>
      </c>
      <c r="K470" s="54">
        <v>11908334.156754786</v>
      </c>
      <c r="L470" s="54">
        <v>11874333.144649064</v>
      </c>
      <c r="M470" s="54">
        <v>11848787.812329317</v>
      </c>
      <c r="N470" s="54" t="e">
        <v>#N/A</v>
      </c>
      <c r="O470" s="111" t="e">
        <v>#N/A</v>
      </c>
      <c r="P470" s="111" t="e">
        <v>#N/A</v>
      </c>
      <c r="Q470" s="111" t="e">
        <v>#N/A</v>
      </c>
      <c r="R470" s="111" t="e">
        <v>#N/A</v>
      </c>
      <c r="AC470" s="84" t="str">
        <f t="shared" si="7"/>
        <v>ItalyWiMAXTotal</v>
      </c>
      <c r="AE470" s="8"/>
      <c r="AF470" s="8"/>
    </row>
    <row r="471" spans="4:32" ht="13.15" customHeight="1" x14ac:dyDescent="0.25">
      <c r="D471" s="53" t="s">
        <v>170</v>
      </c>
      <c r="E471" s="53" t="s">
        <v>134</v>
      </c>
      <c r="F471" s="53" t="s">
        <v>19</v>
      </c>
      <c r="G471" s="53" t="s">
        <v>31</v>
      </c>
      <c r="H471" s="54">
        <v>23812119.932500005</v>
      </c>
      <c r="I471" s="54">
        <v>24327606.158947144</v>
      </c>
      <c r="J471" s="54">
        <v>24938814.791367058</v>
      </c>
      <c r="K471" s="54">
        <v>25220355.687445339</v>
      </c>
      <c r="L471" s="54">
        <v>25166697.930130631</v>
      </c>
      <c r="M471" s="54">
        <v>25163758.820256174</v>
      </c>
      <c r="N471" s="54" t="e">
        <v>#N/A</v>
      </c>
      <c r="O471" s="111" t="e">
        <v>#N/A</v>
      </c>
      <c r="P471" s="111" t="e">
        <v>#N/A</v>
      </c>
      <c r="Q471" s="111" t="e">
        <v>#N/A</v>
      </c>
      <c r="R471" s="111" t="e">
        <v>#N/A</v>
      </c>
      <c r="AC471" s="84" t="str">
        <f t="shared" si="7"/>
        <v>ItalyHSPATotal</v>
      </c>
      <c r="AE471" s="8"/>
      <c r="AF471" s="8"/>
    </row>
    <row r="472" spans="4:32" ht="13.15" customHeight="1" x14ac:dyDescent="0.25">
      <c r="D472" s="53" t="s">
        <v>171</v>
      </c>
      <c r="E472" s="53" t="s">
        <v>147</v>
      </c>
      <c r="F472" s="53" t="s">
        <v>19</v>
      </c>
      <c r="G472" s="53" t="s">
        <v>149</v>
      </c>
      <c r="H472" s="54">
        <v>65300</v>
      </c>
      <c r="I472" s="54">
        <v>65300</v>
      </c>
      <c r="J472" s="54">
        <v>65300</v>
      </c>
      <c r="K472" s="54">
        <v>65300</v>
      </c>
      <c r="L472" s="54">
        <v>65300</v>
      </c>
      <c r="M472" s="54">
        <v>65300</v>
      </c>
      <c r="N472" s="54">
        <v>65300</v>
      </c>
      <c r="O472" s="111">
        <v>65300</v>
      </c>
      <c r="P472" s="111">
        <v>65300</v>
      </c>
      <c r="Q472" s="111">
        <v>65300</v>
      </c>
      <c r="R472" s="111">
        <v>65300</v>
      </c>
      <c r="AC472" s="84" t="str">
        <f t="shared" si="7"/>
        <v>LithuaniaLand areaTotal</v>
      </c>
      <c r="AE472" s="8"/>
      <c r="AF472" s="8"/>
    </row>
    <row r="473" spans="4:32" ht="13.15" customHeight="1" x14ac:dyDescent="0.25">
      <c r="D473" s="53" t="s">
        <v>171</v>
      </c>
      <c r="E473" s="53" t="s">
        <v>28</v>
      </c>
      <c r="F473" s="53" t="s">
        <v>19</v>
      </c>
      <c r="G473" s="53" t="s">
        <v>152</v>
      </c>
      <c r="H473" s="54">
        <v>3007758</v>
      </c>
      <c r="I473" s="54">
        <v>2971905</v>
      </c>
      <c r="J473" s="54">
        <v>2943472</v>
      </c>
      <c r="K473" s="54">
        <v>2921262</v>
      </c>
      <c r="L473" s="54">
        <v>2888558</v>
      </c>
      <c r="M473" s="54">
        <v>2847904</v>
      </c>
      <c r="N473" s="54">
        <v>2847904</v>
      </c>
      <c r="O473" s="111">
        <v>2794184</v>
      </c>
      <c r="P473" s="111">
        <v>2794089.999999986</v>
      </c>
      <c r="Q473" s="111">
        <v>2795680.0000000158</v>
      </c>
      <c r="R473" s="111">
        <v>2805998.0000000224</v>
      </c>
      <c r="AC473" s="84" t="str">
        <f t="shared" si="7"/>
        <v>LithuaniaPopulationTotal</v>
      </c>
      <c r="AE473" s="8"/>
      <c r="AF473" s="8"/>
    </row>
    <row r="474" spans="4:32" ht="13.15" customHeight="1" x14ac:dyDescent="0.25">
      <c r="D474" s="53" t="s">
        <v>171</v>
      </c>
      <c r="E474" s="53" t="s">
        <v>31</v>
      </c>
      <c r="F474" s="53" t="s">
        <v>19</v>
      </c>
      <c r="G474" s="53" t="s">
        <v>152</v>
      </c>
      <c r="H474" s="54">
        <v>1307720.7812678197</v>
      </c>
      <c r="I474" s="54">
        <v>1292132.5194609035</v>
      </c>
      <c r="J474" s="54">
        <v>1279770.3456661599</v>
      </c>
      <c r="K474" s="54">
        <v>1270113.8231485649</v>
      </c>
      <c r="L474" s="54">
        <v>1255894.71</v>
      </c>
      <c r="M474" s="54">
        <v>1238219.0381870545</v>
      </c>
      <c r="N474" s="54">
        <v>1182599.5978419778</v>
      </c>
      <c r="O474" s="111">
        <v>1069277.597601111</v>
      </c>
      <c r="P474" s="111">
        <v>1069102.8045834333</v>
      </c>
      <c r="Q474" s="111">
        <v>1069609.8307484379</v>
      </c>
      <c r="R474" s="111">
        <v>1073695.5204388932</v>
      </c>
      <c r="AC474" s="84" t="str">
        <f t="shared" si="7"/>
        <v>LithuaniaHouseholdsTotal</v>
      </c>
      <c r="AE474" s="8"/>
      <c r="AF474" s="8"/>
    </row>
    <row r="475" spans="4:32" ht="13.15" customHeight="1" x14ac:dyDescent="0.25">
      <c r="D475" s="53" t="s">
        <v>171</v>
      </c>
      <c r="E475" s="53" t="s">
        <v>58</v>
      </c>
      <c r="F475" s="53" t="s">
        <v>19</v>
      </c>
      <c r="G475" s="53" t="s">
        <v>31</v>
      </c>
      <c r="H475" s="54">
        <v>1034407.1379828454</v>
      </c>
      <c r="I475" s="54">
        <v>1032413.883049262</v>
      </c>
      <c r="J475" s="54">
        <v>1027655.5875699264</v>
      </c>
      <c r="K475" s="54">
        <v>1028792.1967503376</v>
      </c>
      <c r="L475" s="54">
        <v>1030031.1217199303</v>
      </c>
      <c r="M475" s="54">
        <v>1050837.4991853232</v>
      </c>
      <c r="N475" s="54">
        <v>1009222.3726524065</v>
      </c>
      <c r="O475" s="111">
        <v>904074.20877173939</v>
      </c>
      <c r="P475" s="111" t="e">
        <v>#N/A</v>
      </c>
      <c r="Q475" s="111" t="e">
        <v>#N/A</v>
      </c>
      <c r="R475" s="111" t="e">
        <v>#N/A</v>
      </c>
      <c r="AC475" s="84" t="str">
        <f t="shared" si="7"/>
        <v>LithuaniaBroadband coverage (&gt;2Mbps)Total</v>
      </c>
      <c r="AE475" s="8"/>
      <c r="AF475" s="8"/>
    </row>
    <row r="476" spans="4:32" ht="13.15" customHeight="1" x14ac:dyDescent="0.25">
      <c r="D476" s="53" t="s">
        <v>171</v>
      </c>
      <c r="E476" s="53" t="s">
        <v>60</v>
      </c>
      <c r="F476" s="53" t="s">
        <v>19</v>
      </c>
      <c r="G476" s="53" t="s">
        <v>31</v>
      </c>
      <c r="H476" s="54">
        <v>629013.69578982121</v>
      </c>
      <c r="I476" s="54">
        <v>629268.53697746003</v>
      </c>
      <c r="J476" s="54">
        <v>630926.7804134168</v>
      </c>
      <c r="K476" s="54">
        <v>636327.02539743099</v>
      </c>
      <c r="L476" s="54">
        <v>683303.98641839984</v>
      </c>
      <c r="M476" s="54">
        <v>776892.81354813161</v>
      </c>
      <c r="N476" s="54">
        <v>751660.30438836117</v>
      </c>
      <c r="O476" s="111">
        <v>754375.34510758391</v>
      </c>
      <c r="P476" s="111">
        <v>904888.63786140888</v>
      </c>
      <c r="Q476" s="111">
        <v>927565.66338210227</v>
      </c>
      <c r="R476" s="54">
        <v>932719.32809519477</v>
      </c>
      <c r="AC476" s="84" t="str">
        <f t="shared" si="7"/>
        <v>LithuaniaBroadband coverage (&gt;30Mbps)Total</v>
      </c>
      <c r="AE476" s="8"/>
      <c r="AF476" s="8"/>
    </row>
    <row r="477" spans="4:32" ht="13.15" customHeight="1" x14ac:dyDescent="0.25">
      <c r="D477" s="53" t="s">
        <v>171</v>
      </c>
      <c r="E477" s="53" t="s">
        <v>61</v>
      </c>
      <c r="F477" s="53" t="s">
        <v>19</v>
      </c>
      <c r="G477" s="53" t="s">
        <v>31</v>
      </c>
      <c r="H477" s="54">
        <v>636860.02047742822</v>
      </c>
      <c r="I477" s="54">
        <v>635729.19957476447</v>
      </c>
      <c r="J477" s="54">
        <v>634766.09145041532</v>
      </c>
      <c r="K477" s="54">
        <v>636327.02539743099</v>
      </c>
      <c r="L477" s="54">
        <v>683303.98641839984</v>
      </c>
      <c r="M477" s="54">
        <v>750112.08511838003</v>
      </c>
      <c r="N477" s="54">
        <v>723869.2138390746</v>
      </c>
      <c r="O477" s="111">
        <v>719196.11214650725</v>
      </c>
      <c r="P477" s="111">
        <v>834488.47091112949</v>
      </c>
      <c r="Q477" s="111">
        <v>927565.66338210227</v>
      </c>
      <c r="R477" s="54">
        <v>932719.32809519477</v>
      </c>
      <c r="AC477" s="84" t="str">
        <f t="shared" si="7"/>
        <v>LithuaniaBroadband coverage (&gt;100Mbps)Total</v>
      </c>
      <c r="AE477" s="8"/>
      <c r="AF477" s="8"/>
    </row>
    <row r="478" spans="4:32" ht="13.15" customHeight="1" x14ac:dyDescent="0.25">
      <c r="D478" s="53" t="s">
        <v>171</v>
      </c>
      <c r="E478" s="53" t="s">
        <v>62</v>
      </c>
      <c r="F478" s="53" t="s">
        <v>19</v>
      </c>
      <c r="G478" s="53" t="s">
        <v>31</v>
      </c>
      <c r="H478" s="54" t="e">
        <v>#N/A</v>
      </c>
      <c r="I478" s="54" t="e">
        <v>#N/A</v>
      </c>
      <c r="J478" s="54" t="e">
        <v>#N/A</v>
      </c>
      <c r="K478" s="54" t="e">
        <v>#N/A</v>
      </c>
      <c r="L478" s="54" t="e">
        <v>#N/A</v>
      </c>
      <c r="M478" s="54" t="e">
        <v>#N/A</v>
      </c>
      <c r="N478" s="54">
        <v>719848.37520641193</v>
      </c>
      <c r="O478" s="111">
        <v>715346.71279514336</v>
      </c>
      <c r="P478" s="111">
        <v>833670.27861607994</v>
      </c>
      <c r="Q478" s="111">
        <v>832330.21298530197</v>
      </c>
      <c r="R478" s="54">
        <v>837306.03395764611</v>
      </c>
      <c r="AC478" s="84" t="str">
        <f t="shared" si="7"/>
        <v>LithuaniaBroadband coverage (&gt;1Gbps)Total</v>
      </c>
      <c r="AE478" s="8"/>
      <c r="AF478" s="8"/>
    </row>
    <row r="479" spans="4:32" ht="13.15" customHeight="1" x14ac:dyDescent="0.25">
      <c r="D479" s="53" t="s">
        <v>171</v>
      </c>
      <c r="E479" s="53" t="s">
        <v>63</v>
      </c>
      <c r="F479" s="53" t="s">
        <v>19</v>
      </c>
      <c r="G479" s="53" t="s">
        <v>31</v>
      </c>
      <c r="H479" s="54" t="e">
        <v>#N/A</v>
      </c>
      <c r="I479" s="54" t="e">
        <v>#N/A</v>
      </c>
      <c r="J479" s="54" t="e">
        <v>#N/A</v>
      </c>
      <c r="K479" s="54" t="e">
        <v>#N/A</v>
      </c>
      <c r="L479" s="54" t="e">
        <v>#N/A</v>
      </c>
      <c r="M479" s="54" t="e">
        <v>#N/A</v>
      </c>
      <c r="N479" s="54" t="e">
        <v>#N/A</v>
      </c>
      <c r="O479" s="111" t="e">
        <v>#N/A</v>
      </c>
      <c r="P479" s="111">
        <v>833670.27861607994</v>
      </c>
      <c r="Q479" s="111">
        <v>832330.21298530197</v>
      </c>
      <c r="R479" s="54">
        <v>837306.03395764611</v>
      </c>
      <c r="AC479" s="84" t="str">
        <f t="shared" si="7"/>
        <v>LithuaniaBroadband coverage (&gt;1Gbps upload and download)Total</v>
      </c>
      <c r="AE479" s="8"/>
      <c r="AF479" s="8"/>
    </row>
    <row r="480" spans="4:32" ht="13.15" customHeight="1" x14ac:dyDescent="0.25">
      <c r="D480" s="53" t="s">
        <v>171</v>
      </c>
      <c r="E480" s="53" t="s">
        <v>65</v>
      </c>
      <c r="F480" s="53" t="s">
        <v>19</v>
      </c>
      <c r="G480" s="53" t="s">
        <v>31</v>
      </c>
      <c r="H480" s="54">
        <v>1040945.7418891846</v>
      </c>
      <c r="I480" s="54">
        <v>1034998.1480881837</v>
      </c>
      <c r="J480" s="54">
        <v>1031494.8986069249</v>
      </c>
      <c r="K480" s="54">
        <v>1029173.2308972821</v>
      </c>
      <c r="L480" s="54">
        <v>1030031.1217199303</v>
      </c>
      <c r="M480" s="54">
        <v>1050837.4991853232</v>
      </c>
      <c r="N480" s="54">
        <v>1009222.3726524065</v>
      </c>
      <c r="O480" s="111">
        <v>907196.54277959082</v>
      </c>
      <c r="P480" s="111">
        <v>949469.23962711298</v>
      </c>
      <c r="Q480" s="111">
        <v>954236.99434006109</v>
      </c>
      <c r="R480" s="54">
        <v>961166.06407027738</v>
      </c>
      <c r="AC480" s="84" t="str">
        <f t="shared" si="7"/>
        <v>LithuaniaFixed broadband coverageTotal</v>
      </c>
      <c r="AE480" s="8"/>
      <c r="AF480" s="8"/>
    </row>
    <row r="481" spans="4:32" ht="13.15" customHeight="1" x14ac:dyDescent="0.25">
      <c r="D481" s="53" t="s">
        <v>171</v>
      </c>
      <c r="E481" s="53" t="s">
        <v>70</v>
      </c>
      <c r="F481" s="53" t="s">
        <v>19</v>
      </c>
      <c r="G481" s="53" t="s">
        <v>31</v>
      </c>
      <c r="H481" s="54">
        <v>636860.02047742822</v>
      </c>
      <c r="I481" s="54">
        <v>635729.19957476447</v>
      </c>
      <c r="J481" s="54">
        <v>634766.09145041532</v>
      </c>
      <c r="K481" s="54">
        <v>636327.02539743099</v>
      </c>
      <c r="L481" s="54">
        <v>683303.98641839996</v>
      </c>
      <c r="M481" s="54">
        <v>776892.81354813161</v>
      </c>
      <c r="N481" s="54">
        <v>821186.52597743133</v>
      </c>
      <c r="O481" s="111">
        <v>756905.80325964268</v>
      </c>
      <c r="P481" s="111">
        <v>906687.67406730179</v>
      </c>
      <c r="Q481" s="111">
        <v>929320.33969051065</v>
      </c>
      <c r="R481" s="54">
        <v>933630.80601279915</v>
      </c>
      <c r="AC481" s="84" t="str">
        <f t="shared" si="7"/>
        <v>LithuaniaNGA coverageTotal</v>
      </c>
      <c r="AE481" s="8"/>
      <c r="AF481" s="8"/>
    </row>
    <row r="482" spans="4:32" ht="13.15" customHeight="1" x14ac:dyDescent="0.25">
      <c r="D482" s="53" t="s">
        <v>171</v>
      </c>
      <c r="E482" s="53" t="s">
        <v>225</v>
      </c>
      <c r="F482" s="53" t="s">
        <v>19</v>
      </c>
      <c r="G482" s="53" t="s">
        <v>31</v>
      </c>
      <c r="H482" s="54" t="e">
        <v>#N/A</v>
      </c>
      <c r="I482" s="54" t="e">
        <v>#N/A</v>
      </c>
      <c r="J482" s="54" t="e">
        <v>#N/A</v>
      </c>
      <c r="K482" s="54" t="e">
        <v>#N/A</v>
      </c>
      <c r="L482" s="54" t="e">
        <v>#N/A</v>
      </c>
      <c r="M482" s="54" t="e">
        <v>#N/A</v>
      </c>
      <c r="N482" s="54">
        <v>721576.23958172998</v>
      </c>
      <c r="O482" s="111">
        <v>716960.92466408131</v>
      </c>
      <c r="P482" s="111">
        <v>836403.93196066213</v>
      </c>
      <c r="Q482" s="111">
        <v>834490.74629279179</v>
      </c>
      <c r="R482" s="54">
        <v>838076.52170121425</v>
      </c>
      <c r="AC482" s="84" t="str">
        <f t="shared" si="7"/>
        <v>LithuaniaFixed VHCN coverage (FTTP &amp; DOCSIS 3.1)Total</v>
      </c>
      <c r="AE482" s="8"/>
      <c r="AF482" s="8"/>
    </row>
    <row r="483" spans="4:32" ht="13.15" customHeight="1" x14ac:dyDescent="0.25">
      <c r="D483" s="53" t="s">
        <v>171</v>
      </c>
      <c r="E483" s="53" t="s">
        <v>226</v>
      </c>
      <c r="F483" s="53" t="s">
        <v>19</v>
      </c>
      <c r="G483" s="53" t="s">
        <v>31</v>
      </c>
      <c r="H483" s="54" t="e">
        <v>#N/A</v>
      </c>
      <c r="I483" s="54" t="e">
        <v>#N/A</v>
      </c>
      <c r="J483" s="54" t="e">
        <v>#N/A</v>
      </c>
      <c r="K483" s="54" t="e">
        <v>#N/A</v>
      </c>
      <c r="L483" s="54" t="e">
        <v>#N/A</v>
      </c>
      <c r="M483" s="54" t="e">
        <v>#N/A</v>
      </c>
      <c r="N483" s="54" t="e">
        <v>#N/A</v>
      </c>
      <c r="O483" s="54" t="e">
        <v>#N/A</v>
      </c>
      <c r="P483" s="54" t="e">
        <v>#N/A</v>
      </c>
      <c r="Q483" s="54" t="e">
        <v>#N/A</v>
      </c>
      <c r="R483" s="54">
        <v>1055610.5349552664</v>
      </c>
      <c r="AC483" s="84" t="str">
        <f t="shared" si="7"/>
        <v>LithuaniaVHCN coverage (as defined by BEREC)Total</v>
      </c>
      <c r="AE483" s="8"/>
      <c r="AF483" s="8"/>
    </row>
    <row r="484" spans="4:32" ht="13.15" customHeight="1" x14ac:dyDescent="0.25">
      <c r="D484" s="53" t="s">
        <v>171</v>
      </c>
      <c r="E484" s="53" t="s">
        <v>74</v>
      </c>
      <c r="F484" s="53" t="s">
        <v>19</v>
      </c>
      <c r="G484" s="53" t="s">
        <v>31</v>
      </c>
      <c r="H484" s="54">
        <v>903635.05985606334</v>
      </c>
      <c r="I484" s="54">
        <v>893950.13133757538</v>
      </c>
      <c r="J484" s="54">
        <v>886430.94215646782</v>
      </c>
      <c r="K484" s="54">
        <v>886430.94215646782</v>
      </c>
      <c r="L484" s="54">
        <v>877508.03020612104</v>
      </c>
      <c r="M484" s="54">
        <v>865896.32819457795</v>
      </c>
      <c r="N484" s="54">
        <v>834492.86440596147</v>
      </c>
      <c r="O484" s="111">
        <v>779875.38302483468</v>
      </c>
      <c r="P484" s="111">
        <v>914335.97154133057</v>
      </c>
      <c r="Q484" s="111">
        <v>911150.4510608901</v>
      </c>
      <c r="R484" s="54">
        <v>914271.69679222547</v>
      </c>
      <c r="AC484" s="84" t="str">
        <f t="shared" si="7"/>
        <v>LithuaniaDSLTotal</v>
      </c>
      <c r="AE484" s="8"/>
      <c r="AF484" s="8"/>
    </row>
    <row r="485" spans="4:32" ht="13.15" customHeight="1" x14ac:dyDescent="0.25">
      <c r="D485" s="53" t="s">
        <v>171</v>
      </c>
      <c r="E485" s="53" t="s">
        <v>78</v>
      </c>
      <c r="F485" s="53" t="s">
        <v>19</v>
      </c>
      <c r="G485" s="53" t="s">
        <v>31</v>
      </c>
      <c r="H485" s="54">
        <v>0</v>
      </c>
      <c r="I485" s="54">
        <v>0</v>
      </c>
      <c r="J485" s="54">
        <v>0</v>
      </c>
      <c r="K485" s="54">
        <v>0</v>
      </c>
      <c r="L485" s="54">
        <v>14469.612190499998</v>
      </c>
      <c r="M485" s="54">
        <v>28407.0801739003</v>
      </c>
      <c r="N485" s="54">
        <v>35203.045703048301</v>
      </c>
      <c r="O485" s="111">
        <v>44363.110769045459</v>
      </c>
      <c r="P485" s="111">
        <v>428913.28687959473</v>
      </c>
      <c r="Q485" s="111">
        <v>831272.50932185201</v>
      </c>
      <c r="R485" s="54">
        <v>837119.2037008258</v>
      </c>
      <c r="AC485" s="84" t="str">
        <f t="shared" si="7"/>
        <v>LithuaniaVDSLTotal</v>
      </c>
      <c r="AE485" s="8"/>
      <c r="AF485" s="8"/>
    </row>
    <row r="486" spans="4:32" ht="13.15" customHeight="1" x14ac:dyDescent="0.25">
      <c r="D486" s="53" t="s">
        <v>171</v>
      </c>
      <c r="E486" s="53" t="s">
        <v>82</v>
      </c>
      <c r="F486" s="53" t="s">
        <v>19</v>
      </c>
      <c r="G486" s="53" t="s">
        <v>31</v>
      </c>
      <c r="H486" s="54" t="e">
        <v>#N/A</v>
      </c>
      <c r="I486" s="54" t="e">
        <v>#N/A</v>
      </c>
      <c r="J486" s="54" t="e">
        <v>#N/A</v>
      </c>
      <c r="K486" s="54" t="e">
        <v>#N/A</v>
      </c>
      <c r="L486" s="54" t="e">
        <v>#N/A</v>
      </c>
      <c r="M486" s="54" t="e">
        <v>#N/A</v>
      </c>
      <c r="N486" s="54">
        <v>0</v>
      </c>
      <c r="O486" s="111">
        <v>0</v>
      </c>
      <c r="P486" s="111">
        <v>0</v>
      </c>
      <c r="Q486" s="111">
        <v>831272.50932185201</v>
      </c>
      <c r="R486" s="54">
        <v>837119.2037008258</v>
      </c>
      <c r="AC486" s="84" t="str">
        <f t="shared" si="7"/>
        <v>LithuaniaVDSL 2 VectoringTotal</v>
      </c>
      <c r="AE486" s="8"/>
      <c r="AF486" s="8"/>
    </row>
    <row r="487" spans="4:32" ht="13.15" customHeight="1" x14ac:dyDescent="0.25">
      <c r="D487" s="53" t="s">
        <v>171</v>
      </c>
      <c r="E487" s="53" t="s">
        <v>86</v>
      </c>
      <c r="F487" s="53" t="s">
        <v>19</v>
      </c>
      <c r="G487" s="53" t="s">
        <v>31</v>
      </c>
      <c r="H487" s="54">
        <v>636860.02047742822</v>
      </c>
      <c r="I487" s="54">
        <v>635729.19957476447</v>
      </c>
      <c r="J487" s="54">
        <v>634766.09145041532</v>
      </c>
      <c r="K487" s="54">
        <v>636327.02539743099</v>
      </c>
      <c r="L487" s="54">
        <v>683303.98641839996</v>
      </c>
      <c r="M487" s="54">
        <v>750112.08511838003</v>
      </c>
      <c r="N487" s="54">
        <v>721576.23958172998</v>
      </c>
      <c r="O487" s="111">
        <v>716960.92466408131</v>
      </c>
      <c r="P487" s="111">
        <v>835611.79691171471</v>
      </c>
      <c r="Q487" s="111">
        <v>834490.74629279179</v>
      </c>
      <c r="R487" s="54">
        <v>838076.52170121425</v>
      </c>
      <c r="AC487" s="84" t="str">
        <f t="shared" si="7"/>
        <v>LithuaniaFTTPTotal</v>
      </c>
      <c r="AE487" s="8"/>
      <c r="AF487" s="8"/>
    </row>
    <row r="488" spans="4:32" ht="13.15" customHeight="1" x14ac:dyDescent="0.25">
      <c r="D488" s="53" t="s">
        <v>171</v>
      </c>
      <c r="E488" s="53" t="s">
        <v>90</v>
      </c>
      <c r="F488" s="53" t="s">
        <v>19</v>
      </c>
      <c r="G488" s="53" t="s">
        <v>31</v>
      </c>
      <c r="H488" s="54">
        <v>559704.49438262684</v>
      </c>
      <c r="I488" s="54">
        <v>553895.51581898658</v>
      </c>
      <c r="J488" s="54">
        <v>183007.15943026086</v>
      </c>
      <c r="K488" s="54">
        <v>200677.98405747325</v>
      </c>
      <c r="L488" s="54">
        <v>214922.83137585002</v>
      </c>
      <c r="M488" s="54">
        <v>224651.28308459691</v>
      </c>
      <c r="N488" s="54">
        <v>212146.09703999053</v>
      </c>
      <c r="O488" s="111">
        <v>207623.74071490538</v>
      </c>
      <c r="P488" s="111">
        <v>289656.89688055601</v>
      </c>
      <c r="Q488" s="111">
        <v>283370.74494945654</v>
      </c>
      <c r="R488" s="54">
        <v>274544.99842687324</v>
      </c>
      <c r="AC488" s="84" t="str">
        <f t="shared" si="7"/>
        <v>LithuaniaCable modem DOCSIS 3.0Total</v>
      </c>
      <c r="AE488" s="8"/>
      <c r="AF488" s="8"/>
    </row>
    <row r="489" spans="4:32" ht="13.15" customHeight="1" x14ac:dyDescent="0.25">
      <c r="D489" s="53" t="s">
        <v>171</v>
      </c>
      <c r="E489" s="53" t="s">
        <v>94</v>
      </c>
      <c r="F489" s="53" t="s">
        <v>19</v>
      </c>
      <c r="G489" s="53" t="s">
        <v>31</v>
      </c>
      <c r="H489" s="54" t="e">
        <v>#N/A</v>
      </c>
      <c r="I489" s="54" t="e">
        <v>#N/A</v>
      </c>
      <c r="J489" s="54" t="e">
        <v>#N/A</v>
      </c>
      <c r="K489" s="54" t="e">
        <v>#N/A</v>
      </c>
      <c r="L489" s="54" t="e">
        <v>#N/A</v>
      </c>
      <c r="M489" s="54" t="e">
        <v>#N/A</v>
      </c>
      <c r="N489" s="54">
        <v>0</v>
      </c>
      <c r="O489" s="111">
        <v>0</v>
      </c>
      <c r="P489" s="111">
        <v>0</v>
      </c>
      <c r="Q489" s="111">
        <v>0</v>
      </c>
      <c r="R489" s="54">
        <v>0</v>
      </c>
      <c r="AC489" s="84" t="str">
        <f t="shared" si="7"/>
        <v>LithuaniaCable modem DOCSIS 3.1Total</v>
      </c>
      <c r="AE489" s="8"/>
      <c r="AF489" s="8"/>
    </row>
    <row r="490" spans="4:32" ht="13.15" customHeight="1" x14ac:dyDescent="0.25">
      <c r="D490" s="53" t="s">
        <v>171</v>
      </c>
      <c r="E490" s="53" t="s">
        <v>98</v>
      </c>
      <c r="F490" s="53" t="s">
        <v>19</v>
      </c>
      <c r="G490" s="53" t="s">
        <v>31</v>
      </c>
      <c r="H490" s="54" t="e">
        <v>#N/A</v>
      </c>
      <c r="I490" s="54" t="e">
        <v>#N/A</v>
      </c>
      <c r="J490" s="54" t="e">
        <v>#N/A</v>
      </c>
      <c r="K490" s="54" t="e">
        <v>#N/A</v>
      </c>
      <c r="L490" s="54" t="e">
        <v>#N/A</v>
      </c>
      <c r="M490" s="54" t="e">
        <v>#N/A</v>
      </c>
      <c r="N490" s="54">
        <v>0</v>
      </c>
      <c r="O490" s="111">
        <v>0</v>
      </c>
      <c r="P490" s="111">
        <v>0</v>
      </c>
      <c r="Q490" s="111">
        <v>157180.66143637279</v>
      </c>
      <c r="R490" s="54">
        <v>282056.51644170086</v>
      </c>
      <c r="AC490" s="84" t="str">
        <f t="shared" si="7"/>
        <v>LithuaniaFWATotal</v>
      </c>
      <c r="AE490" s="8"/>
      <c r="AF490" s="8"/>
    </row>
    <row r="491" spans="4:32" ht="13.15" customHeight="1" x14ac:dyDescent="0.25">
      <c r="D491" s="53" t="s">
        <v>171</v>
      </c>
      <c r="E491" s="53" t="s">
        <v>102</v>
      </c>
      <c r="F491" s="53" t="s">
        <v>19</v>
      </c>
      <c r="G491" s="53" t="s">
        <v>31</v>
      </c>
      <c r="H491" s="54">
        <v>383785</v>
      </c>
      <c r="I491" s="54">
        <v>1032459.7470876717</v>
      </c>
      <c r="J491" s="54">
        <v>1154853.9197935704</v>
      </c>
      <c r="K491" s="54">
        <v>1256142.5710939306</v>
      </c>
      <c r="L491" s="54">
        <v>1244370.8593174999</v>
      </c>
      <c r="M491" s="54">
        <v>1228040.9628476382</v>
      </c>
      <c r="N491" s="54">
        <v>1182170.3137429191</v>
      </c>
      <c r="O491" s="111">
        <v>1068926.1171595075</v>
      </c>
      <c r="P491" s="111">
        <v>1068897.6210540165</v>
      </c>
      <c r="Q491" s="111">
        <v>1069312.455999458</v>
      </c>
      <c r="R491" s="54" t="e">
        <v>#N/A</v>
      </c>
      <c r="AC491" s="84" t="str">
        <f t="shared" si="7"/>
        <v>LithuaniaLTETotal</v>
      </c>
      <c r="AE491" s="8"/>
      <c r="AF491" s="8"/>
    </row>
    <row r="492" spans="4:32" ht="13.15" customHeight="1" x14ac:dyDescent="0.25">
      <c r="D492" s="53" t="s">
        <v>171</v>
      </c>
      <c r="E492" s="53" t="s">
        <v>106</v>
      </c>
      <c r="F492" s="53" t="s">
        <v>19</v>
      </c>
      <c r="G492" s="53" t="s">
        <v>31</v>
      </c>
      <c r="H492" s="54" t="e">
        <v>#N/A</v>
      </c>
      <c r="I492" s="54" t="e">
        <v>#N/A</v>
      </c>
      <c r="J492" s="54" t="e">
        <v>#N/A</v>
      </c>
      <c r="K492" s="54">
        <v>1215075.5574787937</v>
      </c>
      <c r="L492" s="54">
        <v>1226590.5000999998</v>
      </c>
      <c r="M492" s="54">
        <v>1209327.2606293564</v>
      </c>
      <c r="N492" s="54">
        <v>1180628.5985122414</v>
      </c>
      <c r="O492" s="111">
        <v>1067638.0386181227</v>
      </c>
      <c r="P492" s="111">
        <v>1067784.2444577804</v>
      </c>
      <c r="Q492" s="54" t="e">
        <v>#N/A</v>
      </c>
      <c r="R492" s="54" t="e">
        <v>#N/A</v>
      </c>
      <c r="AC492" s="84" t="str">
        <f t="shared" si="7"/>
        <v>LithuaniaAverage LTE coverageTotal</v>
      </c>
      <c r="AE492" s="8"/>
      <c r="AF492" s="8"/>
    </row>
    <row r="493" spans="4:32" ht="13.15" customHeight="1" x14ac:dyDescent="0.25">
      <c r="D493" s="53" t="s">
        <v>171</v>
      </c>
      <c r="E493" s="53" t="s">
        <v>108</v>
      </c>
      <c r="F493" s="53" t="s">
        <v>19</v>
      </c>
      <c r="G493" s="53" t="s">
        <v>31</v>
      </c>
      <c r="H493" s="54" t="e">
        <v>#N/A</v>
      </c>
      <c r="I493" s="54" t="e">
        <v>#N/A</v>
      </c>
      <c r="J493" s="54" t="e">
        <v>#N/A</v>
      </c>
      <c r="K493" s="54" t="e">
        <v>#N/A</v>
      </c>
      <c r="L493" s="54" t="e">
        <v>#N/A</v>
      </c>
      <c r="M493" s="54" t="e">
        <v>#N/A</v>
      </c>
      <c r="N493" s="54" t="e">
        <v>#N/A</v>
      </c>
      <c r="O493" s="111">
        <v>0</v>
      </c>
      <c r="P493" s="111">
        <v>356118.66292832722</v>
      </c>
      <c r="Q493" s="111">
        <v>963247.64001497871</v>
      </c>
      <c r="R493" s="54">
        <v>1061532.678149872</v>
      </c>
      <c r="AC493" s="84" t="str">
        <f t="shared" si="7"/>
        <v>Lithuania5GTotal</v>
      </c>
      <c r="AE493" s="8"/>
      <c r="AF493" s="8"/>
    </row>
    <row r="494" spans="4:32" ht="13.15" customHeight="1" x14ac:dyDescent="0.25">
      <c r="D494" s="53" t="s">
        <v>171</v>
      </c>
      <c r="E494" s="53" t="s">
        <v>207</v>
      </c>
      <c r="F494" s="53" t="s">
        <v>19</v>
      </c>
      <c r="G494" s="53" t="s">
        <v>31</v>
      </c>
      <c r="H494" s="54" t="e">
        <v>#N/A</v>
      </c>
      <c r="I494" s="54" t="e">
        <v>#N/A</v>
      </c>
      <c r="J494" s="54" t="e">
        <v>#N/A</v>
      </c>
      <c r="K494" s="54" t="e">
        <v>#N/A</v>
      </c>
      <c r="L494" s="54" t="e">
        <v>#N/A</v>
      </c>
      <c r="M494" s="54" t="e">
        <v>#N/A</v>
      </c>
      <c r="N494" s="54" t="e">
        <v>#N/A</v>
      </c>
      <c r="O494" s="111" t="e">
        <v>#N/A</v>
      </c>
      <c r="P494" s="111" t="e">
        <v>#N/A</v>
      </c>
      <c r="Q494" s="111">
        <v>383809.03078089451</v>
      </c>
      <c r="R494" s="54">
        <v>659714.12865630945</v>
      </c>
      <c r="AC494" s="84" t="str">
        <f t="shared" si="7"/>
        <v>Lithuania5G in the 3.4–3.8 GHz bandTotal</v>
      </c>
      <c r="AE494" s="8"/>
      <c r="AF494" s="8"/>
    </row>
    <row r="495" spans="4:32" ht="13.15" customHeight="1" x14ac:dyDescent="0.25">
      <c r="D495" s="53" t="s">
        <v>171</v>
      </c>
      <c r="E495" s="53" t="s">
        <v>112</v>
      </c>
      <c r="F495" s="53" t="s">
        <v>19</v>
      </c>
      <c r="G495" s="53" t="s">
        <v>31</v>
      </c>
      <c r="H495" s="54">
        <v>654291.98177016666</v>
      </c>
      <c r="I495" s="54">
        <v>646492.70622442558</v>
      </c>
      <c r="J495" s="54">
        <v>640307.53940058092</v>
      </c>
      <c r="K495" s="54">
        <v>1270113.8231485649</v>
      </c>
      <c r="L495" s="54">
        <v>1255894.71</v>
      </c>
      <c r="M495" s="54">
        <v>1238219.0381870545</v>
      </c>
      <c r="N495" s="54">
        <v>1182599.5978419778</v>
      </c>
      <c r="O495" s="111">
        <v>1069277.597601111</v>
      </c>
      <c r="P495" s="111">
        <v>1069102.8045834333</v>
      </c>
      <c r="Q495" s="111">
        <v>1069609.8307484379</v>
      </c>
      <c r="R495" s="54">
        <v>1073695.5204388932</v>
      </c>
      <c r="AC495" s="84" t="str">
        <f t="shared" ref="AC495:AC553" si="8">D495&amp;E495&amp;F495</f>
        <v>LithuaniaSatelliteTotal</v>
      </c>
      <c r="AE495" s="8"/>
      <c r="AF495" s="8"/>
    </row>
    <row r="496" spans="4:32" ht="13.15" customHeight="1" x14ac:dyDescent="0.25">
      <c r="D496" s="53" t="s">
        <v>171</v>
      </c>
      <c r="E496" s="53" t="s">
        <v>52</v>
      </c>
      <c r="F496" s="53" t="s">
        <v>19</v>
      </c>
      <c r="G496" s="53" t="s">
        <v>31</v>
      </c>
      <c r="H496" s="54">
        <v>1289533.418473813</v>
      </c>
      <c r="I496" s="54">
        <v>1284276.2975276425</v>
      </c>
      <c r="J496" s="54">
        <v>1273522.0812705418</v>
      </c>
      <c r="K496" s="54">
        <v>1263763.2540328221</v>
      </c>
      <c r="L496" s="54">
        <v>1250336.3295884267</v>
      </c>
      <c r="M496" s="54">
        <v>1235071.5399965181</v>
      </c>
      <c r="N496" s="54" t="e">
        <v>#N/A</v>
      </c>
      <c r="O496" s="111" t="e">
        <v>#N/A</v>
      </c>
      <c r="P496" s="111" t="e">
        <v>#N/A</v>
      </c>
      <c r="Q496" s="111" t="e">
        <v>#N/A</v>
      </c>
      <c r="R496" s="111" t="e">
        <v>#N/A</v>
      </c>
      <c r="AC496" s="84" t="str">
        <f t="shared" si="8"/>
        <v>LithuaniaOverall broadband coverageTotal</v>
      </c>
      <c r="AE496" s="8"/>
      <c r="AF496" s="8"/>
    </row>
    <row r="497" spans="4:32" ht="13.15" customHeight="1" x14ac:dyDescent="0.25">
      <c r="D497" s="53" t="s">
        <v>171</v>
      </c>
      <c r="E497" s="53" t="s">
        <v>53</v>
      </c>
      <c r="F497" s="53" t="s">
        <v>19</v>
      </c>
      <c r="G497" s="53" t="s">
        <v>31</v>
      </c>
      <c r="H497" s="54" t="e">
        <v>#N/A</v>
      </c>
      <c r="I497" s="54" t="e">
        <v>#N/A</v>
      </c>
      <c r="J497" s="54" t="e">
        <v>#N/A</v>
      </c>
      <c r="K497" s="54" t="e">
        <v>#N/A</v>
      </c>
      <c r="L497" s="54">
        <v>683303.98641839984</v>
      </c>
      <c r="M497" s="54">
        <v>750112.08511838003</v>
      </c>
      <c r="N497" s="54" t="e">
        <v>#N/A</v>
      </c>
      <c r="O497" s="111" t="e">
        <v>#N/A</v>
      </c>
      <c r="P497" s="111" t="e">
        <v>#N/A</v>
      </c>
      <c r="Q497" s="111" t="e">
        <v>#N/A</v>
      </c>
      <c r="R497" s="111" t="e">
        <v>#N/A</v>
      </c>
      <c r="AC497" s="84" t="str">
        <f t="shared" si="8"/>
        <v>LithuaniaDOCSIS 3.0 &amp; FTTP coverageTotal</v>
      </c>
      <c r="AE497" s="8"/>
      <c r="AF497" s="8"/>
    </row>
    <row r="498" spans="4:32" ht="13.15" customHeight="1" x14ac:dyDescent="0.25">
      <c r="D498" s="53" t="s">
        <v>171</v>
      </c>
      <c r="E498" s="53" t="s">
        <v>124</v>
      </c>
      <c r="F498" s="53" t="s">
        <v>19</v>
      </c>
      <c r="G498" s="53" t="s">
        <v>31</v>
      </c>
      <c r="H498" s="54">
        <v>697015.17641574785</v>
      </c>
      <c r="I498" s="54">
        <v>689771.01856091397</v>
      </c>
      <c r="J498" s="54">
        <v>382651.33335418178</v>
      </c>
      <c r="K498" s="54">
        <v>421677.78928532358</v>
      </c>
      <c r="L498" s="54">
        <v>418375.430697273</v>
      </c>
      <c r="M498" s="54">
        <v>426459.93901572854</v>
      </c>
      <c r="N498" s="54" t="e">
        <v>#N/A</v>
      </c>
      <c r="O498" s="111" t="e">
        <v>#N/A</v>
      </c>
      <c r="P498" s="111" t="e">
        <v>#N/A</v>
      </c>
      <c r="Q498" s="111" t="e">
        <v>#N/A</v>
      </c>
      <c r="R498" s="111" t="e">
        <v>#N/A</v>
      </c>
      <c r="AC498" s="84" t="str">
        <f t="shared" si="8"/>
        <v>LithuaniaCable modemTotal</v>
      </c>
      <c r="AE498" s="8"/>
      <c r="AF498" s="8"/>
    </row>
    <row r="499" spans="4:32" ht="13.15" customHeight="1" x14ac:dyDescent="0.25">
      <c r="D499" s="53" t="s">
        <v>171</v>
      </c>
      <c r="E499" s="53" t="s">
        <v>129</v>
      </c>
      <c r="F499" s="53" t="s">
        <v>19</v>
      </c>
      <c r="G499" s="53" t="s">
        <v>31</v>
      </c>
      <c r="H499" s="54">
        <v>1111562.6640776468</v>
      </c>
      <c r="I499" s="54">
        <v>1167141.1499999999</v>
      </c>
      <c r="J499" s="54">
        <v>78065.991085635746</v>
      </c>
      <c r="K499" s="54">
        <v>63505.691157428249</v>
      </c>
      <c r="L499" s="54">
        <v>29323</v>
      </c>
      <c r="M499" s="54">
        <v>12772</v>
      </c>
      <c r="N499" s="54" t="e">
        <v>#N/A</v>
      </c>
      <c r="O499" s="111" t="e">
        <v>#N/A</v>
      </c>
      <c r="P499" s="111" t="e">
        <v>#N/A</v>
      </c>
      <c r="Q499" s="111" t="e">
        <v>#N/A</v>
      </c>
      <c r="R499" s="111" t="e">
        <v>#N/A</v>
      </c>
      <c r="AC499" s="84" t="str">
        <f t="shared" si="8"/>
        <v>LithuaniaWiMAXTotal</v>
      </c>
      <c r="AE499" s="8"/>
      <c r="AF499" s="8"/>
    </row>
    <row r="500" spans="4:32" ht="13.15" customHeight="1" x14ac:dyDescent="0.25">
      <c r="D500" s="53" t="s">
        <v>171</v>
      </c>
      <c r="E500" s="53" t="s">
        <v>134</v>
      </c>
      <c r="F500" s="53" t="s">
        <v>19</v>
      </c>
      <c r="G500" s="53" t="s">
        <v>31</v>
      </c>
      <c r="H500" s="54">
        <v>1244950.1837669644</v>
      </c>
      <c r="I500" s="54">
        <v>1274410.1975166686</v>
      </c>
      <c r="J500" s="54">
        <v>1265282.9683826107</v>
      </c>
      <c r="K500" s="54">
        <v>1262647.7024059659</v>
      </c>
      <c r="L500" s="54">
        <v>1249801.5280168536</v>
      </c>
      <c r="M500" s="54">
        <v>1234373.5704086057</v>
      </c>
      <c r="N500" s="54" t="e">
        <v>#N/A</v>
      </c>
      <c r="O500" s="111" t="e">
        <v>#N/A</v>
      </c>
      <c r="P500" s="111" t="e">
        <v>#N/A</v>
      </c>
      <c r="Q500" s="111" t="e">
        <v>#N/A</v>
      </c>
      <c r="R500" s="111" t="e">
        <v>#N/A</v>
      </c>
      <c r="AC500" s="84" t="str">
        <f t="shared" si="8"/>
        <v>LithuaniaHSPATotal</v>
      </c>
      <c r="AE500" s="8"/>
      <c r="AF500" s="8"/>
    </row>
    <row r="501" spans="4:32" ht="13.15" customHeight="1" x14ac:dyDescent="0.25">
      <c r="D501" s="53" t="s">
        <v>172</v>
      </c>
      <c r="E501" s="53" t="s">
        <v>147</v>
      </c>
      <c r="F501" s="53" t="s">
        <v>19</v>
      </c>
      <c r="G501" s="53" t="s">
        <v>149</v>
      </c>
      <c r="H501" s="54">
        <v>64562</v>
      </c>
      <c r="I501" s="54">
        <v>64562</v>
      </c>
      <c r="J501" s="54">
        <v>64562</v>
      </c>
      <c r="K501" s="54">
        <v>64562</v>
      </c>
      <c r="L501" s="54">
        <v>64562</v>
      </c>
      <c r="M501" s="54">
        <v>64562</v>
      </c>
      <c r="N501" s="54">
        <v>64562</v>
      </c>
      <c r="O501" s="111">
        <v>64562</v>
      </c>
      <c r="P501" s="111">
        <v>64562</v>
      </c>
      <c r="Q501" s="111">
        <v>64562</v>
      </c>
      <c r="R501" s="111">
        <v>64562</v>
      </c>
      <c r="AC501" s="84" t="str">
        <f t="shared" si="8"/>
        <v>LatviaLand areaTotal</v>
      </c>
      <c r="AE501" s="8"/>
      <c r="AF501" s="8"/>
    </row>
    <row r="502" spans="4:32" ht="13.15" customHeight="1" x14ac:dyDescent="0.25">
      <c r="D502" s="53" t="s">
        <v>172</v>
      </c>
      <c r="E502" s="53" t="s">
        <v>28</v>
      </c>
      <c r="F502" s="53" t="s">
        <v>19</v>
      </c>
      <c r="G502" s="53" t="s">
        <v>152</v>
      </c>
      <c r="H502" s="54">
        <v>2041763</v>
      </c>
      <c r="I502" s="54">
        <v>2023825</v>
      </c>
      <c r="J502" s="54">
        <v>2001468</v>
      </c>
      <c r="K502" s="54">
        <v>1986096</v>
      </c>
      <c r="L502" s="54">
        <v>1986096</v>
      </c>
      <c r="M502" s="54">
        <v>1950116</v>
      </c>
      <c r="N502" s="54">
        <v>1934379</v>
      </c>
      <c r="O502" s="111">
        <v>1919968</v>
      </c>
      <c r="P502" s="111">
        <v>1907674.9999999907</v>
      </c>
      <c r="Q502" s="111">
        <v>1893223.0000000023</v>
      </c>
      <c r="R502" s="111">
        <v>1875757.0000000049</v>
      </c>
      <c r="AC502" s="84" t="str">
        <f t="shared" si="8"/>
        <v>LatviaPopulationTotal</v>
      </c>
      <c r="AE502" s="8"/>
      <c r="AF502" s="8"/>
    </row>
    <row r="503" spans="4:32" ht="13.15" customHeight="1" x14ac:dyDescent="0.25">
      <c r="D503" s="53" t="s">
        <v>172</v>
      </c>
      <c r="E503" s="53" t="s">
        <v>31</v>
      </c>
      <c r="F503" s="53" t="s">
        <v>19</v>
      </c>
      <c r="G503" s="53" t="s">
        <v>152</v>
      </c>
      <c r="H503" s="54">
        <v>785293.24555946898</v>
      </c>
      <c r="I503" s="54">
        <v>778394.01214194822</v>
      </c>
      <c r="J503" s="54">
        <v>769795.16870376829</v>
      </c>
      <c r="K503" s="148">
        <v>827540</v>
      </c>
      <c r="L503" s="54">
        <v>756963.63174086169</v>
      </c>
      <c r="M503" s="148">
        <v>812548.33333333326</v>
      </c>
      <c r="N503" s="54">
        <v>801672.64358209935</v>
      </c>
      <c r="O503" s="111">
        <v>747149.99021797976</v>
      </c>
      <c r="P503" s="111">
        <v>742120.13335659448</v>
      </c>
      <c r="Q503" s="111">
        <v>736025.59616684576</v>
      </c>
      <c r="R503" s="111">
        <v>728871.44738332008</v>
      </c>
      <c r="AC503" s="84" t="str">
        <f t="shared" si="8"/>
        <v>LatviaHouseholdsTotal</v>
      </c>
      <c r="AE503" s="8"/>
      <c r="AF503" s="8"/>
    </row>
    <row r="504" spans="4:32" ht="13.15" customHeight="1" x14ac:dyDescent="0.25">
      <c r="D504" s="53" t="s">
        <v>172</v>
      </c>
      <c r="E504" s="53" t="s">
        <v>58</v>
      </c>
      <c r="F504" s="53" t="s">
        <v>19</v>
      </c>
      <c r="G504" s="53" t="s">
        <v>31</v>
      </c>
      <c r="H504" s="148">
        <v>604675.79908079118</v>
      </c>
      <c r="I504" s="148">
        <v>583795.50910646119</v>
      </c>
      <c r="J504" s="148">
        <v>554252.52146671317</v>
      </c>
      <c r="K504" s="148">
        <v>583415.69999999995</v>
      </c>
      <c r="L504" s="148">
        <v>529874.54221860319</v>
      </c>
      <c r="M504" s="148">
        <v>568783.83333333326</v>
      </c>
      <c r="N504" s="148">
        <v>569187.57694329054</v>
      </c>
      <c r="O504" s="147">
        <v>534181.37802189565</v>
      </c>
      <c r="P504" s="111" t="e">
        <v>#N/A</v>
      </c>
      <c r="Q504" s="111" t="e">
        <v>#N/A</v>
      </c>
      <c r="R504" s="111" t="e">
        <v>#N/A</v>
      </c>
      <c r="AC504" s="84" t="str">
        <f t="shared" si="8"/>
        <v>LatviaBroadband coverage (&gt;2Mbps)Total</v>
      </c>
      <c r="AE504" s="8"/>
      <c r="AF504" s="8"/>
    </row>
    <row r="505" spans="4:32" ht="13.15" customHeight="1" x14ac:dyDescent="0.25">
      <c r="D505" s="53" t="s">
        <v>172</v>
      </c>
      <c r="E505" s="53" t="s">
        <v>60</v>
      </c>
      <c r="F505" s="53" t="s">
        <v>19</v>
      </c>
      <c r="G505" s="53" t="s">
        <v>31</v>
      </c>
      <c r="H505" s="148">
        <v>439764.21751330269</v>
      </c>
      <c r="I505" s="148">
        <v>435900.64679949102</v>
      </c>
      <c r="J505" s="148">
        <v>431085.2944741103</v>
      </c>
      <c r="K505" s="148">
        <v>455147.00000000006</v>
      </c>
      <c r="L505" s="148">
        <v>426927.48830184597</v>
      </c>
      <c r="M505" s="148">
        <v>476159.22478235973</v>
      </c>
      <c r="N505" s="148">
        <v>510420.88309756643</v>
      </c>
      <c r="O505" s="147">
        <v>491063.76755663892</v>
      </c>
      <c r="P505" s="147">
        <v>495220.06021276914</v>
      </c>
      <c r="Q505" s="147">
        <v>497758.45557838987</v>
      </c>
      <c r="R505" s="54">
        <v>497527.73390214622</v>
      </c>
      <c r="AC505" s="84" t="str">
        <f t="shared" si="8"/>
        <v>LatviaBroadband coverage (&gt;30Mbps)Total</v>
      </c>
      <c r="AE505" s="8"/>
      <c r="AF505" s="8"/>
    </row>
    <row r="506" spans="4:32" ht="13.15" customHeight="1" x14ac:dyDescent="0.25">
      <c r="D506" s="53" t="s">
        <v>172</v>
      </c>
      <c r="E506" s="53" t="s">
        <v>61</v>
      </c>
      <c r="F506" s="53" t="s">
        <v>19</v>
      </c>
      <c r="G506" s="53" t="s">
        <v>31</v>
      </c>
      <c r="H506" s="148">
        <v>392646.62277973449</v>
      </c>
      <c r="I506" s="148">
        <v>404764.8863138131</v>
      </c>
      <c r="J506" s="148">
        <v>407221.64424429345</v>
      </c>
      <c r="K506" s="148">
        <v>438596.2</v>
      </c>
      <c r="L506" s="148">
        <v>408760.36114006536</v>
      </c>
      <c r="M506" s="148">
        <v>453977.37830522534</v>
      </c>
      <c r="N506" s="148">
        <v>481095.74427638116</v>
      </c>
      <c r="O506" s="147">
        <v>460285.98989737296</v>
      </c>
      <c r="P506" s="147">
        <v>462990.98263867071</v>
      </c>
      <c r="Q506" s="147">
        <v>460795.58712390636</v>
      </c>
      <c r="R506" s="54">
        <v>463332.31204825605</v>
      </c>
      <c r="AC506" s="84" t="str">
        <f t="shared" si="8"/>
        <v>LatviaBroadband coverage (&gt;100Mbps)Total</v>
      </c>
      <c r="AE506" s="8"/>
      <c r="AF506" s="8"/>
    </row>
    <row r="507" spans="4:32" ht="13.15" customHeight="1" x14ac:dyDescent="0.25">
      <c r="D507" s="53" t="s">
        <v>172</v>
      </c>
      <c r="E507" s="53" t="s">
        <v>62</v>
      </c>
      <c r="F507" s="53" t="s">
        <v>19</v>
      </c>
      <c r="G507" s="53" t="s">
        <v>31</v>
      </c>
      <c r="H507" s="54" t="e">
        <v>#N/A</v>
      </c>
      <c r="I507" s="54" t="e">
        <v>#N/A</v>
      </c>
      <c r="J507" s="54" t="e">
        <v>#N/A</v>
      </c>
      <c r="K507" s="54" t="e">
        <v>#N/A</v>
      </c>
      <c r="L507" s="54" t="e">
        <v>#N/A</v>
      </c>
      <c r="M507" s="54" t="e">
        <v>#N/A</v>
      </c>
      <c r="N507" s="54">
        <v>0</v>
      </c>
      <c r="O507" s="147">
        <v>0</v>
      </c>
      <c r="P507" s="147">
        <v>0</v>
      </c>
      <c r="Q507" s="147">
        <v>0</v>
      </c>
      <c r="R507" s="54">
        <v>329.96440596204326</v>
      </c>
      <c r="AC507" s="84" t="str">
        <f t="shared" si="8"/>
        <v>LatviaBroadband coverage (&gt;1Gbps)Total</v>
      </c>
      <c r="AE507" s="8"/>
      <c r="AF507" s="8"/>
    </row>
    <row r="508" spans="4:32" ht="13.15" customHeight="1" x14ac:dyDescent="0.25">
      <c r="D508" s="53" t="s">
        <v>172</v>
      </c>
      <c r="E508" s="53" t="s">
        <v>63</v>
      </c>
      <c r="F508" s="53" t="s">
        <v>19</v>
      </c>
      <c r="G508" s="53" t="s">
        <v>31</v>
      </c>
      <c r="H508" s="54" t="e">
        <v>#N/A</v>
      </c>
      <c r="I508" s="54" t="e">
        <v>#N/A</v>
      </c>
      <c r="J508" s="54" t="e">
        <v>#N/A</v>
      </c>
      <c r="K508" s="54" t="e">
        <v>#N/A</v>
      </c>
      <c r="L508" s="54" t="e">
        <v>#N/A</v>
      </c>
      <c r="M508" s="54" t="e">
        <v>#N/A</v>
      </c>
      <c r="N508" s="54" t="e">
        <v>#N/A</v>
      </c>
      <c r="O508" s="111" t="e">
        <v>#N/A</v>
      </c>
      <c r="P508" s="111" t="e">
        <v>#N/A</v>
      </c>
      <c r="Q508" s="111" t="e">
        <v>#N/A</v>
      </c>
      <c r="R508" s="54" t="e">
        <v>#N/A</v>
      </c>
      <c r="AC508" s="84" t="str">
        <f t="shared" si="8"/>
        <v>LatviaBroadband coverage (&gt;1Gbps upload and download)Total</v>
      </c>
      <c r="AE508" s="8"/>
      <c r="AF508" s="8"/>
    </row>
    <row r="509" spans="4:32" ht="13.15" customHeight="1" x14ac:dyDescent="0.25">
      <c r="D509" s="53" t="s">
        <v>172</v>
      </c>
      <c r="E509" s="53" t="s">
        <v>65</v>
      </c>
      <c r="F509" s="53" t="s">
        <v>19</v>
      </c>
      <c r="G509" s="53" t="s">
        <v>31</v>
      </c>
      <c r="H509" s="148">
        <v>667499.25872554863</v>
      </c>
      <c r="I509" s="148">
        <v>613512.09732207854</v>
      </c>
      <c r="J509" s="148">
        <v>569006.26906722039</v>
      </c>
      <c r="K509" s="148">
        <v>592763.67694177153</v>
      </c>
      <c r="L509" s="148">
        <v>531298.45363823744</v>
      </c>
      <c r="M509" s="148">
        <v>575507.90821582242</v>
      </c>
      <c r="N509" s="148">
        <v>569961.15680614521</v>
      </c>
      <c r="O509" s="147">
        <v>541158.98555549327</v>
      </c>
      <c r="P509" s="147">
        <v>540678.8783585683</v>
      </c>
      <c r="Q509" s="147">
        <v>537633.04204872588</v>
      </c>
      <c r="R509" s="54">
        <v>539025.60125875787</v>
      </c>
      <c r="AC509" s="84" t="str">
        <f t="shared" si="8"/>
        <v>LatviaFixed broadband coverageTotal</v>
      </c>
      <c r="AE509" s="8"/>
      <c r="AF509" s="8"/>
    </row>
    <row r="510" spans="4:32" ht="13.15" customHeight="1" x14ac:dyDescent="0.25">
      <c r="D510" s="53" t="s">
        <v>172</v>
      </c>
      <c r="E510" s="53" t="s">
        <v>70</v>
      </c>
      <c r="F510" s="53" t="s">
        <v>19</v>
      </c>
      <c r="G510" s="53" t="s">
        <v>31</v>
      </c>
      <c r="H510" s="148">
        <v>471175.94733568135</v>
      </c>
      <c r="I510" s="148">
        <v>487826.89619605802</v>
      </c>
      <c r="J510" s="148">
        <v>452640.55532647535</v>
      </c>
      <c r="K510" s="148">
        <v>488914.46407535358</v>
      </c>
      <c r="L510" s="148">
        <v>460525.47371446423</v>
      </c>
      <c r="M510" s="148">
        <v>499446.03740247933</v>
      </c>
      <c r="N510" s="148">
        <v>519940.99457957514</v>
      </c>
      <c r="O510" s="147">
        <v>501086.45361568948</v>
      </c>
      <c r="P510" s="147">
        <v>505729.37087216345</v>
      </c>
      <c r="Q510" s="147">
        <v>509846.50964276103</v>
      </c>
      <c r="R510" s="54">
        <v>524876.53843320662</v>
      </c>
      <c r="AC510" s="84" t="str">
        <f t="shared" si="8"/>
        <v>LatviaNGA coverageTotal</v>
      </c>
      <c r="AE510" s="8"/>
      <c r="AF510" s="8"/>
    </row>
    <row r="511" spans="4:32" ht="13.15" customHeight="1" x14ac:dyDescent="0.25">
      <c r="D511" s="53" t="s">
        <v>172</v>
      </c>
      <c r="E511" s="53" t="s">
        <v>225</v>
      </c>
      <c r="F511" s="53" t="s">
        <v>19</v>
      </c>
      <c r="G511" s="53" t="s">
        <v>31</v>
      </c>
      <c r="H511" s="54" t="e">
        <v>#N/A</v>
      </c>
      <c r="I511" s="54" t="e">
        <v>#N/A</v>
      </c>
      <c r="J511" s="54" t="e">
        <v>#N/A</v>
      </c>
      <c r="K511" s="54" t="e">
        <v>#N/A</v>
      </c>
      <c r="L511" s="54" t="e">
        <v>#N/A</v>
      </c>
      <c r="M511" s="54" t="e">
        <v>#N/A</v>
      </c>
      <c r="N511" s="148">
        <v>467323.07565675816</v>
      </c>
      <c r="O511" s="147">
        <v>446522.79165498464</v>
      </c>
      <c r="P511" s="147">
        <v>463910.63067793316</v>
      </c>
      <c r="Q511" s="147">
        <v>461707.62428971363</v>
      </c>
      <c r="R511" s="54">
        <v>520747.59384597134</v>
      </c>
      <c r="AC511" s="84" t="str">
        <f t="shared" si="8"/>
        <v>LatviaFixed VHCN coverage (FTTP &amp; DOCSIS 3.1)Total</v>
      </c>
      <c r="AE511" s="8"/>
      <c r="AF511" s="8"/>
    </row>
    <row r="512" spans="4:32" ht="13.15" customHeight="1" x14ac:dyDescent="0.25">
      <c r="D512" s="53" t="s">
        <v>172</v>
      </c>
      <c r="E512" s="53" t="s">
        <v>226</v>
      </c>
      <c r="F512" s="53" t="s">
        <v>19</v>
      </c>
      <c r="G512" s="53" t="s">
        <v>31</v>
      </c>
      <c r="H512" s="54" t="e">
        <v>#N/A</v>
      </c>
      <c r="I512" s="54" t="e">
        <v>#N/A</v>
      </c>
      <c r="J512" s="54" t="e">
        <v>#N/A</v>
      </c>
      <c r="K512" s="54" t="e">
        <v>#N/A</v>
      </c>
      <c r="L512" s="54" t="e">
        <v>#N/A</v>
      </c>
      <c r="M512" s="54" t="e">
        <v>#N/A</v>
      </c>
      <c r="N512" s="54" t="e">
        <v>#N/A</v>
      </c>
      <c r="O512" s="54" t="e">
        <v>#N/A</v>
      </c>
      <c r="P512" s="54" t="e">
        <v>#N/A</v>
      </c>
      <c r="Q512" s="54" t="e">
        <v>#N/A</v>
      </c>
      <c r="R512" s="54">
        <v>533295.80545820901</v>
      </c>
      <c r="AC512" s="84" t="str">
        <f t="shared" si="8"/>
        <v>LatviaVHCN coverage (as defined by BEREC)Total</v>
      </c>
      <c r="AE512" s="8"/>
      <c r="AF512" s="8"/>
    </row>
    <row r="513" spans="4:32" ht="13.15" customHeight="1" x14ac:dyDescent="0.25">
      <c r="D513" s="53" t="s">
        <v>172</v>
      </c>
      <c r="E513" s="53" t="s">
        <v>74</v>
      </c>
      <c r="F513" s="53" t="s">
        <v>19</v>
      </c>
      <c r="G513" s="53" t="s">
        <v>31</v>
      </c>
      <c r="H513" s="148">
        <v>298411.43331259821</v>
      </c>
      <c r="I513" s="148">
        <v>233245.43057179428</v>
      </c>
      <c r="J513" s="148">
        <v>222617.22280639096</v>
      </c>
      <c r="K513" s="148">
        <v>219750.22086909181</v>
      </c>
      <c r="L513" s="148">
        <v>191844.38960478629</v>
      </c>
      <c r="M513" s="148">
        <v>202175.33609817372</v>
      </c>
      <c r="N513" s="148">
        <v>189213.45253999461</v>
      </c>
      <c r="O513" s="147">
        <v>169292.59520043654</v>
      </c>
      <c r="P513" s="147">
        <v>160288.80058744768</v>
      </c>
      <c r="Q513" s="147">
        <v>157458.20721913376</v>
      </c>
      <c r="R513" s="54">
        <v>156042.45308102857</v>
      </c>
      <c r="AC513" s="84" t="str">
        <f t="shared" si="8"/>
        <v>LatviaDSLTotal</v>
      </c>
      <c r="AE513" s="8"/>
      <c r="AF513" s="8"/>
    </row>
    <row r="514" spans="4:32" ht="13.15" customHeight="1" x14ac:dyDescent="0.25">
      <c r="D514" s="53" t="s">
        <v>172</v>
      </c>
      <c r="E514" s="53" t="s">
        <v>78</v>
      </c>
      <c r="F514" s="53" t="s">
        <v>19</v>
      </c>
      <c r="G514" s="53" t="s">
        <v>31</v>
      </c>
      <c r="H514" s="148">
        <v>47117.594733568134</v>
      </c>
      <c r="I514" s="148">
        <v>65688.730520927304</v>
      </c>
      <c r="J514" s="148">
        <v>77654.096408116806</v>
      </c>
      <c r="K514" s="148">
        <v>82219.918935170077</v>
      </c>
      <c r="L514" s="148">
        <v>97670.236847354143</v>
      </c>
      <c r="M514" s="148">
        <v>98402.422578920814</v>
      </c>
      <c r="N514" s="148">
        <v>97442.188014980376</v>
      </c>
      <c r="O514" s="147">
        <v>101451.96488198388</v>
      </c>
      <c r="P514" s="147">
        <v>105225.20854562835</v>
      </c>
      <c r="Q514" s="147">
        <v>121772.56240665686</v>
      </c>
      <c r="R514" s="54">
        <v>110763.15965715193</v>
      </c>
      <c r="AC514" s="84" t="str">
        <f t="shared" si="8"/>
        <v>LatviaVDSLTotal</v>
      </c>
      <c r="AE514" s="8"/>
      <c r="AF514" s="8"/>
    </row>
    <row r="515" spans="4:32" ht="13.15" customHeight="1" x14ac:dyDescent="0.25">
      <c r="D515" s="53" t="s">
        <v>172</v>
      </c>
      <c r="E515" s="53" t="s">
        <v>82</v>
      </c>
      <c r="F515" s="53" t="s">
        <v>19</v>
      </c>
      <c r="G515" s="53" t="s">
        <v>31</v>
      </c>
      <c r="H515" s="54" t="e">
        <v>#N/A</v>
      </c>
      <c r="I515" s="54" t="e">
        <v>#N/A</v>
      </c>
      <c r="J515" s="54" t="e">
        <v>#N/A</v>
      </c>
      <c r="K515" s="54" t="e">
        <v>#N/A</v>
      </c>
      <c r="L515" s="54" t="e">
        <v>#N/A</v>
      </c>
      <c r="M515" s="54" t="e">
        <v>#N/A</v>
      </c>
      <c r="N515" s="54">
        <v>0</v>
      </c>
      <c r="O515" s="147">
        <v>101095.21704573234</v>
      </c>
      <c r="P515" s="147">
        <v>104842.34899768238</v>
      </c>
      <c r="Q515" s="147">
        <v>121772.56240665686</v>
      </c>
      <c r="R515" s="54">
        <v>110763.15965715193</v>
      </c>
      <c r="AC515" s="84" t="str">
        <f t="shared" si="8"/>
        <v>LatviaVDSL 2 VectoringTotal</v>
      </c>
      <c r="AE515" s="8"/>
      <c r="AF515" s="8"/>
    </row>
    <row r="516" spans="4:32" ht="13.15" customHeight="1" x14ac:dyDescent="0.25">
      <c r="D516" s="53" t="s">
        <v>172</v>
      </c>
      <c r="E516" s="53" t="s">
        <v>86</v>
      </c>
      <c r="F516" s="53" t="s">
        <v>19</v>
      </c>
      <c r="G516" s="53" t="s">
        <v>31</v>
      </c>
      <c r="H516" s="148">
        <v>393431.91602529393</v>
      </c>
      <c r="I516" s="148">
        <v>407824.15289246681</v>
      </c>
      <c r="J516" s="148">
        <v>410601.28899580677</v>
      </c>
      <c r="K516" s="148">
        <v>442778.98115376517</v>
      </c>
      <c r="L516" s="148">
        <v>410449.78824853903</v>
      </c>
      <c r="M516" s="148">
        <v>447467.30921830493</v>
      </c>
      <c r="N516" s="148">
        <v>467323.07565675816</v>
      </c>
      <c r="O516" s="147">
        <v>446522.79165498464</v>
      </c>
      <c r="P516" s="147">
        <v>450298.15230286669</v>
      </c>
      <c r="Q516" s="147">
        <v>448345.16092660144</v>
      </c>
      <c r="R516" s="54">
        <v>451061.04365906515</v>
      </c>
      <c r="AC516" s="84" t="str">
        <f t="shared" si="8"/>
        <v>LatviaFTTPTotal</v>
      </c>
      <c r="AE516" s="8"/>
      <c r="AF516" s="8"/>
    </row>
    <row r="517" spans="4:32" ht="13.15" customHeight="1" x14ac:dyDescent="0.25">
      <c r="D517" s="53" t="s">
        <v>172</v>
      </c>
      <c r="E517" s="53" t="s">
        <v>90</v>
      </c>
      <c r="F517" s="53" t="s">
        <v>19</v>
      </c>
      <c r="G517" s="53" t="s">
        <v>31</v>
      </c>
      <c r="H517" s="148">
        <v>139782.19770958548</v>
      </c>
      <c r="I517" s="148">
        <v>160349.16650124133</v>
      </c>
      <c r="J517" s="148">
        <v>160818.08125315857</v>
      </c>
      <c r="K517" s="148">
        <v>173531.43475327548</v>
      </c>
      <c r="L517" s="148">
        <v>160155.54711643152</v>
      </c>
      <c r="M517" s="148">
        <v>173472.1815824346</v>
      </c>
      <c r="N517" s="148">
        <v>181486.29122256883</v>
      </c>
      <c r="O517" s="147">
        <v>168697.79035375503</v>
      </c>
      <c r="P517" s="147">
        <v>167316.47454908857</v>
      </c>
      <c r="Q517" s="147">
        <v>163944.71744307366</v>
      </c>
      <c r="R517" s="54">
        <v>161591.21415569083</v>
      </c>
      <c r="AC517" s="84" t="str">
        <f t="shared" si="8"/>
        <v>LatviaCable modem DOCSIS 3.0Total</v>
      </c>
      <c r="AE517" s="8"/>
      <c r="AF517" s="8"/>
    </row>
    <row r="518" spans="4:32" ht="13.15" customHeight="1" x14ac:dyDescent="0.25">
      <c r="D518" s="53" t="s">
        <v>172</v>
      </c>
      <c r="E518" s="53" t="s">
        <v>94</v>
      </c>
      <c r="F518" s="53" t="s">
        <v>19</v>
      </c>
      <c r="G518" s="53" t="s">
        <v>31</v>
      </c>
      <c r="H518" s="54" t="e">
        <v>#N/A</v>
      </c>
      <c r="I518" s="54" t="e">
        <v>#N/A</v>
      </c>
      <c r="J518" s="54" t="e">
        <v>#N/A</v>
      </c>
      <c r="K518" s="54" t="e">
        <v>#N/A</v>
      </c>
      <c r="L518" s="54" t="e">
        <v>#N/A</v>
      </c>
      <c r="M518" s="54" t="e">
        <v>#N/A</v>
      </c>
      <c r="N518" s="54">
        <v>0</v>
      </c>
      <c r="O518" s="111">
        <v>0</v>
      </c>
      <c r="P518" s="147">
        <v>136783.96930338963</v>
      </c>
      <c r="Q518" s="147">
        <v>134037.01634315288</v>
      </c>
      <c r="R518" s="54">
        <v>132112.15543697556</v>
      </c>
      <c r="AC518" s="84" t="str">
        <f t="shared" si="8"/>
        <v>LatviaCable modem DOCSIS 3.1Total</v>
      </c>
      <c r="AE518" s="8"/>
      <c r="AF518" s="8"/>
    </row>
    <row r="519" spans="4:32" ht="13.15" customHeight="1" x14ac:dyDescent="0.25">
      <c r="D519" s="53" t="s">
        <v>172</v>
      </c>
      <c r="E519" s="53" t="s">
        <v>98</v>
      </c>
      <c r="F519" s="53" t="s">
        <v>19</v>
      </c>
      <c r="G519" s="53" t="s">
        <v>31</v>
      </c>
      <c r="H519" s="54" t="e">
        <v>#N/A</v>
      </c>
      <c r="I519" s="54" t="e">
        <v>#N/A</v>
      </c>
      <c r="J519" s="54" t="e">
        <v>#N/A</v>
      </c>
      <c r="K519" s="54" t="e">
        <v>#N/A</v>
      </c>
      <c r="L519" s="54" t="e">
        <v>#N/A</v>
      </c>
      <c r="M519" s="54" t="e">
        <v>#N/A</v>
      </c>
      <c r="N519" s="148">
        <v>31506.956663693156</v>
      </c>
      <c r="O519" s="147">
        <v>29365.847769714419</v>
      </c>
      <c r="P519" s="147">
        <v>29190.459679393491</v>
      </c>
      <c r="Q519" s="147">
        <v>29055.05294723831</v>
      </c>
      <c r="R519" s="54">
        <v>28819.418326124211</v>
      </c>
      <c r="AC519" s="84" t="str">
        <f t="shared" si="8"/>
        <v>LatviaFWATotal</v>
      </c>
      <c r="AE519" s="8"/>
      <c r="AF519" s="8"/>
    </row>
    <row r="520" spans="4:32" ht="13.15" customHeight="1" x14ac:dyDescent="0.25">
      <c r="D520" s="53" t="s">
        <v>172</v>
      </c>
      <c r="E520" s="53" t="s">
        <v>102</v>
      </c>
      <c r="F520" s="53" t="s">
        <v>19</v>
      </c>
      <c r="G520" s="53" t="s">
        <v>31</v>
      </c>
      <c r="H520" s="54">
        <v>216167.46390473042</v>
      </c>
      <c r="I520" s="54">
        <v>505960.95303871966</v>
      </c>
      <c r="J520" s="54">
        <v>685261.76601184206</v>
      </c>
      <c r="K520" s="148">
        <v>769380.3538723893</v>
      </c>
      <c r="L520" s="54">
        <v>745053.04640865466</v>
      </c>
      <c r="M520" s="148">
        <v>801184.72791666666</v>
      </c>
      <c r="N520" s="54">
        <v>801271.80726030841</v>
      </c>
      <c r="O520" s="111">
        <v>746776.41522287088</v>
      </c>
      <c r="P520" s="111">
        <v>741749.07328991615</v>
      </c>
      <c r="Q520" s="111">
        <v>735657.58336876228</v>
      </c>
      <c r="R520" s="54" t="e">
        <v>#N/A</v>
      </c>
      <c r="AC520" s="84" t="str">
        <f t="shared" si="8"/>
        <v>LatviaLTETotal</v>
      </c>
      <c r="AE520" s="8"/>
      <c r="AF520" s="8"/>
    </row>
    <row r="521" spans="4:32" ht="13.15" customHeight="1" x14ac:dyDescent="0.25">
      <c r="D521" s="53" t="s">
        <v>172</v>
      </c>
      <c r="E521" s="53" t="s">
        <v>106</v>
      </c>
      <c r="F521" s="53" t="s">
        <v>19</v>
      </c>
      <c r="G521" s="53" t="s">
        <v>31</v>
      </c>
      <c r="H521" s="54" t="e">
        <v>#N/A</v>
      </c>
      <c r="I521" s="54" t="e">
        <v>#N/A</v>
      </c>
      <c r="J521" s="54" t="e">
        <v>#N/A</v>
      </c>
      <c r="K521" s="54">
        <v>692587.12737490702</v>
      </c>
      <c r="L521" s="54">
        <v>739301.14700024156</v>
      </c>
      <c r="M521" s="54">
        <v>737543.66236635088</v>
      </c>
      <c r="N521" s="54">
        <v>796194.54718428827</v>
      </c>
      <c r="O521" s="111">
        <v>743289.71526852017</v>
      </c>
      <c r="P521" s="111">
        <v>738285.84600091877</v>
      </c>
      <c r="Q521" s="54" t="e">
        <v>#N/A</v>
      </c>
      <c r="R521" s="54" t="e">
        <v>#N/A</v>
      </c>
      <c r="AC521" s="84" t="str">
        <f t="shared" si="8"/>
        <v>LatviaAverage LTE coverageTotal</v>
      </c>
      <c r="AE521" s="8"/>
      <c r="AF521" s="8"/>
    </row>
    <row r="522" spans="4:32" ht="13.15" customHeight="1" x14ac:dyDescent="0.25">
      <c r="D522" s="53" t="s">
        <v>172</v>
      </c>
      <c r="E522" s="53" t="s">
        <v>108</v>
      </c>
      <c r="F522" s="53" t="s">
        <v>19</v>
      </c>
      <c r="G522" s="53" t="s">
        <v>31</v>
      </c>
      <c r="H522" s="54" t="e">
        <v>#N/A</v>
      </c>
      <c r="I522" s="54" t="e">
        <v>#N/A</v>
      </c>
      <c r="J522" s="54" t="e">
        <v>#N/A</v>
      </c>
      <c r="K522" s="54" t="e">
        <v>#N/A</v>
      </c>
      <c r="L522" s="54" t="e">
        <v>#N/A</v>
      </c>
      <c r="M522" s="54" t="e">
        <v>#N/A</v>
      </c>
      <c r="N522" s="54" t="e">
        <v>#N/A</v>
      </c>
      <c r="O522" s="111">
        <v>0</v>
      </c>
      <c r="P522" s="111">
        <v>0</v>
      </c>
      <c r="Q522" s="111">
        <v>309143.76402318251</v>
      </c>
      <c r="R522" s="54">
        <v>387111.86079656822</v>
      </c>
      <c r="AC522" s="84" t="str">
        <f t="shared" si="8"/>
        <v>Latvia5GTotal</v>
      </c>
      <c r="AE522" s="8"/>
      <c r="AF522" s="8"/>
    </row>
    <row r="523" spans="4:32" ht="13.15" customHeight="1" x14ac:dyDescent="0.25">
      <c r="D523" s="53" t="s">
        <v>172</v>
      </c>
      <c r="E523" s="53" t="s">
        <v>207</v>
      </c>
      <c r="F523" s="53" t="s">
        <v>19</v>
      </c>
      <c r="G523" s="53" t="s">
        <v>31</v>
      </c>
      <c r="H523" s="54" t="e">
        <v>#N/A</v>
      </c>
      <c r="I523" s="54" t="e">
        <v>#N/A</v>
      </c>
      <c r="J523" s="54" t="e">
        <v>#N/A</v>
      </c>
      <c r="K523" s="54" t="e">
        <v>#N/A</v>
      </c>
      <c r="L523" s="54" t="e">
        <v>#N/A</v>
      </c>
      <c r="M523" s="54" t="e">
        <v>#N/A</v>
      </c>
      <c r="N523" s="54" t="e">
        <v>#N/A</v>
      </c>
      <c r="O523" s="111" t="e">
        <v>#N/A</v>
      </c>
      <c r="P523" s="111" t="e">
        <v>#N/A</v>
      </c>
      <c r="Q523" s="111">
        <v>151867.72377469539</v>
      </c>
      <c r="R523" s="54">
        <v>284292.12336432911</v>
      </c>
      <c r="AC523" s="84" t="str">
        <f t="shared" si="8"/>
        <v>Latvia5G in the 3.4–3.8 GHz bandTotal</v>
      </c>
      <c r="AE523" s="8"/>
      <c r="AF523" s="8"/>
    </row>
    <row r="524" spans="4:32" ht="13.15" customHeight="1" x14ac:dyDescent="0.25">
      <c r="D524" s="53" t="s">
        <v>172</v>
      </c>
      <c r="E524" s="53" t="s">
        <v>112</v>
      </c>
      <c r="F524" s="53" t="s">
        <v>19</v>
      </c>
      <c r="G524" s="53" t="s">
        <v>31</v>
      </c>
      <c r="H524" s="54">
        <v>159691.84389546784</v>
      </c>
      <c r="I524" s="54">
        <v>158288.86314637939</v>
      </c>
      <c r="J524" s="54">
        <v>156540.26137019435</v>
      </c>
      <c r="K524" s="148">
        <v>827540</v>
      </c>
      <c r="L524" s="54">
        <v>756963.63174086169</v>
      </c>
      <c r="M524" s="148">
        <v>812548.33333333326</v>
      </c>
      <c r="N524" s="54">
        <v>801672.64358209935</v>
      </c>
      <c r="O524" s="111">
        <v>747149.99021797976</v>
      </c>
      <c r="P524" s="111">
        <v>742120.13335659448</v>
      </c>
      <c r="Q524" s="111">
        <v>736025.59616684576</v>
      </c>
      <c r="R524" s="54">
        <v>728871.44738332008</v>
      </c>
      <c r="AC524" s="84" t="str">
        <f t="shared" si="8"/>
        <v>LatviaSatelliteTotal</v>
      </c>
      <c r="AE524" s="8"/>
      <c r="AF524" s="8"/>
    </row>
    <row r="525" spans="4:32" ht="13.15" customHeight="1" x14ac:dyDescent="0.25">
      <c r="D525" s="53" t="s">
        <v>172</v>
      </c>
      <c r="E525" s="53" t="s">
        <v>52</v>
      </c>
      <c r="F525" s="53" t="s">
        <v>19</v>
      </c>
      <c r="G525" s="53" t="s">
        <v>31</v>
      </c>
      <c r="H525" s="54">
        <v>781434.34976832918</v>
      </c>
      <c r="I525" s="54">
        <v>775423.44118574238</v>
      </c>
      <c r="J525" s="54">
        <v>766880.63774234592</v>
      </c>
      <c r="K525" s="148">
        <v>795692.33346610563</v>
      </c>
      <c r="L525" s="148">
        <v>744852.21363300784</v>
      </c>
      <c r="M525" s="148">
        <v>801985.20499999996</v>
      </c>
      <c r="N525" s="54" t="e">
        <v>#N/A</v>
      </c>
      <c r="O525" s="111" t="e">
        <v>#N/A</v>
      </c>
      <c r="P525" s="111" t="e">
        <v>#N/A</v>
      </c>
      <c r="Q525" s="111" t="e">
        <v>#N/A</v>
      </c>
      <c r="R525" s="111" t="e">
        <v>#N/A</v>
      </c>
      <c r="AC525" s="84" t="str">
        <f t="shared" si="8"/>
        <v>LatviaOverall broadband coverageTotal</v>
      </c>
      <c r="AE525" s="8"/>
      <c r="AF525" s="8"/>
    </row>
    <row r="526" spans="4:32" ht="13.15" customHeight="1" x14ac:dyDescent="0.25">
      <c r="D526" s="53" t="s">
        <v>172</v>
      </c>
      <c r="E526" s="53" t="s">
        <v>53</v>
      </c>
      <c r="F526" s="53" t="s">
        <v>19</v>
      </c>
      <c r="G526" s="53" t="s">
        <v>31</v>
      </c>
      <c r="H526" s="54" t="e">
        <v>#N/A</v>
      </c>
      <c r="I526" s="54" t="e">
        <v>#N/A</v>
      </c>
      <c r="J526" s="54" t="e">
        <v>#N/A</v>
      </c>
      <c r="K526" s="54" t="e">
        <v>#N/A</v>
      </c>
      <c r="L526" s="54">
        <v>669047.9858019948</v>
      </c>
      <c r="M526" s="54">
        <v>674432.1918992009</v>
      </c>
      <c r="N526" s="54" t="e">
        <v>#N/A</v>
      </c>
      <c r="O526" s="111" t="e">
        <v>#N/A</v>
      </c>
      <c r="P526" s="111" t="e">
        <v>#N/A</v>
      </c>
      <c r="Q526" s="111" t="e">
        <v>#N/A</v>
      </c>
      <c r="R526" s="111" t="e">
        <v>#N/A</v>
      </c>
      <c r="AC526" s="84" t="str">
        <f t="shared" si="8"/>
        <v>LatviaDOCSIS 3.0 &amp; FTTP coverageTotal</v>
      </c>
      <c r="AE526" s="8"/>
      <c r="AF526" s="8"/>
    </row>
    <row r="527" spans="4:32" ht="13.15" customHeight="1" x14ac:dyDescent="0.25">
      <c r="D527" s="53" t="s">
        <v>172</v>
      </c>
      <c r="E527" s="53" t="s">
        <v>124</v>
      </c>
      <c r="F527" s="53" t="s">
        <v>19</v>
      </c>
      <c r="G527" s="53" t="s">
        <v>31</v>
      </c>
      <c r="H527" s="54">
        <v>266583.30788536143</v>
      </c>
      <c r="I527" s="54">
        <v>267063.57509430603</v>
      </c>
      <c r="J527" s="54">
        <v>265394.32285078574</v>
      </c>
      <c r="K527" s="54">
        <v>265394.32285078574</v>
      </c>
      <c r="L527" s="54">
        <v>264182.16050583281</v>
      </c>
      <c r="M527" s="54">
        <v>262969.99816087988</v>
      </c>
      <c r="N527" s="54" t="e">
        <v>#N/A</v>
      </c>
      <c r="O527" s="111" t="e">
        <v>#N/A</v>
      </c>
      <c r="P527" s="111" t="e">
        <v>#N/A</v>
      </c>
      <c r="Q527" s="111" t="e">
        <v>#N/A</v>
      </c>
      <c r="R527" s="111" t="e">
        <v>#N/A</v>
      </c>
      <c r="AC527" s="84" t="str">
        <f t="shared" si="8"/>
        <v>LatviaCable modemTotal</v>
      </c>
      <c r="AE527" s="8"/>
      <c r="AF527" s="8"/>
    </row>
    <row r="528" spans="4:32" ht="13.15" customHeight="1" x14ac:dyDescent="0.25">
      <c r="D528" s="53" t="s">
        <v>172</v>
      </c>
      <c r="E528" s="53" t="s">
        <v>129</v>
      </c>
      <c r="F528" s="53" t="s">
        <v>19</v>
      </c>
      <c r="G528" s="53" t="s">
        <v>31</v>
      </c>
      <c r="H528" s="54">
        <v>316980.91762402031</v>
      </c>
      <c r="I528" s="54">
        <v>347270</v>
      </c>
      <c r="J528" s="54">
        <v>345966</v>
      </c>
      <c r="K528" s="54">
        <v>341984</v>
      </c>
      <c r="L528" s="54">
        <v>291688.81936369662</v>
      </c>
      <c r="M528" s="54">
        <v>310447</v>
      </c>
      <c r="N528" s="54" t="e">
        <v>#N/A</v>
      </c>
      <c r="O528" s="111" t="e">
        <v>#N/A</v>
      </c>
      <c r="P528" s="111" t="e">
        <v>#N/A</v>
      </c>
      <c r="Q528" s="111" t="e">
        <v>#N/A</v>
      </c>
      <c r="R528" s="111" t="e">
        <v>#N/A</v>
      </c>
      <c r="AC528" s="84" t="str">
        <f t="shared" si="8"/>
        <v>LatviaWiMAXTotal</v>
      </c>
      <c r="AE528" s="8"/>
      <c r="AF528" s="8"/>
    </row>
    <row r="529" spans="4:32" ht="13.15" customHeight="1" x14ac:dyDescent="0.25">
      <c r="D529" s="53" t="s">
        <v>172</v>
      </c>
      <c r="E529" s="53" t="s">
        <v>134</v>
      </c>
      <c r="F529" s="53" t="s">
        <v>19</v>
      </c>
      <c r="G529" s="53" t="s">
        <v>31</v>
      </c>
      <c r="H529" s="54">
        <v>777440.31310387433</v>
      </c>
      <c r="I529" s="54">
        <v>772452.87022953655</v>
      </c>
      <c r="J529" s="54">
        <v>763966.10678092367</v>
      </c>
      <c r="K529" s="54">
        <v>763844.66693221126</v>
      </c>
      <c r="L529" s="148">
        <v>698700.52537833503</v>
      </c>
      <c r="M529" s="54">
        <v>750006.90018633823</v>
      </c>
      <c r="N529" s="54" t="e">
        <v>#N/A</v>
      </c>
      <c r="O529" s="111" t="e">
        <v>#N/A</v>
      </c>
      <c r="P529" s="111" t="e">
        <v>#N/A</v>
      </c>
      <c r="Q529" s="111" t="e">
        <v>#N/A</v>
      </c>
      <c r="R529" s="111" t="e">
        <v>#N/A</v>
      </c>
      <c r="AC529" s="84" t="str">
        <f t="shared" si="8"/>
        <v>LatviaHSPATotal</v>
      </c>
      <c r="AE529" s="8"/>
      <c r="AF529" s="8"/>
    </row>
    <row r="530" spans="4:32" ht="13.15" customHeight="1" x14ac:dyDescent="0.25">
      <c r="D530" s="53" t="s">
        <v>173</v>
      </c>
      <c r="E530" s="53" t="s">
        <v>147</v>
      </c>
      <c r="F530" s="53" t="s">
        <v>19</v>
      </c>
      <c r="G530" s="53" t="s">
        <v>149</v>
      </c>
      <c r="H530" s="54">
        <v>2586.4</v>
      </c>
      <c r="I530" s="54">
        <v>2586.4</v>
      </c>
      <c r="J530" s="54">
        <v>2586.4</v>
      </c>
      <c r="K530" s="54">
        <v>2586.4</v>
      </c>
      <c r="L530" s="54">
        <v>2586.4</v>
      </c>
      <c r="M530" s="54">
        <v>2586.4</v>
      </c>
      <c r="N530" s="54">
        <v>2586.4</v>
      </c>
      <c r="O530" s="111">
        <v>2586.4</v>
      </c>
      <c r="P530" s="111">
        <v>2586.4</v>
      </c>
      <c r="Q530" s="111">
        <v>2586.4</v>
      </c>
      <c r="R530" s="111">
        <v>2586.4</v>
      </c>
      <c r="AC530" s="84" t="str">
        <f t="shared" si="8"/>
        <v>LuxembourgLand areaTotal</v>
      </c>
      <c r="AE530" s="8"/>
      <c r="AF530" s="8"/>
    </row>
    <row r="531" spans="4:32" ht="13.15" customHeight="1" x14ac:dyDescent="0.25">
      <c r="D531" s="53" t="s">
        <v>173</v>
      </c>
      <c r="E531" s="53" t="s">
        <v>28</v>
      </c>
      <c r="F531" s="53" t="s">
        <v>19</v>
      </c>
      <c r="G531" s="53" t="s">
        <v>152</v>
      </c>
      <c r="H531" s="54">
        <v>537039</v>
      </c>
      <c r="I531" s="54">
        <v>549680</v>
      </c>
      <c r="J531" s="54">
        <v>549680</v>
      </c>
      <c r="K531" s="54">
        <v>562958</v>
      </c>
      <c r="L531" s="54">
        <v>576249</v>
      </c>
      <c r="M531" s="54">
        <v>590667</v>
      </c>
      <c r="N531" s="54">
        <v>602005</v>
      </c>
      <c r="O531" s="111">
        <v>613894</v>
      </c>
      <c r="P531" s="111">
        <v>626107.99999999965</v>
      </c>
      <c r="Q531" s="111">
        <v>634730.00000000012</v>
      </c>
      <c r="R531" s="111">
        <v>645396.99999999965</v>
      </c>
      <c r="AC531" s="84" t="str">
        <f t="shared" si="8"/>
        <v>LuxembourgPopulationTotal</v>
      </c>
      <c r="AE531" s="8"/>
      <c r="AF531" s="8"/>
    </row>
    <row r="532" spans="4:32" ht="13.15" customHeight="1" x14ac:dyDescent="0.25">
      <c r="D532" s="53" t="s">
        <v>173</v>
      </c>
      <c r="E532" s="53" t="s">
        <v>31</v>
      </c>
      <c r="F532" s="53" t="s">
        <v>19</v>
      </c>
      <c r="G532" s="53" t="s">
        <v>152</v>
      </c>
      <c r="H532" s="54">
        <v>218386</v>
      </c>
      <c r="I532" s="54">
        <v>220107</v>
      </c>
      <c r="J532" s="54">
        <v>227886</v>
      </c>
      <c r="K532" s="54">
        <v>228925.91746223273</v>
      </c>
      <c r="L532" s="54">
        <v>234330.68010703134</v>
      </c>
      <c r="M532" s="54">
        <v>240193.7353935189</v>
      </c>
      <c r="N532" s="54">
        <v>244804.31389526644</v>
      </c>
      <c r="O532" s="111">
        <v>248114.69207564864</v>
      </c>
      <c r="P532" s="111">
        <v>253051.16780635566</v>
      </c>
      <c r="Q532" s="111">
        <v>256535.88157590729</v>
      </c>
      <c r="R532" s="111">
        <v>260847.11351510993</v>
      </c>
      <c r="AC532" s="84" t="str">
        <f t="shared" si="8"/>
        <v>LuxembourgHouseholdsTotal</v>
      </c>
      <c r="AE532" s="8"/>
      <c r="AF532" s="8"/>
    </row>
    <row r="533" spans="4:32" ht="13.15" customHeight="1" x14ac:dyDescent="0.25">
      <c r="D533" s="53" t="s">
        <v>173</v>
      </c>
      <c r="E533" s="53" t="s">
        <v>58</v>
      </c>
      <c r="F533" s="53" t="s">
        <v>19</v>
      </c>
      <c r="G533" s="53" t="s">
        <v>31</v>
      </c>
      <c r="H533" s="54">
        <v>218349.34980873798</v>
      </c>
      <c r="I533" s="54">
        <v>220016.75612999999</v>
      </c>
      <c r="J533" s="54">
        <v>227792.56674000001</v>
      </c>
      <c r="K533" s="54">
        <v>228832.05783607322</v>
      </c>
      <c r="L533" s="54">
        <v>234222.89174347295</v>
      </c>
      <c r="M533" s="54">
        <v>240193.7353935189</v>
      </c>
      <c r="N533" s="54">
        <v>244804.31389526644</v>
      </c>
      <c r="O533" s="111">
        <v>248114.69207564864</v>
      </c>
      <c r="P533" s="111" t="e">
        <v>#N/A</v>
      </c>
      <c r="Q533" s="111" t="e">
        <v>#N/A</v>
      </c>
      <c r="R533" s="111" t="e">
        <v>#N/A</v>
      </c>
      <c r="AC533" s="84" t="str">
        <f t="shared" si="8"/>
        <v>LuxembourgBroadband coverage (&gt;2Mbps)Total</v>
      </c>
      <c r="AE533" s="8"/>
      <c r="AF533" s="8"/>
    </row>
    <row r="534" spans="4:32" ht="13.15" customHeight="1" x14ac:dyDescent="0.25">
      <c r="D534" s="53" t="s">
        <v>173</v>
      </c>
      <c r="E534" s="53" t="s">
        <v>60</v>
      </c>
      <c r="F534" s="53" t="s">
        <v>19</v>
      </c>
      <c r="G534" s="53" t="s">
        <v>31</v>
      </c>
      <c r="H534" s="54">
        <v>207070.50938496157</v>
      </c>
      <c r="I534" s="54">
        <v>207762.88580391833</v>
      </c>
      <c r="J534" s="54">
        <v>215071.75567384623</v>
      </c>
      <c r="K534" s="54">
        <v>215405.72725175082</v>
      </c>
      <c r="L534" s="54">
        <v>218309.5073834889</v>
      </c>
      <c r="M534" s="54">
        <v>234429.08574407443</v>
      </c>
      <c r="N534" s="54">
        <v>239418.61898957059</v>
      </c>
      <c r="O534" s="111">
        <v>247370.34799942168</v>
      </c>
      <c r="P534" s="111">
        <v>252545.06547074293</v>
      </c>
      <c r="Q534" s="111">
        <v>250122.48453650961</v>
      </c>
      <c r="R534" s="54">
        <v>253804.24145020195</v>
      </c>
      <c r="AC534" s="84" t="str">
        <f t="shared" si="8"/>
        <v>LuxembourgBroadband coverage (&gt;30Mbps)Total</v>
      </c>
      <c r="AE534" s="8"/>
      <c r="AF534" s="8"/>
    </row>
    <row r="535" spans="4:32" ht="13.15" customHeight="1" x14ac:dyDescent="0.25">
      <c r="D535" s="53" t="s">
        <v>173</v>
      </c>
      <c r="E535" s="53" t="s">
        <v>61</v>
      </c>
      <c r="F535" s="53" t="s">
        <v>19</v>
      </c>
      <c r="G535" s="53" t="s">
        <v>31</v>
      </c>
      <c r="H535" s="54">
        <v>173914.3712732046</v>
      </c>
      <c r="I535" s="54">
        <v>181557.99171730102</v>
      </c>
      <c r="J535" s="54">
        <v>199524.32656149199</v>
      </c>
      <c r="K535" s="54">
        <v>205305.72725175082</v>
      </c>
      <c r="L535" s="54">
        <v>202856.7573834889</v>
      </c>
      <c r="M535" s="54">
        <v>225782.11126990776</v>
      </c>
      <c r="N535" s="54">
        <v>231584.88094492204</v>
      </c>
      <c r="O535" s="111">
        <v>246377.8892311191</v>
      </c>
      <c r="P535" s="111">
        <v>251532.86079951751</v>
      </c>
      <c r="Q535" s="111">
        <v>243965.62337868783</v>
      </c>
      <c r="R535" s="54">
        <v>248848.14629341487</v>
      </c>
      <c r="AC535" s="84" t="str">
        <f t="shared" si="8"/>
        <v>LuxembourgBroadband coverage (&gt;100Mbps)Total</v>
      </c>
      <c r="AE535" s="8"/>
      <c r="AF535" s="8"/>
    </row>
    <row r="536" spans="4:32" ht="13.15" customHeight="1" x14ac:dyDescent="0.25">
      <c r="D536" s="53" t="s">
        <v>173</v>
      </c>
      <c r="E536" s="53" t="s">
        <v>62</v>
      </c>
      <c r="F536" s="53" t="s">
        <v>19</v>
      </c>
      <c r="G536" s="53" t="s">
        <v>31</v>
      </c>
      <c r="H536" s="54" t="e">
        <v>#N/A</v>
      </c>
      <c r="I536" s="54" t="e">
        <v>#N/A</v>
      </c>
      <c r="J536" s="54" t="e">
        <v>#N/A</v>
      </c>
      <c r="K536" s="54" t="e">
        <v>#N/A</v>
      </c>
      <c r="L536" s="54" t="e">
        <v>#N/A</v>
      </c>
      <c r="M536" s="54" t="e">
        <v>#N/A</v>
      </c>
      <c r="N536" s="148">
        <v>222037.51270300668</v>
      </c>
      <c r="O536" s="147">
        <v>227521.1726333698</v>
      </c>
      <c r="P536" s="147">
        <v>234325.38138868535</v>
      </c>
      <c r="Q536" s="111">
        <v>239347.97751032151</v>
      </c>
      <c r="R536" s="54">
        <v>247022.21649880908</v>
      </c>
      <c r="AC536" s="84" t="str">
        <f t="shared" si="8"/>
        <v>LuxembourgBroadband coverage (&gt;1Gbps)Total</v>
      </c>
      <c r="AE536" s="8"/>
      <c r="AF536" s="8"/>
    </row>
    <row r="537" spans="4:32" ht="13.15" customHeight="1" x14ac:dyDescent="0.25">
      <c r="D537" s="53" t="s">
        <v>173</v>
      </c>
      <c r="E537" s="53" t="s">
        <v>63</v>
      </c>
      <c r="F537" s="53" t="s">
        <v>19</v>
      </c>
      <c r="G537" s="53" t="s">
        <v>31</v>
      </c>
      <c r="H537" s="54" t="e">
        <v>#N/A</v>
      </c>
      <c r="I537" s="54" t="e">
        <v>#N/A</v>
      </c>
      <c r="J537" s="54" t="e">
        <v>#N/A</v>
      </c>
      <c r="K537" s="54" t="e">
        <v>#N/A</v>
      </c>
      <c r="L537" s="54" t="e">
        <v>#N/A</v>
      </c>
      <c r="M537" s="54" t="e">
        <v>#N/A</v>
      </c>
      <c r="N537" s="54" t="e">
        <v>#N/A</v>
      </c>
      <c r="O537" s="111" t="e">
        <v>#N/A</v>
      </c>
      <c r="P537" s="111" t="e">
        <v>#N/A</v>
      </c>
      <c r="Q537" s="111" t="e">
        <v>#N/A</v>
      </c>
      <c r="R537" s="54">
        <v>205808.37256342176</v>
      </c>
      <c r="AC537" s="84" t="str">
        <f t="shared" si="8"/>
        <v>LuxembourgBroadband coverage (&gt;1Gbps upload and download)Total</v>
      </c>
      <c r="AE537" s="8"/>
      <c r="AF537" s="8"/>
    </row>
    <row r="538" spans="4:32" ht="13.15" customHeight="1" x14ac:dyDescent="0.25">
      <c r="D538" s="53" t="s">
        <v>173</v>
      </c>
      <c r="E538" s="53" t="s">
        <v>65</v>
      </c>
      <c r="F538" s="53" t="s">
        <v>19</v>
      </c>
      <c r="G538" s="53" t="s">
        <v>31</v>
      </c>
      <c r="H538" s="54">
        <v>218367.5</v>
      </c>
      <c r="I538" s="54">
        <v>220071.78288000001</v>
      </c>
      <c r="J538" s="54">
        <v>227849.53823999999</v>
      </c>
      <c r="K538" s="54">
        <v>228889.28931543877</v>
      </c>
      <c r="L538" s="54">
        <v>234293.1871982142</v>
      </c>
      <c r="M538" s="54">
        <v>240193.7353935189</v>
      </c>
      <c r="N538" s="54">
        <v>244804.31389526644</v>
      </c>
      <c r="O538" s="111">
        <v>248114.69207564864</v>
      </c>
      <c r="P538" s="111">
        <v>253051.16780635566</v>
      </c>
      <c r="Q538" s="111">
        <v>256535.88157590729</v>
      </c>
      <c r="R538" s="54">
        <v>260847.11351510993</v>
      </c>
      <c r="AC538" s="84" t="str">
        <f t="shared" si="8"/>
        <v>LuxembourgFixed broadband coverageTotal</v>
      </c>
      <c r="AE538" s="8"/>
      <c r="AF538" s="8"/>
    </row>
    <row r="539" spans="4:32" ht="13.15" customHeight="1" x14ac:dyDescent="0.25">
      <c r="D539" s="53" t="s">
        <v>173</v>
      </c>
      <c r="E539" s="53" t="s">
        <v>70</v>
      </c>
      <c r="F539" s="53" t="s">
        <v>19</v>
      </c>
      <c r="G539" s="53" t="s">
        <v>31</v>
      </c>
      <c r="H539" s="54">
        <v>205960.72068205543</v>
      </c>
      <c r="I539" s="54">
        <v>207817.91255391829</v>
      </c>
      <c r="J539" s="54">
        <v>215128.72717384622</v>
      </c>
      <c r="K539" s="54">
        <v>216153.19133986189</v>
      </c>
      <c r="L539" s="54">
        <v>221593.04844652177</v>
      </c>
      <c r="M539" s="54">
        <v>227943.85488844942</v>
      </c>
      <c r="N539" s="54">
        <v>233788.11976997944</v>
      </c>
      <c r="O539" s="111">
        <v>238934.44846884962</v>
      </c>
      <c r="P539" s="111">
        <v>245459.63277216497</v>
      </c>
      <c r="Q539" s="111">
        <v>250122.48453650961</v>
      </c>
      <c r="R539" s="54">
        <v>253804.24145020195</v>
      </c>
      <c r="AC539" s="84" t="str">
        <f t="shared" si="8"/>
        <v>LuxembourgNGA coverageTotal</v>
      </c>
      <c r="AE539" s="8"/>
      <c r="AF539" s="8"/>
    </row>
    <row r="540" spans="4:32" ht="13.15" customHeight="1" x14ac:dyDescent="0.25">
      <c r="D540" s="53" t="s">
        <v>173</v>
      </c>
      <c r="E540" s="53" t="s">
        <v>225</v>
      </c>
      <c r="F540" s="53" t="s">
        <v>19</v>
      </c>
      <c r="G540" s="53" t="s">
        <v>31</v>
      </c>
      <c r="H540" s="54" t="e">
        <v>#N/A</v>
      </c>
      <c r="I540" s="54" t="e">
        <v>#N/A</v>
      </c>
      <c r="J540" s="54" t="e">
        <v>#N/A</v>
      </c>
      <c r="K540" s="54" t="e">
        <v>#N/A</v>
      </c>
      <c r="L540" s="54" t="e">
        <v>#N/A</v>
      </c>
      <c r="M540" s="54" t="e">
        <v>#N/A</v>
      </c>
      <c r="N540" s="54">
        <v>222037.51270300668</v>
      </c>
      <c r="O540" s="111">
        <v>227521.1726333698</v>
      </c>
      <c r="P540" s="111">
        <v>234325.38138868535</v>
      </c>
      <c r="Q540" s="111">
        <v>239347.97751032151</v>
      </c>
      <c r="R540" s="54">
        <v>247022.21649880908</v>
      </c>
      <c r="AC540" s="84" t="str">
        <f t="shared" si="8"/>
        <v>LuxembourgFixed VHCN coverage (FTTP &amp; DOCSIS 3.1)Total</v>
      </c>
      <c r="AE540" s="8"/>
      <c r="AF540" s="8"/>
    </row>
    <row r="541" spans="4:32" ht="13.15" customHeight="1" x14ac:dyDescent="0.25">
      <c r="D541" s="53" t="s">
        <v>173</v>
      </c>
      <c r="E541" s="53" t="s">
        <v>226</v>
      </c>
      <c r="F541" s="53" t="s">
        <v>19</v>
      </c>
      <c r="G541" s="53" t="s">
        <v>31</v>
      </c>
      <c r="H541" s="54" t="e">
        <v>#N/A</v>
      </c>
      <c r="I541" s="54" t="e">
        <v>#N/A</v>
      </c>
      <c r="J541" s="54" t="e">
        <v>#N/A</v>
      </c>
      <c r="K541" s="54" t="e">
        <v>#N/A</v>
      </c>
      <c r="L541" s="54" t="e">
        <v>#N/A</v>
      </c>
      <c r="M541" s="54" t="e">
        <v>#N/A</v>
      </c>
      <c r="N541" s="54" t="e">
        <v>#N/A</v>
      </c>
      <c r="O541" s="54" t="e">
        <v>#N/A</v>
      </c>
      <c r="P541" s="54" t="e">
        <v>#N/A</v>
      </c>
      <c r="Q541" s="54" t="e">
        <v>#N/A</v>
      </c>
      <c r="R541" s="54">
        <v>247022.21649880908</v>
      </c>
      <c r="AC541" s="84" t="str">
        <f t="shared" si="8"/>
        <v>LuxembourgVHCN coverage (as defined by BEREC)Total</v>
      </c>
      <c r="AE541" s="8"/>
      <c r="AF541" s="8"/>
    </row>
    <row r="542" spans="4:32" ht="13.15" customHeight="1" x14ac:dyDescent="0.25">
      <c r="D542" s="53" t="s">
        <v>173</v>
      </c>
      <c r="E542" s="53" t="s">
        <v>74</v>
      </c>
      <c r="F542" s="53" t="s">
        <v>19</v>
      </c>
      <c r="G542" s="53" t="s">
        <v>31</v>
      </c>
      <c r="H542" s="54">
        <v>218349</v>
      </c>
      <c r="I542" s="54">
        <v>220036.56576</v>
      </c>
      <c r="J542" s="54">
        <v>227813.07647999999</v>
      </c>
      <c r="K542" s="54">
        <v>228852.66116864479</v>
      </c>
      <c r="L542" s="54">
        <v>234255.69428939707</v>
      </c>
      <c r="M542" s="54">
        <v>213773.35153124455</v>
      </c>
      <c r="N542" s="54">
        <v>204166.79778865221</v>
      </c>
      <c r="O542" s="111">
        <v>178642.57829446701</v>
      </c>
      <c r="P542" s="111">
        <v>165905.40663720289</v>
      </c>
      <c r="Q542" s="111">
        <v>153105.74484213299</v>
      </c>
      <c r="R542" s="54">
        <v>61437.019668775174</v>
      </c>
      <c r="AC542" s="84" t="str">
        <f t="shared" si="8"/>
        <v>LuxembourgDSLTotal</v>
      </c>
      <c r="AE542" s="8"/>
      <c r="AF542" s="8"/>
    </row>
    <row r="543" spans="4:32" ht="13.15" customHeight="1" x14ac:dyDescent="0.25">
      <c r="D543" s="53" t="s">
        <v>173</v>
      </c>
      <c r="E543" s="53" t="s">
        <v>78</v>
      </c>
      <c r="F543" s="53" t="s">
        <v>19</v>
      </c>
      <c r="G543" s="53" t="s">
        <v>31</v>
      </c>
      <c r="H543" s="54">
        <v>193535.44136411088</v>
      </c>
      <c r="I543" s="54">
        <v>195528.8251078366</v>
      </c>
      <c r="J543" s="54">
        <v>202371.45434769243</v>
      </c>
      <c r="K543" s="54">
        <v>202000</v>
      </c>
      <c r="L543" s="54">
        <v>204450</v>
      </c>
      <c r="M543" s="54">
        <v>188072.14857041047</v>
      </c>
      <c r="N543" s="54">
        <v>184827.25699092617</v>
      </c>
      <c r="O543" s="111">
        <v>162515.12330954988</v>
      </c>
      <c r="P543" s="111">
        <v>151324.59834820067</v>
      </c>
      <c r="Q543" s="111">
        <v>139812.05545886949</v>
      </c>
      <c r="R543" s="54">
        <v>59994.836108475283</v>
      </c>
      <c r="AC543" s="84" t="str">
        <f t="shared" si="8"/>
        <v>LuxembourgVDSLTotal</v>
      </c>
      <c r="AE543" s="8"/>
      <c r="AF543" s="8"/>
    </row>
    <row r="544" spans="4:32" ht="13.15" customHeight="1" x14ac:dyDescent="0.25">
      <c r="D544" s="53" t="s">
        <v>173</v>
      </c>
      <c r="E544" s="53" t="s">
        <v>82</v>
      </c>
      <c r="F544" s="53" t="s">
        <v>19</v>
      </c>
      <c r="G544" s="53" t="s">
        <v>31</v>
      </c>
      <c r="H544" s="54" t="e">
        <v>#N/A</v>
      </c>
      <c r="I544" s="54" t="e">
        <v>#N/A</v>
      </c>
      <c r="J544" s="54" t="e">
        <v>#N/A</v>
      </c>
      <c r="K544" s="54" t="e">
        <v>#N/A</v>
      </c>
      <c r="L544" s="54" t="e">
        <v>#N/A</v>
      </c>
      <c r="M544" s="54" t="e">
        <v>#N/A</v>
      </c>
      <c r="N544" s="54">
        <v>129501.48205059595</v>
      </c>
      <c r="O544" s="111">
        <v>21834.092902657078</v>
      </c>
      <c r="P544" s="111">
        <v>33149.702982632596</v>
      </c>
      <c r="Q544" s="111">
        <v>38993.453999537909</v>
      </c>
      <c r="R544" s="54">
        <v>29475.723827207425</v>
      </c>
      <c r="AC544" s="84" t="str">
        <f t="shared" si="8"/>
        <v>LuxembourgVDSL 2 VectoringTotal</v>
      </c>
      <c r="AE544" s="8"/>
      <c r="AF544" s="8"/>
    </row>
    <row r="545" spans="4:32" ht="13.15" customHeight="1" x14ac:dyDescent="0.25">
      <c r="D545" s="53" t="s">
        <v>173</v>
      </c>
      <c r="E545" s="53" t="s">
        <v>86</v>
      </c>
      <c r="F545" s="53" t="s">
        <v>19</v>
      </c>
      <c r="G545" s="53" t="s">
        <v>31</v>
      </c>
      <c r="H545" s="54">
        <v>78705</v>
      </c>
      <c r="I545" s="54">
        <v>94165</v>
      </c>
      <c r="J545" s="54">
        <v>107423</v>
      </c>
      <c r="K545" s="54">
        <v>117800</v>
      </c>
      <c r="L545" s="54">
        <v>134000</v>
      </c>
      <c r="M545" s="54">
        <v>152282.89654703927</v>
      </c>
      <c r="N545" s="54">
        <v>165242.91187930485</v>
      </c>
      <c r="O545" s="111">
        <v>178890.69298654265</v>
      </c>
      <c r="P545" s="111">
        <v>190294.47819037945</v>
      </c>
      <c r="Q545" s="111">
        <v>195480.34176084134</v>
      </c>
      <c r="R545" s="54">
        <v>205808.37256342176</v>
      </c>
      <c r="AC545" s="84" t="str">
        <f t="shared" si="8"/>
        <v>LuxembourgFTTPTotal</v>
      </c>
      <c r="AE545" s="8"/>
      <c r="AF545" s="8"/>
    </row>
    <row r="546" spans="4:32" ht="13.15" customHeight="1" x14ac:dyDescent="0.25">
      <c r="D546" s="53" t="s">
        <v>173</v>
      </c>
      <c r="E546" s="53" t="s">
        <v>90</v>
      </c>
      <c r="F546" s="53" t="s">
        <v>19</v>
      </c>
      <c r="G546" s="53" t="s">
        <v>31</v>
      </c>
      <c r="H546" s="54">
        <v>137000</v>
      </c>
      <c r="I546" s="54">
        <v>143119.03693460202</v>
      </c>
      <c r="J546" s="54">
        <v>171276.59612298402</v>
      </c>
      <c r="K546" s="54">
        <v>170000</v>
      </c>
      <c r="L546" s="54">
        <v>171500</v>
      </c>
      <c r="M546" s="54">
        <v>201762.73773055588</v>
      </c>
      <c r="N546" s="54">
        <v>205390.81935812853</v>
      </c>
      <c r="O546" s="111">
        <v>220573.96125525163</v>
      </c>
      <c r="P546" s="111">
        <v>228252.15336133281</v>
      </c>
      <c r="Q546" s="147">
        <v>226457.04946113218</v>
      </c>
      <c r="R546" s="54">
        <v>228502.07143923629</v>
      </c>
      <c r="AC546" s="84" t="str">
        <f t="shared" si="8"/>
        <v>LuxembourgCable modem DOCSIS 3.0Total</v>
      </c>
      <c r="AE546" s="8"/>
      <c r="AF546" s="8"/>
    </row>
    <row r="547" spans="4:32" ht="13.15" customHeight="1" x14ac:dyDescent="0.25">
      <c r="D547" s="53" t="s">
        <v>173</v>
      </c>
      <c r="E547" s="53" t="s">
        <v>94</v>
      </c>
      <c r="F547" s="53" t="s">
        <v>19</v>
      </c>
      <c r="G547" s="53" t="s">
        <v>31</v>
      </c>
      <c r="H547" s="54" t="e">
        <v>#N/A</v>
      </c>
      <c r="I547" s="54" t="e">
        <v>#N/A</v>
      </c>
      <c r="J547" s="54" t="e">
        <v>#N/A</v>
      </c>
      <c r="K547" s="54" t="e">
        <v>#N/A</v>
      </c>
      <c r="L547" s="54" t="e">
        <v>#N/A</v>
      </c>
      <c r="M547" s="54" t="e">
        <v>#N/A</v>
      </c>
      <c r="N547" s="54">
        <v>205390.81935812853</v>
      </c>
      <c r="O547" s="111">
        <v>220573.96125525163</v>
      </c>
      <c r="P547" s="111">
        <v>228252.15336133281</v>
      </c>
      <c r="Q547" s="111">
        <v>211642.10230012352</v>
      </c>
      <c r="R547" s="54">
        <v>219111.57535269234</v>
      </c>
      <c r="AC547" s="84" t="str">
        <f t="shared" si="8"/>
        <v>LuxembourgCable modem DOCSIS 3.1Total</v>
      </c>
      <c r="AE547" s="8"/>
      <c r="AF547" s="8"/>
    </row>
    <row r="548" spans="4:32" ht="13.15" customHeight="1" x14ac:dyDescent="0.25">
      <c r="D548" s="53" t="s">
        <v>173</v>
      </c>
      <c r="E548" s="53" t="s">
        <v>98</v>
      </c>
      <c r="F548" s="53" t="s">
        <v>19</v>
      </c>
      <c r="G548" s="53" t="s">
        <v>31</v>
      </c>
      <c r="H548" s="54" t="e">
        <v>#N/A</v>
      </c>
      <c r="I548" s="54" t="e">
        <v>#N/A</v>
      </c>
      <c r="J548" s="54" t="e">
        <v>#N/A</v>
      </c>
      <c r="K548" s="54" t="e">
        <v>#N/A</v>
      </c>
      <c r="L548" s="54" t="e">
        <v>#N/A</v>
      </c>
      <c r="M548" s="54" t="e">
        <v>#N/A</v>
      </c>
      <c r="N548" s="54">
        <v>0</v>
      </c>
      <c r="O548" s="111">
        <v>0</v>
      </c>
      <c r="P548" s="111">
        <v>0</v>
      </c>
      <c r="Q548" s="111">
        <v>0</v>
      </c>
      <c r="R548" s="54">
        <v>0</v>
      </c>
      <c r="AC548" s="84" t="str">
        <f t="shared" si="8"/>
        <v>LuxembourgFWATotal</v>
      </c>
      <c r="AE548" s="8"/>
      <c r="AF548" s="8"/>
    </row>
    <row r="549" spans="4:32" ht="13.15" customHeight="1" x14ac:dyDescent="0.25">
      <c r="D549" s="53" t="s">
        <v>173</v>
      </c>
      <c r="E549" s="53" t="s">
        <v>102</v>
      </c>
      <c r="F549" s="53" t="s">
        <v>19</v>
      </c>
      <c r="G549" s="53" t="s">
        <v>31</v>
      </c>
      <c r="H549" s="54">
        <v>174500</v>
      </c>
      <c r="I549" s="54">
        <v>211303</v>
      </c>
      <c r="J549" s="54">
        <v>219271.90920000002</v>
      </c>
      <c r="K549" s="54">
        <v>224576.34867208794</v>
      </c>
      <c r="L549" s="54">
        <v>231050.36803508826</v>
      </c>
      <c r="M549" s="54">
        <v>236987.18391165618</v>
      </c>
      <c r="N549" s="54">
        <v>244277.98462039162</v>
      </c>
      <c r="O549" s="111">
        <v>247618.46269149735</v>
      </c>
      <c r="P549" s="111">
        <v>252545.06547074293</v>
      </c>
      <c r="Q549" s="111">
        <v>256151.07775354342</v>
      </c>
      <c r="R549" s="54" t="e">
        <v>#N/A</v>
      </c>
      <c r="AC549" s="84" t="str">
        <f t="shared" si="8"/>
        <v>LuxembourgLTETotal</v>
      </c>
      <c r="AE549" s="8"/>
      <c r="AF549" s="8"/>
    </row>
    <row r="550" spans="4:32" ht="13.15" customHeight="1" x14ac:dyDescent="0.25">
      <c r="D550" s="53" t="s">
        <v>173</v>
      </c>
      <c r="E550" s="53" t="s">
        <v>106</v>
      </c>
      <c r="F550" s="53" t="s">
        <v>19</v>
      </c>
      <c r="G550" s="53" t="s">
        <v>31</v>
      </c>
      <c r="H550" s="54" t="e">
        <v>#N/A</v>
      </c>
      <c r="I550" s="54" t="e">
        <v>#N/A</v>
      </c>
      <c r="J550" s="54" t="e">
        <v>#N/A</v>
      </c>
      <c r="K550" s="54">
        <v>218479.3807654806</v>
      </c>
      <c r="L550" s="54">
        <v>230429.82388318912</v>
      </c>
      <c r="M550" s="54">
        <v>237716.50504529799</v>
      </c>
      <c r="N550" s="54">
        <v>239989.8290553262</v>
      </c>
      <c r="O550" s="111">
        <v>243979.44720772118</v>
      </c>
      <c r="P550" s="111">
        <v>249087.88688266708</v>
      </c>
      <c r="Q550" s="54" t="e">
        <v>#N/A</v>
      </c>
      <c r="R550" s="54" t="e">
        <v>#N/A</v>
      </c>
      <c r="AC550" s="84" t="str">
        <f t="shared" si="8"/>
        <v>LuxembourgAverage LTE coverageTotal</v>
      </c>
      <c r="AE550" s="8"/>
      <c r="AF550" s="8"/>
    </row>
    <row r="551" spans="4:32" ht="13.15" customHeight="1" x14ac:dyDescent="0.25">
      <c r="D551" s="53" t="s">
        <v>173</v>
      </c>
      <c r="E551" s="53" t="s">
        <v>108</v>
      </c>
      <c r="F551" s="53" t="s">
        <v>19</v>
      </c>
      <c r="G551" s="53" t="s">
        <v>31</v>
      </c>
      <c r="H551" s="54" t="e">
        <v>#N/A</v>
      </c>
      <c r="I551" s="54" t="e">
        <v>#N/A</v>
      </c>
      <c r="J551" s="54" t="e">
        <v>#N/A</v>
      </c>
      <c r="K551" s="54" t="e">
        <v>#N/A</v>
      </c>
      <c r="L551" s="54" t="e">
        <v>#N/A</v>
      </c>
      <c r="M551" s="54" t="e">
        <v>#N/A</v>
      </c>
      <c r="N551" s="54" t="e">
        <v>#N/A</v>
      </c>
      <c r="O551" s="111">
        <v>0</v>
      </c>
      <c r="P551" s="111">
        <v>32102.389481345283</v>
      </c>
      <c r="Q551" s="111">
        <v>239117.09521690317</v>
      </c>
      <c r="R551" s="54">
        <v>259803.72506104948</v>
      </c>
      <c r="AC551" s="84" t="str">
        <f t="shared" si="8"/>
        <v>Luxembourg5GTotal</v>
      </c>
      <c r="AE551" s="8"/>
      <c r="AF551" s="8"/>
    </row>
    <row r="552" spans="4:32" ht="13.15" customHeight="1" x14ac:dyDescent="0.25">
      <c r="D552" s="53" t="s">
        <v>173</v>
      </c>
      <c r="E552" s="53" t="s">
        <v>207</v>
      </c>
      <c r="F552" s="53" t="s">
        <v>19</v>
      </c>
      <c r="G552" s="53" t="s">
        <v>31</v>
      </c>
      <c r="H552" s="54" t="e">
        <v>#N/A</v>
      </c>
      <c r="I552" s="54" t="e">
        <v>#N/A</v>
      </c>
      <c r="J552" s="54" t="e">
        <v>#N/A</v>
      </c>
      <c r="K552" s="54" t="e">
        <v>#N/A</v>
      </c>
      <c r="L552" s="54" t="e">
        <v>#N/A</v>
      </c>
      <c r="M552" s="54" t="e">
        <v>#N/A</v>
      </c>
      <c r="N552" s="54" t="e">
        <v>#N/A</v>
      </c>
      <c r="O552" s="111" t="e">
        <v>#N/A</v>
      </c>
      <c r="P552" s="111" t="e">
        <v>#N/A</v>
      </c>
      <c r="Q552" s="111">
        <v>131705.5216010708</v>
      </c>
      <c r="R552" s="54">
        <v>164594.52862803437</v>
      </c>
      <c r="AC552" s="84" t="str">
        <f t="shared" si="8"/>
        <v>Luxembourg5G in the 3.4–3.8 GHz bandTotal</v>
      </c>
      <c r="AE552" s="8"/>
      <c r="AF552" s="8"/>
    </row>
    <row r="553" spans="4:32" ht="13.15" customHeight="1" x14ac:dyDescent="0.25">
      <c r="D553" s="53" t="s">
        <v>173</v>
      </c>
      <c r="E553" s="53" t="s">
        <v>112</v>
      </c>
      <c r="F553" s="53" t="s">
        <v>19</v>
      </c>
      <c r="G553" s="53" t="s">
        <v>31</v>
      </c>
      <c r="H553" s="54">
        <v>218386</v>
      </c>
      <c r="I553" s="54">
        <v>220107</v>
      </c>
      <c r="J553" s="54">
        <v>227886</v>
      </c>
      <c r="K553" s="54">
        <v>228925.91746223273</v>
      </c>
      <c r="L553" s="54">
        <v>234330.68010703134</v>
      </c>
      <c r="M553" s="54">
        <v>240193.7353935189</v>
      </c>
      <c r="N553" s="54">
        <v>244804.31389526644</v>
      </c>
      <c r="O553" s="111">
        <v>248114.69207564864</v>
      </c>
      <c r="P553" s="111">
        <v>253051.16780635566</v>
      </c>
      <c r="Q553" s="111">
        <v>256535.88157590729</v>
      </c>
      <c r="R553" s="54">
        <v>260847.11351510993</v>
      </c>
      <c r="AC553" s="84" t="str">
        <f t="shared" si="8"/>
        <v>LuxembourgSatelliteTotal</v>
      </c>
      <c r="AE553" s="8"/>
      <c r="AF553" s="8"/>
    </row>
    <row r="554" spans="4:32" ht="13.15" customHeight="1" x14ac:dyDescent="0.25">
      <c r="D554" s="53" t="s">
        <v>173</v>
      </c>
      <c r="E554" s="53" t="s">
        <v>52</v>
      </c>
      <c r="F554" s="53" t="s">
        <v>19</v>
      </c>
      <c r="G554" s="53" t="s">
        <v>31</v>
      </c>
      <c r="H554" s="54">
        <v>218367.5</v>
      </c>
      <c r="I554" s="54">
        <v>220071.78288000001</v>
      </c>
      <c r="J554" s="54">
        <v>227849.53823999999</v>
      </c>
      <c r="K554" s="54">
        <v>228889.28931543877</v>
      </c>
      <c r="L554" s="54">
        <v>234293.1871982142</v>
      </c>
      <c r="M554" s="54">
        <v>240193.7353935189</v>
      </c>
      <c r="N554" s="54" t="e">
        <v>#N/A</v>
      </c>
      <c r="O554" s="111" t="e">
        <v>#N/A</v>
      </c>
      <c r="P554" s="111" t="e">
        <v>#N/A</v>
      </c>
      <c r="Q554" s="111" t="e">
        <v>#N/A</v>
      </c>
      <c r="R554" s="111" t="e">
        <v>#N/A</v>
      </c>
      <c r="AC554" s="84" t="str">
        <f t="shared" ref="AC554:AC613" si="9">D554&amp;E554&amp;F554</f>
        <v>LuxembourgOverall broadband coverageTotal</v>
      </c>
      <c r="AE554" s="8"/>
      <c r="AF554" s="8"/>
    </row>
    <row r="555" spans="4:32" ht="13.15" customHeight="1" x14ac:dyDescent="0.25">
      <c r="D555" s="53" t="s">
        <v>173</v>
      </c>
      <c r="E555" s="53" t="s">
        <v>53</v>
      </c>
      <c r="F555" s="53" t="s">
        <v>19</v>
      </c>
      <c r="G555" s="53" t="s">
        <v>31</v>
      </c>
      <c r="H555" s="54" t="e">
        <v>#N/A</v>
      </c>
      <c r="I555" s="54" t="e">
        <v>#N/A</v>
      </c>
      <c r="J555" s="54" t="e">
        <v>#N/A</v>
      </c>
      <c r="K555" s="54" t="e">
        <v>#N/A</v>
      </c>
      <c r="L555" s="54">
        <v>202915.34005351568</v>
      </c>
      <c r="M555" s="54">
        <v>220978.23656203737</v>
      </c>
      <c r="N555" s="54" t="e">
        <v>#N/A</v>
      </c>
      <c r="O555" s="111" t="e">
        <v>#N/A</v>
      </c>
      <c r="P555" s="111" t="e">
        <v>#N/A</v>
      </c>
      <c r="Q555" s="111" t="e">
        <v>#N/A</v>
      </c>
      <c r="R555" s="111" t="e">
        <v>#N/A</v>
      </c>
      <c r="AC555" s="84" t="str">
        <f t="shared" si="9"/>
        <v>LuxembourgDOCSIS 3.0 &amp; FTTP coverageTotal</v>
      </c>
      <c r="AE555" s="8"/>
      <c r="AF555" s="8"/>
    </row>
    <row r="556" spans="4:32" ht="13.15" customHeight="1" x14ac:dyDescent="0.25">
      <c r="D556" s="53" t="s">
        <v>173</v>
      </c>
      <c r="E556" s="53" t="s">
        <v>124</v>
      </c>
      <c r="F556" s="53" t="s">
        <v>19</v>
      </c>
      <c r="G556" s="53" t="s">
        <v>31</v>
      </c>
      <c r="H556" s="54">
        <v>149000</v>
      </c>
      <c r="I556" s="54">
        <v>155213.6034361177</v>
      </c>
      <c r="J556" s="54">
        <v>183510.63870319715</v>
      </c>
      <c r="K556" s="54">
        <v>180000</v>
      </c>
      <c r="L556" s="54">
        <v>182500</v>
      </c>
      <c r="M556" s="54">
        <v>201762.73773055588</v>
      </c>
      <c r="N556" s="54" t="e">
        <v>#N/A</v>
      </c>
      <c r="O556" s="111" t="e">
        <v>#N/A</v>
      </c>
      <c r="P556" s="111" t="e">
        <v>#N/A</v>
      </c>
      <c r="Q556" s="111" t="e">
        <v>#N/A</v>
      </c>
      <c r="R556" s="111" t="e">
        <v>#N/A</v>
      </c>
      <c r="AC556" s="84" t="str">
        <f t="shared" si="9"/>
        <v>LuxembourgCable modemTotal</v>
      </c>
      <c r="AE556" s="8"/>
      <c r="AF556" s="8"/>
    </row>
    <row r="557" spans="4:32" ht="13.15" customHeight="1" x14ac:dyDescent="0.25">
      <c r="D557" s="53" t="s">
        <v>173</v>
      </c>
      <c r="E557" s="53" t="s">
        <v>129</v>
      </c>
      <c r="F557" s="53" t="s">
        <v>19</v>
      </c>
      <c r="G557" s="53" t="s">
        <v>31</v>
      </c>
      <c r="H557" s="54">
        <v>0</v>
      </c>
      <c r="I557" s="54">
        <v>0</v>
      </c>
      <c r="J557" s="54">
        <v>0</v>
      </c>
      <c r="K557" s="54">
        <v>0</v>
      </c>
      <c r="L557" s="54">
        <v>0</v>
      </c>
      <c r="M557" s="54">
        <v>0</v>
      </c>
      <c r="N557" s="54" t="e">
        <v>#N/A</v>
      </c>
      <c r="O557" s="111" t="e">
        <v>#N/A</v>
      </c>
      <c r="P557" s="111" t="e">
        <v>#N/A</v>
      </c>
      <c r="Q557" s="111" t="e">
        <v>#N/A</v>
      </c>
      <c r="R557" s="111" t="e">
        <v>#N/A</v>
      </c>
      <c r="AC557" s="84" t="str">
        <f t="shared" si="9"/>
        <v>LuxembourgWiMAXTotal</v>
      </c>
      <c r="AE557" s="8"/>
      <c r="AF557" s="8"/>
    </row>
    <row r="558" spans="4:32" ht="13.15" customHeight="1" x14ac:dyDescent="0.25">
      <c r="D558" s="53" t="s">
        <v>173</v>
      </c>
      <c r="E558" s="53" t="s">
        <v>134</v>
      </c>
      <c r="F558" s="53" t="s">
        <v>19</v>
      </c>
      <c r="G558" s="53" t="s">
        <v>31</v>
      </c>
      <c r="H558" s="54">
        <v>217512.45600000001</v>
      </c>
      <c r="I558" s="54">
        <v>219226.57199999999</v>
      </c>
      <c r="J558" s="54">
        <v>226974.45599999998</v>
      </c>
      <c r="K558" s="54">
        <v>226474.45873111638</v>
      </c>
      <c r="L558" s="54">
        <v>231811.34005351565</v>
      </c>
      <c r="M558" s="54">
        <v>237623.86769675947</v>
      </c>
      <c r="N558" s="54" t="e">
        <v>#N/A</v>
      </c>
      <c r="O558" s="111" t="e">
        <v>#N/A</v>
      </c>
      <c r="P558" s="111" t="e">
        <v>#N/A</v>
      </c>
      <c r="Q558" s="111" t="e">
        <v>#N/A</v>
      </c>
      <c r="R558" s="111" t="e">
        <v>#N/A</v>
      </c>
      <c r="AC558" s="84" t="str">
        <f t="shared" si="9"/>
        <v>LuxembourgHSPATotal</v>
      </c>
      <c r="AE558" s="8"/>
      <c r="AF558" s="8"/>
    </row>
    <row r="559" spans="4:32" ht="13.15" customHeight="1" x14ac:dyDescent="0.25">
      <c r="D559" s="53" t="s">
        <v>174</v>
      </c>
      <c r="E559" s="53" t="s">
        <v>147</v>
      </c>
      <c r="F559" s="53" t="s">
        <v>19</v>
      </c>
      <c r="G559" s="53" t="s">
        <v>149</v>
      </c>
      <c r="H559" s="54">
        <v>316</v>
      </c>
      <c r="I559" s="54">
        <v>316</v>
      </c>
      <c r="J559" s="54">
        <v>316</v>
      </c>
      <c r="K559" s="54">
        <v>316</v>
      </c>
      <c r="L559" s="54">
        <v>316</v>
      </c>
      <c r="M559" s="54">
        <v>316</v>
      </c>
      <c r="N559" s="54">
        <v>316</v>
      </c>
      <c r="O559" s="111">
        <v>316</v>
      </c>
      <c r="P559" s="111">
        <v>316</v>
      </c>
      <c r="Q559" s="111">
        <v>316</v>
      </c>
      <c r="R559" s="111">
        <v>316</v>
      </c>
      <c r="AC559" s="84" t="str">
        <f t="shared" si="9"/>
        <v>MaltaLand areaTotal</v>
      </c>
      <c r="AE559" s="8"/>
      <c r="AF559" s="8"/>
    </row>
    <row r="560" spans="4:32" ht="13.15" customHeight="1" x14ac:dyDescent="0.25">
      <c r="D560" s="53" t="s">
        <v>174</v>
      </c>
      <c r="E560" s="53" t="s">
        <v>28</v>
      </c>
      <c r="F560" s="53" t="s">
        <v>19</v>
      </c>
      <c r="G560" s="53" t="s">
        <v>152</v>
      </c>
      <c r="H560" s="54">
        <v>422977.99999999994</v>
      </c>
      <c r="I560" s="54">
        <v>425384</v>
      </c>
      <c r="J560" s="54">
        <v>431629</v>
      </c>
      <c r="K560" s="54">
        <v>429344</v>
      </c>
      <c r="L560" s="54">
        <v>434403</v>
      </c>
      <c r="M560" s="54">
        <v>460297</v>
      </c>
      <c r="N560" s="54">
        <v>475701</v>
      </c>
      <c r="O560" s="111">
        <v>493559</v>
      </c>
      <c r="P560" s="111">
        <v>514563.99999999983</v>
      </c>
      <c r="Q560" s="111">
        <v>516099.99999999994</v>
      </c>
      <c r="R560" s="111">
        <v>520971</v>
      </c>
      <c r="AC560" s="84" t="str">
        <f t="shared" si="9"/>
        <v>MaltaPopulationTotal</v>
      </c>
      <c r="AE560" s="8"/>
      <c r="AF560" s="8"/>
    </row>
    <row r="561" spans="4:32" ht="13.15" customHeight="1" x14ac:dyDescent="0.25">
      <c r="D561" s="53" t="s">
        <v>174</v>
      </c>
      <c r="E561" s="53" t="s">
        <v>31</v>
      </c>
      <c r="F561" s="53" t="s">
        <v>19</v>
      </c>
      <c r="G561" s="53" t="s">
        <v>152</v>
      </c>
      <c r="H561" s="54">
        <v>156710</v>
      </c>
      <c r="I561" s="54">
        <v>152985.99990000008</v>
      </c>
      <c r="J561" s="54">
        <v>164512</v>
      </c>
      <c r="K561" s="54">
        <v>163641.09024238988</v>
      </c>
      <c r="L561" s="54">
        <v>165569.28832023946</v>
      </c>
      <c r="M561" s="54">
        <v>175438.58285035155</v>
      </c>
      <c r="N561" s="54">
        <v>175347.28385211327</v>
      </c>
      <c r="O561" s="111">
        <v>181679.91223370327</v>
      </c>
      <c r="P561" s="111">
        <v>189410.50016458565</v>
      </c>
      <c r="Q561" s="111">
        <v>189976.01099609822</v>
      </c>
      <c r="R561" s="111">
        <v>191769.00324420875</v>
      </c>
      <c r="AC561" s="84" t="str">
        <f t="shared" si="9"/>
        <v>MaltaHouseholdsTotal</v>
      </c>
      <c r="AE561" s="8"/>
      <c r="AF561" s="8"/>
    </row>
    <row r="562" spans="4:32" ht="13.15" customHeight="1" x14ac:dyDescent="0.25">
      <c r="D562" s="53" t="s">
        <v>174</v>
      </c>
      <c r="E562" s="53" t="s">
        <v>58</v>
      </c>
      <c r="F562" s="53" t="s">
        <v>19</v>
      </c>
      <c r="G562" s="53" t="s">
        <v>31</v>
      </c>
      <c r="H562" s="54">
        <v>156662.98699999996</v>
      </c>
      <c r="I562" s="54">
        <v>152641.78140022507</v>
      </c>
      <c r="J562" s="54">
        <v>164141.848</v>
      </c>
      <c r="K562" s="54">
        <v>163272.89778934451</v>
      </c>
      <c r="L562" s="54">
        <v>165519.61753374341</v>
      </c>
      <c r="M562" s="54">
        <v>175385.95127549648</v>
      </c>
      <c r="N562" s="54">
        <v>175347.28385211327</v>
      </c>
      <c r="O562" s="111">
        <v>181679.91223370327</v>
      </c>
      <c r="P562" s="111" t="e">
        <v>#N/A</v>
      </c>
      <c r="Q562" s="111" t="e">
        <v>#N/A</v>
      </c>
      <c r="R562" s="111" t="e">
        <v>#N/A</v>
      </c>
      <c r="AC562" s="84" t="str">
        <f t="shared" si="9"/>
        <v>MaltaBroadband coverage (&gt;2Mbps)Total</v>
      </c>
      <c r="AE562" s="8"/>
      <c r="AF562" s="8"/>
    </row>
    <row r="563" spans="4:32" ht="13.15" customHeight="1" x14ac:dyDescent="0.25">
      <c r="D563" s="53" t="s">
        <v>174</v>
      </c>
      <c r="E563" s="53" t="s">
        <v>60</v>
      </c>
      <c r="F563" s="53" t="s">
        <v>19</v>
      </c>
      <c r="G563" s="53" t="s">
        <v>31</v>
      </c>
      <c r="H563" s="54">
        <v>156662.98699999996</v>
      </c>
      <c r="I563" s="54">
        <v>152182.82340052509</v>
      </c>
      <c r="J563" s="54">
        <v>163648.31200000001</v>
      </c>
      <c r="K563" s="54">
        <v>162700.97217894736</v>
      </c>
      <c r="L563" s="54">
        <v>165445.11135399929</v>
      </c>
      <c r="M563" s="54">
        <v>175315.77584235629</v>
      </c>
      <c r="N563" s="54">
        <v>175347.28385211327</v>
      </c>
      <c r="O563" s="111">
        <v>181679.91223370327</v>
      </c>
      <c r="P563" s="111">
        <v>189410.50016458565</v>
      </c>
      <c r="Q563" s="111">
        <v>189976.01099609822</v>
      </c>
      <c r="R563" s="54">
        <v>191769.00324420875</v>
      </c>
      <c r="AC563" s="84" t="str">
        <f t="shared" si="9"/>
        <v>MaltaBroadband coverage (&gt;30Mbps)Total</v>
      </c>
      <c r="AE563" s="8"/>
      <c r="AF563" s="8"/>
    </row>
    <row r="564" spans="4:32" ht="13.15" customHeight="1" x14ac:dyDescent="0.25">
      <c r="D564" s="53" t="s">
        <v>174</v>
      </c>
      <c r="E564" s="53" t="s">
        <v>61</v>
      </c>
      <c r="F564" s="53" t="s">
        <v>19</v>
      </c>
      <c r="G564" s="53" t="s">
        <v>31</v>
      </c>
      <c r="H564" s="54">
        <v>156662.98699999996</v>
      </c>
      <c r="I564" s="54">
        <v>152128.57099754794</v>
      </c>
      <c r="J564" s="54">
        <v>163589.34160651354</v>
      </c>
      <c r="K564" s="54">
        <v>162637.81691137914</v>
      </c>
      <c r="L564" s="54">
        <v>165403.71903191923</v>
      </c>
      <c r="M564" s="54">
        <v>175263.14426750119</v>
      </c>
      <c r="N564" s="54">
        <v>175347.28385211327</v>
      </c>
      <c r="O564" s="111">
        <v>181679.91223370327</v>
      </c>
      <c r="P564" s="111">
        <v>189410.50016458565</v>
      </c>
      <c r="Q564" s="111">
        <v>189976.01099609822</v>
      </c>
      <c r="R564" s="54">
        <v>191769.00324420875</v>
      </c>
      <c r="AC564" s="84" t="str">
        <f t="shared" si="9"/>
        <v>MaltaBroadband coverage (&gt;100Mbps)Total</v>
      </c>
      <c r="AE564" s="8"/>
      <c r="AF564" s="8"/>
    </row>
    <row r="565" spans="4:32" ht="13.15" customHeight="1" x14ac:dyDescent="0.25">
      <c r="D565" s="53" t="s">
        <v>174</v>
      </c>
      <c r="E565" s="53" t="s">
        <v>62</v>
      </c>
      <c r="F565" s="53" t="s">
        <v>19</v>
      </c>
      <c r="G565" s="53" t="s">
        <v>31</v>
      </c>
      <c r="H565" s="54" t="e">
        <v>#N/A</v>
      </c>
      <c r="I565" s="54" t="e">
        <v>#N/A</v>
      </c>
      <c r="J565" s="54" t="e">
        <v>#N/A</v>
      </c>
      <c r="K565" s="54" t="e">
        <v>#N/A</v>
      </c>
      <c r="L565" s="54" t="e">
        <v>#N/A</v>
      </c>
      <c r="M565" s="54" t="e">
        <v>#N/A</v>
      </c>
      <c r="N565" s="54">
        <v>175347.28385211327</v>
      </c>
      <c r="O565" s="111">
        <v>181679.91223370327</v>
      </c>
      <c r="P565" s="111">
        <v>189410.50016458565</v>
      </c>
      <c r="Q565" s="111">
        <v>189976.01099609822</v>
      </c>
      <c r="R565" s="54">
        <v>191769.00324420875</v>
      </c>
      <c r="AC565" s="84" t="str">
        <f t="shared" si="9"/>
        <v>MaltaBroadband coverage (&gt;1Gbps)Total</v>
      </c>
      <c r="AE565" s="8"/>
      <c r="AF565" s="8"/>
    </row>
    <row r="566" spans="4:32" ht="13.15" customHeight="1" x14ac:dyDescent="0.25">
      <c r="D566" s="53" t="s">
        <v>174</v>
      </c>
      <c r="E566" s="53" t="s">
        <v>63</v>
      </c>
      <c r="F566" s="53" t="s">
        <v>19</v>
      </c>
      <c r="G566" s="53" t="s">
        <v>31</v>
      </c>
      <c r="H566" s="54" t="e">
        <v>#N/A</v>
      </c>
      <c r="I566" s="54" t="e">
        <v>#N/A</v>
      </c>
      <c r="J566" s="54" t="e">
        <v>#N/A</v>
      </c>
      <c r="K566" s="54" t="e">
        <v>#N/A</v>
      </c>
      <c r="L566" s="54" t="e">
        <v>#N/A</v>
      </c>
      <c r="M566" s="54" t="e">
        <v>#N/A</v>
      </c>
      <c r="N566" s="54" t="e">
        <v>#N/A</v>
      </c>
      <c r="O566" s="111" t="e">
        <v>#N/A</v>
      </c>
      <c r="P566" s="111">
        <v>0</v>
      </c>
      <c r="Q566" s="111">
        <v>0</v>
      </c>
      <c r="R566" s="54">
        <v>0</v>
      </c>
      <c r="AC566" s="84" t="str">
        <f t="shared" si="9"/>
        <v>MaltaBroadband coverage (&gt;1Gbps upload and download)Total</v>
      </c>
      <c r="AE566" s="8"/>
      <c r="AF566" s="8"/>
    </row>
    <row r="567" spans="4:32" ht="13.15" customHeight="1" x14ac:dyDescent="0.25">
      <c r="D567" s="53" t="s">
        <v>174</v>
      </c>
      <c r="E567" s="53" t="s">
        <v>65</v>
      </c>
      <c r="F567" s="53" t="s">
        <v>19</v>
      </c>
      <c r="G567" s="53" t="s">
        <v>31</v>
      </c>
      <c r="H567" s="54">
        <v>156673.71476213881</v>
      </c>
      <c r="I567" s="54">
        <v>152985.99990000008</v>
      </c>
      <c r="J567" s="54">
        <v>164512</v>
      </c>
      <c r="K567" s="54">
        <v>163641.09024238988</v>
      </c>
      <c r="L567" s="54">
        <v>165569.28832023946</v>
      </c>
      <c r="M567" s="54">
        <v>175438.58285035155</v>
      </c>
      <c r="N567" s="54">
        <v>175347.28385211327</v>
      </c>
      <c r="O567" s="111">
        <v>181679.91223370327</v>
      </c>
      <c r="P567" s="111">
        <v>189410.50016458565</v>
      </c>
      <c r="Q567" s="111">
        <v>189976.01099609822</v>
      </c>
      <c r="R567" s="54">
        <v>191769.00324420875</v>
      </c>
      <c r="AC567" s="84" t="str">
        <f t="shared" si="9"/>
        <v>MaltaFixed broadband coverageTotal</v>
      </c>
      <c r="AE567" s="8"/>
      <c r="AF567" s="8"/>
    </row>
    <row r="568" spans="4:32" ht="13.15" customHeight="1" x14ac:dyDescent="0.25">
      <c r="D568" s="53" t="s">
        <v>174</v>
      </c>
      <c r="E568" s="53" t="s">
        <v>70</v>
      </c>
      <c r="F568" s="53" t="s">
        <v>19</v>
      </c>
      <c r="G568" s="53" t="s">
        <v>31</v>
      </c>
      <c r="H568" s="54">
        <v>156669.12601249493</v>
      </c>
      <c r="I568" s="54">
        <v>152985.99990000008</v>
      </c>
      <c r="J568" s="54">
        <v>164511.39193242436</v>
      </c>
      <c r="K568" s="54">
        <v>163559.2696972687</v>
      </c>
      <c r="L568" s="54">
        <v>165486.50367607936</v>
      </c>
      <c r="M568" s="54">
        <v>175350.86355892639</v>
      </c>
      <c r="N568" s="54">
        <v>175347.28385211327</v>
      </c>
      <c r="O568" s="111">
        <v>181679.91223370327</v>
      </c>
      <c r="P568" s="111">
        <v>189410.50016458565</v>
      </c>
      <c r="Q568" s="111">
        <v>189976.01099609822</v>
      </c>
      <c r="R568" s="54">
        <v>191769.00324420875</v>
      </c>
      <c r="AC568" s="84" t="str">
        <f t="shared" si="9"/>
        <v>MaltaNGA coverageTotal</v>
      </c>
      <c r="AE568" s="8"/>
      <c r="AF568" s="8"/>
    </row>
    <row r="569" spans="4:32" ht="13.15" customHeight="1" x14ac:dyDescent="0.25">
      <c r="D569" s="53" t="s">
        <v>174</v>
      </c>
      <c r="E569" s="53" t="s">
        <v>225</v>
      </c>
      <c r="F569" s="53" t="s">
        <v>19</v>
      </c>
      <c r="G569" s="53" t="s">
        <v>31</v>
      </c>
      <c r="H569" s="54" t="e">
        <v>#N/A</v>
      </c>
      <c r="I569" s="54" t="e">
        <v>#N/A</v>
      </c>
      <c r="J569" s="54" t="e">
        <v>#N/A</v>
      </c>
      <c r="K569" s="54" t="e">
        <v>#N/A</v>
      </c>
      <c r="L569" s="54" t="e">
        <v>#N/A</v>
      </c>
      <c r="M569" s="54" t="e">
        <v>#N/A</v>
      </c>
      <c r="N569" s="54">
        <v>175347.28385211327</v>
      </c>
      <c r="O569" s="111">
        <v>181679.91223370327</v>
      </c>
      <c r="P569" s="111">
        <v>189410.50016458565</v>
      </c>
      <c r="Q569" s="111">
        <v>189976.01099609822</v>
      </c>
      <c r="R569" s="54">
        <v>191769.00324420875</v>
      </c>
      <c r="AC569" s="84" t="str">
        <f t="shared" si="9"/>
        <v>MaltaFixed VHCN coverage (FTTP &amp; DOCSIS 3.1)Total</v>
      </c>
      <c r="AE569" s="8"/>
      <c r="AF569" s="8"/>
    </row>
    <row r="570" spans="4:32" ht="13.15" customHeight="1" x14ac:dyDescent="0.25">
      <c r="D570" s="53" t="s">
        <v>174</v>
      </c>
      <c r="E570" s="53" t="s">
        <v>226</v>
      </c>
      <c r="F570" s="53" t="s">
        <v>19</v>
      </c>
      <c r="G570" s="53" t="s">
        <v>31</v>
      </c>
      <c r="H570" s="54" t="e">
        <v>#N/A</v>
      </c>
      <c r="I570" s="54" t="e">
        <v>#N/A</v>
      </c>
      <c r="J570" s="54" t="e">
        <v>#N/A</v>
      </c>
      <c r="K570" s="54" t="e">
        <v>#N/A</v>
      </c>
      <c r="L570" s="54" t="e">
        <v>#N/A</v>
      </c>
      <c r="M570" s="54" t="e">
        <v>#N/A</v>
      </c>
      <c r="N570" s="54" t="e">
        <v>#N/A</v>
      </c>
      <c r="O570" s="54" t="e">
        <v>#N/A</v>
      </c>
      <c r="P570" s="54" t="e">
        <v>#N/A</v>
      </c>
      <c r="Q570" s="54" t="e">
        <v>#N/A</v>
      </c>
      <c r="R570" s="54">
        <v>191769.00324420875</v>
      </c>
      <c r="AC570" s="84" t="str">
        <f t="shared" si="9"/>
        <v>MaltaVHCN coverage (as defined by BEREC)Total</v>
      </c>
      <c r="AE570" s="8"/>
      <c r="AF570" s="8"/>
    </row>
    <row r="571" spans="4:32" ht="13.15" customHeight="1" x14ac:dyDescent="0.25">
      <c r="D571" s="53" t="s">
        <v>174</v>
      </c>
      <c r="E571" s="53" t="s">
        <v>74</v>
      </c>
      <c r="F571" s="53" t="s">
        <v>19</v>
      </c>
      <c r="G571" s="53" t="s">
        <v>31</v>
      </c>
      <c r="H571" s="54">
        <v>156694.329</v>
      </c>
      <c r="I571" s="54">
        <v>152985.99990000008</v>
      </c>
      <c r="J571" s="54">
        <v>164512</v>
      </c>
      <c r="K571" s="54">
        <v>163641.09024238988</v>
      </c>
      <c r="L571" s="54">
        <v>165569.28832023946</v>
      </c>
      <c r="M571" s="54">
        <v>175438.58285035155</v>
      </c>
      <c r="N571" s="54">
        <v>175347.28385211327</v>
      </c>
      <c r="O571" s="111">
        <v>181679.91223370327</v>
      </c>
      <c r="P571" s="111">
        <v>189410.50016458565</v>
      </c>
      <c r="Q571" s="111">
        <v>189976.01099609822</v>
      </c>
      <c r="R571" s="54">
        <v>191769.00324420875</v>
      </c>
      <c r="AC571" s="84" t="str">
        <f t="shared" si="9"/>
        <v>MaltaDSLTotal</v>
      </c>
      <c r="AE571" s="8"/>
      <c r="AF571" s="8"/>
    </row>
    <row r="572" spans="4:32" ht="13.15" customHeight="1" x14ac:dyDescent="0.25">
      <c r="D572" s="53" t="s">
        <v>174</v>
      </c>
      <c r="E572" s="53" t="s">
        <v>78</v>
      </c>
      <c r="F572" s="53" t="s">
        <v>19</v>
      </c>
      <c r="G572" s="53" t="s">
        <v>31</v>
      </c>
      <c r="H572" s="54">
        <v>117532.5</v>
      </c>
      <c r="I572" s="54">
        <v>114740</v>
      </c>
      <c r="J572" s="54">
        <v>118448.64</v>
      </c>
      <c r="K572" s="54">
        <v>117821.58497452072</v>
      </c>
      <c r="L572" s="54">
        <v>119209.88759057241</v>
      </c>
      <c r="M572" s="54">
        <v>126315.77965225313</v>
      </c>
      <c r="N572" s="54">
        <v>126250.04437352155</v>
      </c>
      <c r="O572" s="111">
        <v>130825.61843704713</v>
      </c>
      <c r="P572" s="111">
        <v>136375.56011850166</v>
      </c>
      <c r="Q572" s="111">
        <v>136782.72793533944</v>
      </c>
      <c r="R572" s="54">
        <v>138073.68233583032</v>
      </c>
      <c r="AC572" s="84" t="str">
        <f t="shared" si="9"/>
        <v>MaltaVDSLTotal</v>
      </c>
      <c r="AE572" s="8"/>
      <c r="AF572" s="8"/>
    </row>
    <row r="573" spans="4:32" ht="13.15" customHeight="1" x14ac:dyDescent="0.25">
      <c r="D573" s="53" t="s">
        <v>174</v>
      </c>
      <c r="E573" s="53" t="s">
        <v>82</v>
      </c>
      <c r="F573" s="53" t="s">
        <v>19</v>
      </c>
      <c r="G573" s="53" t="s">
        <v>31</v>
      </c>
      <c r="H573" s="54" t="e">
        <v>#N/A</v>
      </c>
      <c r="I573" s="54" t="e">
        <v>#N/A</v>
      </c>
      <c r="J573" s="54" t="e">
        <v>#N/A</v>
      </c>
      <c r="K573" s="54" t="e">
        <v>#N/A</v>
      </c>
      <c r="L573" s="54" t="e">
        <v>#N/A</v>
      </c>
      <c r="M573" s="54" t="e">
        <v>#N/A</v>
      </c>
      <c r="N573" s="54">
        <v>0</v>
      </c>
      <c r="O573" s="111">
        <v>0</v>
      </c>
      <c r="P573" s="111">
        <v>0</v>
      </c>
      <c r="Q573" s="111">
        <v>0</v>
      </c>
      <c r="R573" s="54">
        <v>0</v>
      </c>
      <c r="AC573" s="84" t="str">
        <f t="shared" si="9"/>
        <v>MaltaVDSL 2 VectoringTotal</v>
      </c>
      <c r="AE573" s="8"/>
      <c r="AF573" s="8"/>
    </row>
    <row r="574" spans="4:32" ht="13.15" customHeight="1" x14ac:dyDescent="0.25">
      <c r="D574" s="53" t="s">
        <v>174</v>
      </c>
      <c r="E574" s="53" t="s">
        <v>86</v>
      </c>
      <c r="F574" s="53" t="s">
        <v>19</v>
      </c>
      <c r="G574" s="53" t="s">
        <v>31</v>
      </c>
      <c r="H574" s="54">
        <v>1286</v>
      </c>
      <c r="I574" s="54">
        <v>12900</v>
      </c>
      <c r="J574" s="54">
        <v>17109.248</v>
      </c>
      <c r="K574" s="54">
        <v>26231.666765855098</v>
      </c>
      <c r="L574" s="54">
        <v>38080.936313655075</v>
      </c>
      <c r="M574" s="54">
        <v>55438.592180711094</v>
      </c>
      <c r="N574" s="54">
        <v>68736.135270028404</v>
      </c>
      <c r="O574" s="111">
        <v>74578.600939967582</v>
      </c>
      <c r="P574" s="111">
        <v>90917.040079001104</v>
      </c>
      <c r="Q574" s="111">
        <v>106842.50858420564</v>
      </c>
      <c r="R574" s="54">
        <v>133471.22625796928</v>
      </c>
      <c r="AC574" s="84" t="str">
        <f t="shared" si="9"/>
        <v>MaltaFTTPTotal</v>
      </c>
      <c r="AE574" s="8"/>
      <c r="AF574" s="8"/>
    </row>
    <row r="575" spans="4:32" ht="13.15" customHeight="1" x14ac:dyDescent="0.25">
      <c r="D575" s="53" t="s">
        <v>174</v>
      </c>
      <c r="E575" s="53" t="s">
        <v>90</v>
      </c>
      <c r="F575" s="53" t="s">
        <v>19</v>
      </c>
      <c r="G575" s="53" t="s">
        <v>31</v>
      </c>
      <c r="H575" s="54">
        <v>156694.329</v>
      </c>
      <c r="I575" s="54">
        <v>152985.99990000008</v>
      </c>
      <c r="J575" s="54">
        <v>164510.78386484869</v>
      </c>
      <c r="K575" s="54">
        <v>163477.44915214751</v>
      </c>
      <c r="L575" s="54">
        <v>165403.71903191923</v>
      </c>
      <c r="M575" s="54">
        <v>175263.14426750122</v>
      </c>
      <c r="N575" s="54">
        <v>175347.28385211327</v>
      </c>
      <c r="O575" s="111">
        <v>181679.91223370327</v>
      </c>
      <c r="P575" s="111">
        <v>189410.50016458565</v>
      </c>
      <c r="Q575" s="111">
        <v>189976.01099609822</v>
      </c>
      <c r="R575" s="54">
        <v>191769.00324420875</v>
      </c>
      <c r="AC575" s="84" t="str">
        <f t="shared" si="9"/>
        <v>MaltaCable modem DOCSIS 3.0Total</v>
      </c>
      <c r="AE575" s="8"/>
      <c r="AF575" s="8"/>
    </row>
    <row r="576" spans="4:32" ht="13.15" customHeight="1" x14ac:dyDescent="0.25">
      <c r="D576" s="53" t="s">
        <v>174</v>
      </c>
      <c r="E576" s="53" t="s">
        <v>94</v>
      </c>
      <c r="F576" s="53" t="s">
        <v>19</v>
      </c>
      <c r="G576" s="53" t="s">
        <v>31</v>
      </c>
      <c r="H576" s="54" t="e">
        <v>#N/A</v>
      </c>
      <c r="I576" s="54" t="e">
        <v>#N/A</v>
      </c>
      <c r="J576" s="54" t="e">
        <v>#N/A</v>
      </c>
      <c r="K576" s="54" t="e">
        <v>#N/A</v>
      </c>
      <c r="L576" s="54" t="e">
        <v>#N/A</v>
      </c>
      <c r="M576" s="54" t="e">
        <v>#N/A</v>
      </c>
      <c r="N576" s="54">
        <v>175347.28385211327</v>
      </c>
      <c r="O576" s="111">
        <v>181679.91223370327</v>
      </c>
      <c r="P576" s="111">
        <v>189410.50016458565</v>
      </c>
      <c r="Q576" s="111">
        <v>189976.01099609822</v>
      </c>
      <c r="R576" s="54">
        <v>191769.00324420875</v>
      </c>
      <c r="AC576" s="84" t="str">
        <f t="shared" si="9"/>
        <v>MaltaCable modem DOCSIS 3.1Total</v>
      </c>
      <c r="AE576" s="8"/>
      <c r="AF576" s="8"/>
    </row>
    <row r="577" spans="4:32" ht="13.15" customHeight="1" x14ac:dyDescent="0.25">
      <c r="D577" s="53" t="s">
        <v>174</v>
      </c>
      <c r="E577" s="53" t="s">
        <v>98</v>
      </c>
      <c r="F577" s="53" t="s">
        <v>19</v>
      </c>
      <c r="G577" s="53" t="s">
        <v>31</v>
      </c>
      <c r="H577" s="54" t="e">
        <v>#N/A</v>
      </c>
      <c r="I577" s="54" t="e">
        <v>#N/A</v>
      </c>
      <c r="J577" s="54" t="e">
        <v>#N/A</v>
      </c>
      <c r="K577" s="54" t="e">
        <v>#N/A</v>
      </c>
      <c r="L577" s="54" t="e">
        <v>#N/A</v>
      </c>
      <c r="M577" s="54" t="e">
        <v>#N/A</v>
      </c>
      <c r="N577" s="54">
        <v>175347.28385211327</v>
      </c>
      <c r="O577" s="111">
        <v>181679.91223370327</v>
      </c>
      <c r="P577" s="111">
        <v>189410.50016458565</v>
      </c>
      <c r="Q577" s="111">
        <v>189976.01099609822</v>
      </c>
      <c r="R577" s="54">
        <v>191769.00324420875</v>
      </c>
      <c r="AC577" s="84" t="str">
        <f t="shared" si="9"/>
        <v>MaltaFWATotal</v>
      </c>
      <c r="AE577" s="8"/>
      <c r="AF577" s="8"/>
    </row>
    <row r="578" spans="4:32" ht="13.15" customHeight="1" x14ac:dyDescent="0.25">
      <c r="D578" s="53" t="s">
        <v>174</v>
      </c>
      <c r="E578" s="53" t="s">
        <v>102</v>
      </c>
      <c r="F578" s="53" t="s">
        <v>19</v>
      </c>
      <c r="G578" s="53" t="s">
        <v>31</v>
      </c>
      <c r="H578" s="54">
        <v>47013</v>
      </c>
      <c r="I578" s="54">
        <v>102500.61993300007</v>
      </c>
      <c r="J578" s="54">
        <v>118448.63999999998</v>
      </c>
      <c r="K578" s="54">
        <v>162822.88479117793</v>
      </c>
      <c r="L578" s="54">
        <v>165403.71903191923</v>
      </c>
      <c r="M578" s="54">
        <v>175263.14426750122</v>
      </c>
      <c r="N578" s="54">
        <v>175347.28385211327</v>
      </c>
      <c r="O578" s="111">
        <v>181679.91223370327</v>
      </c>
      <c r="P578" s="111">
        <v>189410.50016458565</v>
      </c>
      <c r="Q578" s="111">
        <v>189976.01099609822</v>
      </c>
      <c r="R578" s="54" t="e">
        <v>#N/A</v>
      </c>
      <c r="AC578" s="84" t="str">
        <f t="shared" si="9"/>
        <v>MaltaLTETotal</v>
      </c>
      <c r="AE578" s="8"/>
      <c r="AF578" s="8"/>
    </row>
    <row r="579" spans="4:32" ht="13.15" customHeight="1" x14ac:dyDescent="0.25">
      <c r="D579" s="53" t="s">
        <v>174</v>
      </c>
      <c r="E579" s="53" t="s">
        <v>106</v>
      </c>
      <c r="F579" s="53" t="s">
        <v>19</v>
      </c>
      <c r="G579" s="53" t="s">
        <v>31</v>
      </c>
      <c r="H579" s="54" t="e">
        <v>#N/A</v>
      </c>
      <c r="I579" s="54" t="e">
        <v>#N/A</v>
      </c>
      <c r="J579" s="54" t="e">
        <v>#N/A</v>
      </c>
      <c r="K579" s="54">
        <v>162413.78206557196</v>
      </c>
      <c r="L579" s="54">
        <v>164493.0879461579</v>
      </c>
      <c r="M579" s="54">
        <v>145438.58518294146</v>
      </c>
      <c r="N579" s="54">
        <v>175347.28385211327</v>
      </c>
      <c r="O579" s="111">
        <v>181679.91223370327</v>
      </c>
      <c r="P579" s="111">
        <v>189410.50016458565</v>
      </c>
      <c r="Q579" s="54" t="e">
        <v>#N/A</v>
      </c>
      <c r="R579" s="54" t="e">
        <v>#N/A</v>
      </c>
      <c r="AC579" s="84" t="str">
        <f t="shared" si="9"/>
        <v>MaltaAverage LTE coverageTotal</v>
      </c>
      <c r="AE579" s="8"/>
      <c r="AF579" s="8"/>
    </row>
    <row r="580" spans="4:32" ht="13.15" customHeight="1" x14ac:dyDescent="0.25">
      <c r="D580" s="53" t="s">
        <v>174</v>
      </c>
      <c r="E580" s="53" t="s">
        <v>108</v>
      </c>
      <c r="F580" s="53" t="s">
        <v>19</v>
      </c>
      <c r="G580" s="53" t="s">
        <v>31</v>
      </c>
      <c r="H580" s="54" t="e">
        <v>#N/A</v>
      </c>
      <c r="I580" s="54" t="e">
        <v>#N/A</v>
      </c>
      <c r="J580" s="54" t="e">
        <v>#N/A</v>
      </c>
      <c r="K580" s="54" t="e">
        <v>#N/A</v>
      </c>
      <c r="L580" s="54" t="e">
        <v>#N/A</v>
      </c>
      <c r="M580" s="54" t="e">
        <v>#N/A</v>
      </c>
      <c r="N580" s="54" t="e">
        <v>#N/A</v>
      </c>
      <c r="O580" s="111">
        <v>0</v>
      </c>
      <c r="P580" s="111">
        <v>37882.100032917129</v>
      </c>
      <c r="Q580" s="111">
        <v>189976.01099609822</v>
      </c>
      <c r="R580" s="54">
        <v>191769.00324420875</v>
      </c>
      <c r="AC580" s="84" t="str">
        <f t="shared" si="9"/>
        <v>Malta5GTotal</v>
      </c>
      <c r="AE580" s="8"/>
      <c r="AF580" s="8"/>
    </row>
    <row r="581" spans="4:32" ht="13.15" customHeight="1" x14ac:dyDescent="0.25">
      <c r="D581" s="53" t="s">
        <v>174</v>
      </c>
      <c r="E581" s="53" t="s">
        <v>207</v>
      </c>
      <c r="F581" s="53" t="s">
        <v>19</v>
      </c>
      <c r="G581" s="53" t="s">
        <v>31</v>
      </c>
      <c r="H581" s="54" t="e">
        <v>#N/A</v>
      </c>
      <c r="I581" s="54" t="e">
        <v>#N/A</v>
      </c>
      <c r="J581" s="54" t="e">
        <v>#N/A</v>
      </c>
      <c r="K581" s="54" t="e">
        <v>#N/A</v>
      </c>
      <c r="L581" s="54" t="e">
        <v>#N/A</v>
      </c>
      <c r="M581" s="54" t="e">
        <v>#N/A</v>
      </c>
      <c r="N581" s="54" t="e">
        <v>#N/A</v>
      </c>
      <c r="O581" s="111" t="e">
        <v>#N/A</v>
      </c>
      <c r="P581" s="111" t="e">
        <v>#N/A</v>
      </c>
      <c r="Q581" s="111">
        <v>37995.202199219646</v>
      </c>
      <c r="R581" s="54">
        <v>47294.24908596326</v>
      </c>
      <c r="AC581" s="84" t="str">
        <f t="shared" si="9"/>
        <v>Malta5G in the 3.4–3.8 GHz bandTotal</v>
      </c>
      <c r="AE581" s="8"/>
      <c r="AF581" s="8"/>
    </row>
    <row r="582" spans="4:32" ht="13.15" customHeight="1" x14ac:dyDescent="0.25">
      <c r="D582" s="53" t="s">
        <v>174</v>
      </c>
      <c r="E582" s="53" t="s">
        <v>112</v>
      </c>
      <c r="F582" s="53" t="s">
        <v>19</v>
      </c>
      <c r="G582" s="53" t="s">
        <v>31</v>
      </c>
      <c r="H582" s="54">
        <v>156710</v>
      </c>
      <c r="I582" s="54">
        <v>152985.99990000008</v>
      </c>
      <c r="J582" s="54">
        <v>164512</v>
      </c>
      <c r="K582" s="54">
        <v>163641.09024238988</v>
      </c>
      <c r="L582" s="54">
        <v>165569.28832023946</v>
      </c>
      <c r="M582" s="54">
        <v>175438.58285035155</v>
      </c>
      <c r="N582" s="54">
        <v>175347.28385211327</v>
      </c>
      <c r="O582" s="111">
        <v>181679.91223370327</v>
      </c>
      <c r="P582" s="111">
        <v>189410.50016458565</v>
      </c>
      <c r="Q582" s="111">
        <v>189976.01099609822</v>
      </c>
      <c r="R582" s="54">
        <v>191769.00324420875</v>
      </c>
      <c r="AC582" s="84" t="str">
        <f t="shared" si="9"/>
        <v>MaltaSatelliteTotal</v>
      </c>
      <c r="AE582" s="8"/>
      <c r="AF582" s="8"/>
    </row>
    <row r="583" spans="4:32" ht="13.15" customHeight="1" x14ac:dyDescent="0.25">
      <c r="D583" s="53" t="s">
        <v>174</v>
      </c>
      <c r="E583" s="53" t="s">
        <v>52</v>
      </c>
      <c r="F583" s="53" t="s">
        <v>19</v>
      </c>
      <c r="G583" s="53" t="s">
        <v>31</v>
      </c>
      <c r="H583" s="54">
        <v>156673.71476213881</v>
      </c>
      <c r="I583" s="54">
        <v>152985.99990000008</v>
      </c>
      <c r="J583" s="54">
        <v>164512</v>
      </c>
      <c r="K583" s="54">
        <v>163641.09024238988</v>
      </c>
      <c r="L583" s="54">
        <v>165569.28832023946</v>
      </c>
      <c r="M583" s="54">
        <v>175438.58285035155</v>
      </c>
      <c r="N583" s="54" t="e">
        <v>#N/A</v>
      </c>
      <c r="O583" s="111" t="e">
        <v>#N/A</v>
      </c>
      <c r="P583" s="111" t="e">
        <v>#N/A</v>
      </c>
      <c r="Q583" s="111" t="e">
        <v>#N/A</v>
      </c>
      <c r="R583" s="111" t="e">
        <v>#N/A</v>
      </c>
      <c r="AC583" s="84" t="str">
        <f t="shared" si="9"/>
        <v>MaltaOverall broadband coverageTotal</v>
      </c>
      <c r="AE583" s="8"/>
      <c r="AF583" s="8"/>
    </row>
    <row r="584" spans="4:32" ht="13.15" customHeight="1" x14ac:dyDescent="0.25">
      <c r="D584" s="53" t="s">
        <v>174</v>
      </c>
      <c r="E584" s="53" t="s">
        <v>53</v>
      </c>
      <c r="F584" s="53" t="s">
        <v>19</v>
      </c>
      <c r="G584" s="53" t="s">
        <v>31</v>
      </c>
      <c r="H584" s="54" t="e">
        <v>#N/A</v>
      </c>
      <c r="I584" s="54" t="e">
        <v>#N/A</v>
      </c>
      <c r="J584" s="54" t="e">
        <v>#N/A</v>
      </c>
      <c r="K584" s="54" t="e">
        <v>#N/A</v>
      </c>
      <c r="L584" s="54">
        <v>165480.46581289489</v>
      </c>
      <c r="M584" s="54">
        <v>175344.72602707276</v>
      </c>
      <c r="N584" s="54" t="e">
        <v>#N/A</v>
      </c>
      <c r="O584" s="111" t="e">
        <v>#N/A</v>
      </c>
      <c r="P584" s="111" t="e">
        <v>#N/A</v>
      </c>
      <c r="Q584" s="111" t="e">
        <v>#N/A</v>
      </c>
      <c r="R584" s="111" t="e">
        <v>#N/A</v>
      </c>
      <c r="AC584" s="84" t="str">
        <f t="shared" si="9"/>
        <v>MaltaDOCSIS 3.0 &amp; FTTP coverageTotal</v>
      </c>
      <c r="AE584" s="8"/>
      <c r="AF584" s="8"/>
    </row>
    <row r="585" spans="4:32" ht="13.15" customHeight="1" x14ac:dyDescent="0.25">
      <c r="D585" s="53" t="s">
        <v>174</v>
      </c>
      <c r="E585" s="53" t="s">
        <v>124</v>
      </c>
      <c r="F585" s="53" t="s">
        <v>19</v>
      </c>
      <c r="G585" s="53" t="s">
        <v>31</v>
      </c>
      <c r="H585" s="54">
        <v>156694.329</v>
      </c>
      <c r="I585" s="54">
        <v>152985.99990000008</v>
      </c>
      <c r="J585" s="54">
        <v>164512</v>
      </c>
      <c r="K585" s="54">
        <v>163477.44915214751</v>
      </c>
      <c r="L585" s="54">
        <v>165403.71903191923</v>
      </c>
      <c r="M585" s="54">
        <v>175263.14426750122</v>
      </c>
      <c r="N585" s="54" t="e">
        <v>#N/A</v>
      </c>
      <c r="O585" s="111" t="e">
        <v>#N/A</v>
      </c>
      <c r="P585" s="111" t="e">
        <v>#N/A</v>
      </c>
      <c r="Q585" s="111" t="e">
        <v>#N/A</v>
      </c>
      <c r="R585" s="111" t="e">
        <v>#N/A</v>
      </c>
      <c r="AC585" s="84" t="str">
        <f t="shared" si="9"/>
        <v>MaltaCable modemTotal</v>
      </c>
      <c r="AE585" s="8"/>
      <c r="AF585" s="8"/>
    </row>
    <row r="586" spans="4:32" ht="13.15" customHeight="1" x14ac:dyDescent="0.25">
      <c r="D586" s="53" t="s">
        <v>174</v>
      </c>
      <c r="E586" s="53" t="s">
        <v>129</v>
      </c>
      <c r="F586" s="53" t="s">
        <v>19</v>
      </c>
      <c r="G586" s="53" t="s">
        <v>31</v>
      </c>
      <c r="H586" s="54">
        <v>156710</v>
      </c>
      <c r="I586" s="54">
        <v>152985.99990000008</v>
      </c>
      <c r="J586" s="54">
        <v>164512</v>
      </c>
      <c r="K586" s="54">
        <v>0</v>
      </c>
      <c r="L586" s="54">
        <v>0</v>
      </c>
      <c r="M586" s="54">
        <v>0</v>
      </c>
      <c r="N586" s="54" t="e">
        <v>#N/A</v>
      </c>
      <c r="O586" s="111" t="e">
        <v>#N/A</v>
      </c>
      <c r="P586" s="111" t="e">
        <v>#N/A</v>
      </c>
      <c r="Q586" s="111" t="e">
        <v>#N/A</v>
      </c>
      <c r="R586" s="111" t="e">
        <v>#N/A</v>
      </c>
      <c r="AC586" s="84" t="str">
        <f t="shared" si="9"/>
        <v>MaltaWiMAXTotal</v>
      </c>
      <c r="AE586" s="8"/>
      <c r="AF586" s="8"/>
    </row>
    <row r="587" spans="4:32" ht="13.15" customHeight="1" x14ac:dyDescent="0.25">
      <c r="D587" s="53" t="s">
        <v>174</v>
      </c>
      <c r="E587" s="53" t="s">
        <v>134</v>
      </c>
      <c r="F587" s="53" t="s">
        <v>19</v>
      </c>
      <c r="G587" s="53" t="s">
        <v>31</v>
      </c>
      <c r="H587" s="54">
        <v>156694.329</v>
      </c>
      <c r="I587" s="54">
        <v>151456.13990100008</v>
      </c>
      <c r="J587" s="54">
        <v>162866.88</v>
      </c>
      <c r="K587" s="54">
        <v>163477.44915214751</v>
      </c>
      <c r="L587" s="54">
        <v>165403.71903191923</v>
      </c>
      <c r="M587" s="54">
        <v>175263.14426750122</v>
      </c>
      <c r="N587" s="54" t="e">
        <v>#N/A</v>
      </c>
      <c r="O587" s="111" t="e">
        <v>#N/A</v>
      </c>
      <c r="P587" s="111" t="e">
        <v>#N/A</v>
      </c>
      <c r="Q587" s="111" t="e">
        <v>#N/A</v>
      </c>
      <c r="R587" s="111" t="e">
        <v>#N/A</v>
      </c>
      <c r="AC587" s="84" t="str">
        <f t="shared" si="9"/>
        <v>MaltaHSPATotal</v>
      </c>
      <c r="AE587" s="8"/>
      <c r="AF587" s="8"/>
    </row>
    <row r="588" spans="4:32" ht="13.15" customHeight="1" x14ac:dyDescent="0.25">
      <c r="D588" s="53" t="s">
        <v>175</v>
      </c>
      <c r="E588" s="53" t="s">
        <v>147</v>
      </c>
      <c r="F588" s="53" t="s">
        <v>19</v>
      </c>
      <c r="G588" s="53" t="s">
        <v>149</v>
      </c>
      <c r="H588" s="54">
        <v>41541</v>
      </c>
      <c r="I588" s="54">
        <v>41541</v>
      </c>
      <c r="J588" s="54">
        <v>41541</v>
      </c>
      <c r="K588" s="54">
        <v>41541</v>
      </c>
      <c r="L588" s="54">
        <v>41541</v>
      </c>
      <c r="M588" s="54">
        <v>41541</v>
      </c>
      <c r="N588" s="54">
        <v>41541</v>
      </c>
      <c r="O588" s="111">
        <v>41541</v>
      </c>
      <c r="P588" s="111">
        <v>41541</v>
      </c>
      <c r="Q588" s="111">
        <v>41541</v>
      </c>
      <c r="R588" s="111">
        <v>41541</v>
      </c>
      <c r="AC588" s="84" t="str">
        <f t="shared" si="9"/>
        <v>NetherlandsLand areaTotal</v>
      </c>
      <c r="AE588" s="8"/>
      <c r="AF588" s="8"/>
    </row>
    <row r="589" spans="4:32" ht="13.15" customHeight="1" x14ac:dyDescent="0.25">
      <c r="D589" s="53" t="s">
        <v>175</v>
      </c>
      <c r="E589" s="53" t="s">
        <v>28</v>
      </c>
      <c r="F589" s="53" t="s">
        <v>19</v>
      </c>
      <c r="G589" s="53" t="s">
        <v>152</v>
      </c>
      <c r="H589" s="54">
        <v>16730348</v>
      </c>
      <c r="I589" s="54">
        <v>16779575</v>
      </c>
      <c r="J589" s="54">
        <v>16829289</v>
      </c>
      <c r="K589" s="54">
        <v>16900726</v>
      </c>
      <c r="L589" s="54">
        <v>16979120</v>
      </c>
      <c r="M589" s="54">
        <v>17081507</v>
      </c>
      <c r="N589" s="54">
        <v>17153563</v>
      </c>
      <c r="O589" s="111">
        <v>17282163</v>
      </c>
      <c r="P589" s="111">
        <v>17407584.999999993</v>
      </c>
      <c r="Q589" s="111">
        <v>17407584.999999993</v>
      </c>
      <c r="R589" s="111">
        <v>17590671.999999981</v>
      </c>
      <c r="AC589" s="84" t="str">
        <f t="shared" si="9"/>
        <v>NetherlandsPopulationTotal</v>
      </c>
      <c r="AE589" s="8"/>
      <c r="AF589" s="8"/>
    </row>
    <row r="590" spans="4:32" ht="13.15" customHeight="1" x14ac:dyDescent="0.25">
      <c r="D590" s="53" t="s">
        <v>175</v>
      </c>
      <c r="E590" s="53" t="s">
        <v>31</v>
      </c>
      <c r="F590" s="53" t="s">
        <v>19</v>
      </c>
      <c r="G590" s="53" t="s">
        <v>152</v>
      </c>
      <c r="H590" s="54">
        <v>7629723</v>
      </c>
      <c r="I590" s="54">
        <v>7579450.9436472841</v>
      </c>
      <c r="J590" s="54">
        <v>7602930.2764901957</v>
      </c>
      <c r="K590" s="54">
        <v>7581039</v>
      </c>
      <c r="L590" s="54">
        <v>7616658.2956208186</v>
      </c>
      <c r="M590" s="54">
        <v>7662694.8241192289</v>
      </c>
      <c r="N590" s="54">
        <v>7957815</v>
      </c>
      <c r="O590" s="111">
        <v>7957815</v>
      </c>
      <c r="P590" s="111">
        <v>7972825</v>
      </c>
      <c r="Q590" s="147">
        <v>8060684</v>
      </c>
      <c r="R590" s="111">
        <v>8146710</v>
      </c>
      <c r="AC590" s="84" t="str">
        <f t="shared" si="9"/>
        <v>NetherlandsHouseholdsTotal</v>
      </c>
      <c r="AE590" s="8"/>
      <c r="AF590" s="8"/>
    </row>
    <row r="591" spans="4:32" ht="13.15" customHeight="1" x14ac:dyDescent="0.25">
      <c r="D591" s="53" t="s">
        <v>175</v>
      </c>
      <c r="E591" s="53" t="s">
        <v>58</v>
      </c>
      <c r="F591" s="53" t="s">
        <v>19</v>
      </c>
      <c r="G591" s="53" t="s">
        <v>31</v>
      </c>
      <c r="H591" s="54">
        <v>7591574.3849999998</v>
      </c>
      <c r="I591" s="54">
        <v>7541553.6889290474</v>
      </c>
      <c r="J591" s="54">
        <v>7564915.6251077447</v>
      </c>
      <c r="K591" s="54">
        <v>7543133.8049999997</v>
      </c>
      <c r="L591" s="54">
        <v>7578575.0041427147</v>
      </c>
      <c r="M591" s="54">
        <v>7624381.3499986324</v>
      </c>
      <c r="N591" s="54">
        <v>7918025.9249999998</v>
      </c>
      <c r="O591" s="111">
        <v>7918025.9249999998</v>
      </c>
      <c r="P591" s="111" t="e">
        <v>#N/A</v>
      </c>
      <c r="Q591" s="111" t="e">
        <v>#N/A</v>
      </c>
      <c r="R591" s="111" t="e">
        <v>#N/A</v>
      </c>
      <c r="AC591" s="84" t="str">
        <f t="shared" si="9"/>
        <v>NetherlandsBroadband coverage (&gt;2Mbps)Total</v>
      </c>
      <c r="AE591" s="8"/>
      <c r="AF591" s="8"/>
    </row>
    <row r="592" spans="4:32" ht="13.15" customHeight="1" x14ac:dyDescent="0.25">
      <c r="D592" s="53" t="s">
        <v>175</v>
      </c>
      <c r="E592" s="53" t="s">
        <v>60</v>
      </c>
      <c r="F592" s="53" t="s">
        <v>19</v>
      </c>
      <c r="G592" s="53" t="s">
        <v>31</v>
      </c>
      <c r="H592" s="54">
        <v>7449417.8109999998</v>
      </c>
      <c r="I592" s="54">
        <v>7458993.971823642</v>
      </c>
      <c r="J592" s="54">
        <v>7470214.8336752867</v>
      </c>
      <c r="K592" s="54">
        <v>7449133.7395000001</v>
      </c>
      <c r="L592" s="54">
        <v>7486312.1008799719</v>
      </c>
      <c r="M592" s="54">
        <v>7530481.0404762868</v>
      </c>
      <c r="N592" s="54">
        <v>7822119.0499999998</v>
      </c>
      <c r="O592" s="111">
        <v>7823797.1524999999</v>
      </c>
      <c r="P592" s="147">
        <v>7885123.9249999998</v>
      </c>
      <c r="Q592" s="147">
        <v>7972016.4759999998</v>
      </c>
      <c r="R592" s="54">
        <v>8057096.1899999995</v>
      </c>
      <c r="AC592" s="84" t="str">
        <f t="shared" si="9"/>
        <v>NetherlandsBroadband coverage (&gt;30Mbps)Total</v>
      </c>
      <c r="AE592" s="8"/>
      <c r="AF592" s="8"/>
    </row>
    <row r="593" spans="4:32" ht="13.15" customHeight="1" x14ac:dyDescent="0.25">
      <c r="D593" s="53" t="s">
        <v>175</v>
      </c>
      <c r="E593" s="53" t="s">
        <v>61</v>
      </c>
      <c r="F593" s="53" t="s">
        <v>19</v>
      </c>
      <c r="G593" s="53" t="s">
        <v>31</v>
      </c>
      <c r="H593" s="54">
        <v>6782823.7470000004</v>
      </c>
      <c r="I593" s="54">
        <v>6965515.4172118539</v>
      </c>
      <c r="J593" s="54">
        <v>6987092.9240944898</v>
      </c>
      <c r="K593" s="54">
        <v>6974555.8799999999</v>
      </c>
      <c r="L593" s="54">
        <v>7079208.072504987</v>
      </c>
      <c r="M593" s="54">
        <v>7127838.7253957065</v>
      </c>
      <c r="N593" s="54">
        <v>7621217.1020000009</v>
      </c>
      <c r="O593" s="111">
        <v>7621217.1020000009</v>
      </c>
      <c r="P593" s="111">
        <v>7852505</v>
      </c>
      <c r="Q593" s="147">
        <v>7956462.9993091682</v>
      </c>
      <c r="R593" s="54">
        <v>8040802.7699999996</v>
      </c>
      <c r="AC593" s="84" t="str">
        <f t="shared" si="9"/>
        <v>NetherlandsBroadband coverage (&gt;100Mbps)Total</v>
      </c>
      <c r="AE593" s="8"/>
      <c r="AF593" s="8"/>
    </row>
    <row r="594" spans="4:32" ht="13.15" customHeight="1" x14ac:dyDescent="0.25">
      <c r="D594" s="53" t="s">
        <v>175</v>
      </c>
      <c r="E594" s="53" t="s">
        <v>62</v>
      </c>
      <c r="F594" s="53" t="s">
        <v>19</v>
      </c>
      <c r="G594" s="53" t="s">
        <v>31</v>
      </c>
      <c r="H594" s="54" t="e">
        <v>#N/A</v>
      </c>
      <c r="I594" s="54" t="e">
        <v>#N/A</v>
      </c>
      <c r="J594" s="54" t="e">
        <v>#N/A</v>
      </c>
      <c r="K594" s="54" t="e">
        <v>#N/A</v>
      </c>
      <c r="L594" s="54" t="e">
        <v>#N/A</v>
      </c>
      <c r="M594" s="54" t="e">
        <v>#N/A</v>
      </c>
      <c r="N594" s="54">
        <v>811697.13</v>
      </c>
      <c r="O594" s="111">
        <v>1274341.2840000007</v>
      </c>
      <c r="P594" s="111">
        <v>7079011</v>
      </c>
      <c r="Q594" s="147">
        <v>7879545.0023708241</v>
      </c>
      <c r="R594" s="54">
        <v>8000069.2199999997</v>
      </c>
      <c r="AC594" s="84" t="str">
        <f t="shared" si="9"/>
        <v>NetherlandsBroadband coverage (&gt;1Gbps)Total</v>
      </c>
      <c r="AE594" s="8"/>
      <c r="AF594" s="8"/>
    </row>
    <row r="595" spans="4:32" ht="13.15" customHeight="1" x14ac:dyDescent="0.25">
      <c r="D595" s="53" t="s">
        <v>175</v>
      </c>
      <c r="E595" s="53" t="s">
        <v>63</v>
      </c>
      <c r="F595" s="53" t="s">
        <v>19</v>
      </c>
      <c r="G595" s="53" t="s">
        <v>31</v>
      </c>
      <c r="H595" s="54" t="e">
        <v>#N/A</v>
      </c>
      <c r="I595" s="54" t="e">
        <v>#N/A</v>
      </c>
      <c r="J595" s="54" t="e">
        <v>#N/A</v>
      </c>
      <c r="K595" s="54" t="e">
        <v>#N/A</v>
      </c>
      <c r="L595" s="54" t="e">
        <v>#N/A</v>
      </c>
      <c r="M595" s="54" t="e">
        <v>#N/A</v>
      </c>
      <c r="N595" s="54" t="e">
        <v>#N/A</v>
      </c>
      <c r="O595" s="111" t="e">
        <v>#N/A</v>
      </c>
      <c r="P595" s="111">
        <v>1542328</v>
      </c>
      <c r="Q595" s="147">
        <v>5108257.0001427354</v>
      </c>
      <c r="R595" s="54">
        <v>6387020.6400000006</v>
      </c>
      <c r="AC595" s="84" t="str">
        <f t="shared" si="9"/>
        <v>NetherlandsBroadband coverage (&gt;1Gbps upload and download)Total</v>
      </c>
      <c r="AE595" s="8"/>
      <c r="AF595" s="8"/>
    </row>
    <row r="596" spans="4:32" ht="13.15" customHeight="1" x14ac:dyDescent="0.25">
      <c r="D596" s="53" t="s">
        <v>175</v>
      </c>
      <c r="E596" s="53" t="s">
        <v>65</v>
      </c>
      <c r="F596" s="53" t="s">
        <v>19</v>
      </c>
      <c r="G596" s="53" t="s">
        <v>31</v>
      </c>
      <c r="H596" s="54">
        <v>7591574.3849999998</v>
      </c>
      <c r="I596" s="54">
        <v>7541553.6889290474</v>
      </c>
      <c r="J596" s="54">
        <v>7564915.6251077447</v>
      </c>
      <c r="K596" s="54">
        <v>7543133.8049999997</v>
      </c>
      <c r="L596" s="54">
        <v>7444390.611275807</v>
      </c>
      <c r="M596" s="54">
        <v>7624381.3499986324</v>
      </c>
      <c r="N596" s="54">
        <v>7918025.9249999998</v>
      </c>
      <c r="O596" s="111">
        <v>7918025.9249999998</v>
      </c>
      <c r="P596" s="111">
        <v>7917020</v>
      </c>
      <c r="Q596" s="147">
        <v>8003318.9996879762</v>
      </c>
      <c r="R596" s="54">
        <v>8125296.8799999999</v>
      </c>
      <c r="AC596" s="84" t="str">
        <f t="shared" si="9"/>
        <v>NetherlandsFixed broadband coverageTotal</v>
      </c>
      <c r="AE596" s="8"/>
      <c r="AF596" s="8"/>
    </row>
    <row r="597" spans="4:32" ht="13.15" customHeight="1" x14ac:dyDescent="0.25">
      <c r="D597" s="53" t="s">
        <v>175</v>
      </c>
      <c r="E597" s="53" t="s">
        <v>70</v>
      </c>
      <c r="F597" s="53" t="s">
        <v>19</v>
      </c>
      <c r="G597" s="53" t="s">
        <v>31</v>
      </c>
      <c r="H597" s="54">
        <v>7449417.8109999998</v>
      </c>
      <c r="I597" s="54">
        <v>7458993.971823642</v>
      </c>
      <c r="J597" s="54">
        <v>7470214.8336752867</v>
      </c>
      <c r="K597" s="54">
        <v>7449133.7395000001</v>
      </c>
      <c r="L597" s="54">
        <v>7486312.1008799719</v>
      </c>
      <c r="M597" s="54">
        <v>7530481.0404762868</v>
      </c>
      <c r="N597" s="54">
        <v>7822119.0499999998</v>
      </c>
      <c r="O597" s="111">
        <v>7823797.1524999999</v>
      </c>
      <c r="P597" s="111">
        <v>7907424</v>
      </c>
      <c r="Q597" s="147">
        <v>7993801.0002168017</v>
      </c>
      <c r="R597" s="54">
        <v>8080890.8799999999</v>
      </c>
      <c r="AC597" s="84" t="str">
        <f t="shared" si="9"/>
        <v>NetherlandsNGA coverageTotal</v>
      </c>
      <c r="AE597" s="8"/>
      <c r="AF597" s="8"/>
    </row>
    <row r="598" spans="4:32" ht="13.15" customHeight="1" x14ac:dyDescent="0.25">
      <c r="D598" s="53" t="s">
        <v>175</v>
      </c>
      <c r="E598" s="53" t="s">
        <v>225</v>
      </c>
      <c r="F598" s="53" t="s">
        <v>19</v>
      </c>
      <c r="G598" s="53" t="s">
        <v>31</v>
      </c>
      <c r="H598" s="54" t="e">
        <v>#N/A</v>
      </c>
      <c r="I598" s="54" t="e">
        <v>#N/A</v>
      </c>
      <c r="J598" s="54" t="e">
        <v>#N/A</v>
      </c>
      <c r="K598" s="54" t="e">
        <v>#N/A</v>
      </c>
      <c r="L598" s="54" t="e">
        <v>#N/A</v>
      </c>
      <c r="M598" s="54" t="e">
        <v>#N/A</v>
      </c>
      <c r="N598" s="54">
        <v>7051088.5</v>
      </c>
      <c r="O598" s="111">
        <v>7142992.3310000021</v>
      </c>
      <c r="P598" s="111">
        <v>7226712</v>
      </c>
      <c r="Q598" s="147">
        <v>7886876.0007935781</v>
      </c>
      <c r="R598" s="54">
        <v>8010650.9500000011</v>
      </c>
      <c r="AC598" s="84" t="str">
        <f t="shared" si="9"/>
        <v>NetherlandsFixed VHCN coverage (FTTP &amp; DOCSIS 3.1)Total</v>
      </c>
      <c r="AE598" s="8"/>
      <c r="AF598" s="8"/>
    </row>
    <row r="599" spans="4:32" ht="13.15" customHeight="1" x14ac:dyDescent="0.25">
      <c r="D599" s="53" t="s">
        <v>175</v>
      </c>
      <c r="E599" s="53" t="s">
        <v>226</v>
      </c>
      <c r="F599" s="53" t="s">
        <v>19</v>
      </c>
      <c r="G599" s="53" t="s">
        <v>31</v>
      </c>
      <c r="H599" s="54" t="e">
        <v>#N/A</v>
      </c>
      <c r="I599" s="54" t="e">
        <v>#N/A</v>
      </c>
      <c r="J599" s="54" t="e">
        <v>#N/A</v>
      </c>
      <c r="K599" s="54" t="e">
        <v>#N/A</v>
      </c>
      <c r="L599" s="54" t="e">
        <v>#N/A</v>
      </c>
      <c r="M599" s="54" t="e">
        <v>#N/A</v>
      </c>
      <c r="N599" s="54" t="e">
        <v>#N/A</v>
      </c>
      <c r="O599" s="54" t="e">
        <v>#N/A</v>
      </c>
      <c r="P599" s="54" t="e">
        <v>#N/A</v>
      </c>
      <c r="Q599" s="54" t="e">
        <v>#N/A</v>
      </c>
      <c r="R599" s="54">
        <v>8010650.9500000011</v>
      </c>
      <c r="AC599" s="84" t="str">
        <f t="shared" si="9"/>
        <v>NetherlandsVHCN coverage (as defined by BEREC)Total</v>
      </c>
      <c r="AE599" s="8"/>
      <c r="AF599" s="8"/>
    </row>
    <row r="600" spans="4:32" ht="13.15" customHeight="1" x14ac:dyDescent="0.25">
      <c r="D600" s="53" t="s">
        <v>175</v>
      </c>
      <c r="E600" s="53" t="s">
        <v>74</v>
      </c>
      <c r="F600" s="53" t="s">
        <v>19</v>
      </c>
      <c r="G600" s="53" t="s">
        <v>31</v>
      </c>
      <c r="H600" s="54">
        <v>5317916.9309999999</v>
      </c>
      <c r="I600" s="54">
        <v>5282877.3077221569</v>
      </c>
      <c r="J600" s="54">
        <v>5299242.4027136657</v>
      </c>
      <c r="K600" s="54">
        <v>5283984.1829999993</v>
      </c>
      <c r="L600" s="54">
        <v>5315862.7338938946</v>
      </c>
      <c r="M600" s="54">
        <v>5333235.5975869829</v>
      </c>
      <c r="N600" s="54">
        <v>5522553</v>
      </c>
      <c r="O600" s="111">
        <v>5517030.4470000006</v>
      </c>
      <c r="P600" s="111">
        <v>4870730</v>
      </c>
      <c r="Q600" s="147">
        <v>4639559</v>
      </c>
      <c r="R600" s="54">
        <v>4378956</v>
      </c>
      <c r="AC600" s="84" t="str">
        <f t="shared" si="9"/>
        <v>NetherlandsDSLTotal</v>
      </c>
      <c r="AE600" s="8"/>
      <c r="AF600" s="8"/>
    </row>
    <row r="601" spans="4:32" ht="13.15" customHeight="1" x14ac:dyDescent="0.25">
      <c r="D601" s="53" t="s">
        <v>175</v>
      </c>
      <c r="E601" s="53" t="s">
        <v>78</v>
      </c>
      <c r="F601" s="53" t="s">
        <v>19</v>
      </c>
      <c r="G601" s="53" t="s">
        <v>31</v>
      </c>
      <c r="H601" s="54">
        <v>3936937.068</v>
      </c>
      <c r="I601" s="54">
        <v>4009529.5491894134</v>
      </c>
      <c r="J601" s="54">
        <v>4174008.7217931179</v>
      </c>
      <c r="K601" s="54">
        <v>4305188.8526943484</v>
      </c>
      <c r="L601" s="54">
        <v>4687517.2424195912</v>
      </c>
      <c r="M601" s="54">
        <v>4887266.7588232448</v>
      </c>
      <c r="N601" s="54">
        <v>5113971</v>
      </c>
      <c r="O601" s="111">
        <v>5190680.5649999995</v>
      </c>
      <c r="P601" s="111">
        <v>4742732</v>
      </c>
      <c r="Q601" s="147">
        <v>4498514</v>
      </c>
      <c r="R601" s="54">
        <v>4299458</v>
      </c>
      <c r="AC601" s="84" t="str">
        <f t="shared" si="9"/>
        <v>NetherlandsVDSLTotal</v>
      </c>
      <c r="AE601" s="8"/>
      <c r="AF601" s="8"/>
    </row>
    <row r="602" spans="4:32" ht="13.15" customHeight="1" x14ac:dyDescent="0.25">
      <c r="D602" s="53" t="s">
        <v>175</v>
      </c>
      <c r="E602" s="53" t="s">
        <v>82</v>
      </c>
      <c r="F602" s="53" t="s">
        <v>19</v>
      </c>
      <c r="G602" s="53" t="s">
        <v>31</v>
      </c>
      <c r="H602" s="54" t="e">
        <v>#N/A</v>
      </c>
      <c r="I602" s="54" t="e">
        <v>#N/A</v>
      </c>
      <c r="J602" s="54" t="e">
        <v>#N/A</v>
      </c>
      <c r="K602" s="54" t="e">
        <v>#N/A</v>
      </c>
      <c r="L602" s="54" t="e">
        <v>#N/A</v>
      </c>
      <c r="M602" s="54" t="e">
        <v>#N/A</v>
      </c>
      <c r="N602" s="54">
        <v>855649</v>
      </c>
      <c r="O602" s="111">
        <v>881318.47000000009</v>
      </c>
      <c r="P602" s="111">
        <v>3583627</v>
      </c>
      <c r="Q602" s="147">
        <v>3507483</v>
      </c>
      <c r="R602" s="54">
        <v>3388467</v>
      </c>
      <c r="AC602" s="84" t="str">
        <f t="shared" si="9"/>
        <v>NetherlandsVDSL 2 VectoringTotal</v>
      </c>
      <c r="AE602" s="8"/>
      <c r="AF602" s="8"/>
    </row>
    <row r="603" spans="4:32" ht="13.15" customHeight="1" x14ac:dyDescent="0.25">
      <c r="D603" s="53" t="s">
        <v>175</v>
      </c>
      <c r="E603" s="53" t="s">
        <v>86</v>
      </c>
      <c r="F603" s="53" t="s">
        <v>19</v>
      </c>
      <c r="G603" s="53" t="s">
        <v>31</v>
      </c>
      <c r="H603" s="54">
        <v>1779065</v>
      </c>
      <c r="I603" s="54">
        <v>2135163</v>
      </c>
      <c r="J603" s="54">
        <v>2258107.7399185998</v>
      </c>
      <c r="K603" s="54">
        <v>2365103.1325800964</v>
      </c>
      <c r="L603" s="54">
        <v>2428801.1582322335</v>
      </c>
      <c r="M603" s="54">
        <v>2467387.7333663916</v>
      </c>
      <c r="N603" s="54">
        <v>2733628</v>
      </c>
      <c r="O603" s="111">
        <v>2831869.5200000005</v>
      </c>
      <c r="P603" s="111">
        <v>4141378</v>
      </c>
      <c r="Q603" s="147">
        <v>5108262.2157850005</v>
      </c>
      <c r="R603" s="54">
        <v>6326657</v>
      </c>
      <c r="AC603" s="84" t="str">
        <f t="shared" si="9"/>
        <v>NetherlandsFTTPTotal</v>
      </c>
      <c r="AE603" s="8"/>
      <c r="AF603" s="8"/>
    </row>
    <row r="604" spans="4:32" ht="13.15" customHeight="1" x14ac:dyDescent="0.25">
      <c r="D604" s="53" t="s">
        <v>175</v>
      </c>
      <c r="E604" s="53" t="s">
        <v>90</v>
      </c>
      <c r="F604" s="53" t="s">
        <v>19</v>
      </c>
      <c r="G604" s="53" t="s">
        <v>31</v>
      </c>
      <c r="H604" s="54">
        <v>7247849</v>
      </c>
      <c r="I604" s="54">
        <v>7338537</v>
      </c>
      <c r="J604" s="54">
        <v>7234148.3772054445</v>
      </c>
      <c r="K604" s="54">
        <v>7211404.7915000003</v>
      </c>
      <c r="L604" s="54">
        <v>7245443.618953865</v>
      </c>
      <c r="M604" s="54">
        <v>7289571.5839636223</v>
      </c>
      <c r="N604" s="54">
        <v>7575007</v>
      </c>
      <c r="O604" s="111">
        <v>7575007</v>
      </c>
      <c r="P604" s="111">
        <v>7506501</v>
      </c>
      <c r="Q604" s="147">
        <v>7588724.0001681931</v>
      </c>
      <c r="R604" s="54">
        <v>7216345</v>
      </c>
      <c r="AC604" s="84" t="str">
        <f t="shared" si="9"/>
        <v>NetherlandsCable modem DOCSIS 3.0Total</v>
      </c>
      <c r="AE604" s="8"/>
      <c r="AF604" s="8"/>
    </row>
    <row r="605" spans="4:32" ht="13.15" customHeight="1" x14ac:dyDescent="0.25">
      <c r="D605" s="53" t="s">
        <v>175</v>
      </c>
      <c r="E605" s="53" t="s">
        <v>94</v>
      </c>
      <c r="F605" s="53" t="s">
        <v>19</v>
      </c>
      <c r="G605" s="53" t="s">
        <v>31</v>
      </c>
      <c r="H605" s="54" t="e">
        <v>#N/A</v>
      </c>
      <c r="I605" s="54" t="e">
        <v>#N/A</v>
      </c>
      <c r="J605" s="54" t="e">
        <v>#N/A</v>
      </c>
      <c r="K605" s="54" t="e">
        <v>#N/A</v>
      </c>
      <c r="L605" s="54" t="e">
        <v>#N/A</v>
      </c>
      <c r="M605" s="54" t="e">
        <v>#N/A</v>
      </c>
      <c r="N605" s="54">
        <v>6125620</v>
      </c>
      <c r="O605" s="111">
        <v>6253834.3479999993</v>
      </c>
      <c r="P605" s="147">
        <v>6358904.4300000006</v>
      </c>
      <c r="Q605" s="147">
        <v>7162948</v>
      </c>
      <c r="R605" s="54">
        <v>7149842</v>
      </c>
      <c r="AC605" s="84" t="str">
        <f t="shared" si="9"/>
        <v>NetherlandsCable modem DOCSIS 3.1Total</v>
      </c>
      <c r="AE605" s="8"/>
      <c r="AF605" s="8"/>
    </row>
    <row r="606" spans="4:32" ht="13.15" customHeight="1" x14ac:dyDescent="0.25">
      <c r="D606" s="53" t="s">
        <v>175</v>
      </c>
      <c r="E606" s="53" t="s">
        <v>98</v>
      </c>
      <c r="F606" s="53" t="s">
        <v>19</v>
      </c>
      <c r="G606" s="53" t="s">
        <v>31</v>
      </c>
      <c r="H606" s="54" t="e">
        <v>#N/A</v>
      </c>
      <c r="I606" s="54" t="e">
        <v>#N/A</v>
      </c>
      <c r="J606" s="54" t="e">
        <v>#N/A</v>
      </c>
      <c r="K606" s="54" t="e">
        <v>#N/A</v>
      </c>
      <c r="L606" s="54" t="e">
        <v>#N/A</v>
      </c>
      <c r="M606" s="54" t="e">
        <v>#N/A</v>
      </c>
      <c r="N606" s="54">
        <v>6898855</v>
      </c>
      <c r="O606" s="111">
        <v>6898855</v>
      </c>
      <c r="P606" s="111">
        <v>6915018.5999999996</v>
      </c>
      <c r="Q606" s="147">
        <v>6991485.6281031454</v>
      </c>
      <c r="R606" s="54">
        <v>0</v>
      </c>
      <c r="AC606" s="84" t="str">
        <f t="shared" si="9"/>
        <v>NetherlandsFWATotal</v>
      </c>
      <c r="AE606" s="8"/>
      <c r="AF606" s="8"/>
    </row>
    <row r="607" spans="4:32" ht="13.15" customHeight="1" x14ac:dyDescent="0.25">
      <c r="D607" s="53" t="s">
        <v>175</v>
      </c>
      <c r="E607" s="53" t="s">
        <v>102</v>
      </c>
      <c r="F607" s="53" t="s">
        <v>19</v>
      </c>
      <c r="G607" s="53" t="s">
        <v>31</v>
      </c>
      <c r="H607" s="54">
        <v>6900843.1215499993</v>
      </c>
      <c r="I607" s="54">
        <v>7546500.4019107977</v>
      </c>
      <c r="J607" s="54">
        <v>7573737.0246905163</v>
      </c>
      <c r="K607" s="54">
        <v>7530039.1315982295</v>
      </c>
      <c r="L607" s="54">
        <v>7567233.8009747565</v>
      </c>
      <c r="M607" s="54">
        <v>7612887.3077624543</v>
      </c>
      <c r="N607" s="54">
        <v>7910068.1100000003</v>
      </c>
      <c r="O607" s="111">
        <v>7918025.9249999989</v>
      </c>
      <c r="P607" s="111">
        <v>7683354</v>
      </c>
      <c r="Q607" s="147">
        <v>8060522.000226005</v>
      </c>
      <c r="R607" s="54" t="e">
        <v>#N/A</v>
      </c>
      <c r="AC607" s="84" t="str">
        <f t="shared" si="9"/>
        <v>NetherlandsLTETotal</v>
      </c>
      <c r="AE607" s="8"/>
      <c r="AF607" s="8"/>
    </row>
    <row r="608" spans="4:32" ht="13.15" customHeight="1" x14ac:dyDescent="0.25">
      <c r="D608" s="53" t="s">
        <v>175</v>
      </c>
      <c r="E608" s="53" t="s">
        <v>106</v>
      </c>
      <c r="F608" s="53" t="s">
        <v>19</v>
      </c>
      <c r="G608" s="53" t="s">
        <v>31</v>
      </c>
      <c r="H608" s="54" t="e">
        <v>#N/A</v>
      </c>
      <c r="I608" s="54" t="e">
        <v>#N/A</v>
      </c>
      <c r="J608" s="54" t="e">
        <v>#N/A</v>
      </c>
      <c r="K608" s="54">
        <v>6866526.0742499996</v>
      </c>
      <c r="L608" s="54">
        <v>7585239.5801513828</v>
      </c>
      <c r="M608" s="54">
        <v>7634917.5553817963</v>
      </c>
      <c r="N608" s="54">
        <v>7904099.7487499993</v>
      </c>
      <c r="O608" s="111">
        <v>7912057.5637499988</v>
      </c>
      <c r="P608" s="111">
        <v>7717694.5999999996</v>
      </c>
      <c r="Q608" s="54" t="e">
        <v>#N/A</v>
      </c>
      <c r="R608" s="54" t="e">
        <v>#N/A</v>
      </c>
      <c r="AC608" s="84" t="str">
        <f t="shared" si="9"/>
        <v>NetherlandsAverage LTE coverageTotal</v>
      </c>
      <c r="AE608" s="8"/>
      <c r="AF608" s="8"/>
    </row>
    <row r="609" spans="4:32" ht="13.15" customHeight="1" x14ac:dyDescent="0.25">
      <c r="D609" s="53" t="s">
        <v>175</v>
      </c>
      <c r="E609" s="53" t="s">
        <v>108</v>
      </c>
      <c r="F609" s="53" t="s">
        <v>19</v>
      </c>
      <c r="G609" s="53" t="s">
        <v>31</v>
      </c>
      <c r="H609" s="54" t="e">
        <v>#N/A</v>
      </c>
      <c r="I609" s="54" t="e">
        <v>#N/A</v>
      </c>
      <c r="J609" s="54" t="e">
        <v>#N/A</v>
      </c>
      <c r="K609" s="54" t="e">
        <v>#N/A</v>
      </c>
      <c r="L609" s="54" t="e">
        <v>#N/A</v>
      </c>
      <c r="M609" s="54" t="e">
        <v>#N/A</v>
      </c>
      <c r="N609" s="54" t="e">
        <v>#N/A</v>
      </c>
      <c r="O609" s="111">
        <v>6366252</v>
      </c>
      <c r="P609" s="111">
        <v>7733795</v>
      </c>
      <c r="Q609" s="147">
        <v>8059773.9999540783</v>
      </c>
      <c r="R609" s="54">
        <v>8146696</v>
      </c>
      <c r="AC609" s="84" t="str">
        <f t="shared" si="9"/>
        <v>Netherlands5GTotal</v>
      </c>
      <c r="AE609" s="8"/>
      <c r="AF609" s="8"/>
    </row>
    <row r="610" spans="4:32" ht="13.15" customHeight="1" x14ac:dyDescent="0.25">
      <c r="D610" s="53" t="s">
        <v>175</v>
      </c>
      <c r="E610" s="53" t="s">
        <v>207</v>
      </c>
      <c r="F610" s="53" t="s">
        <v>19</v>
      </c>
      <c r="G610" s="53" t="s">
        <v>31</v>
      </c>
      <c r="H610" s="54" t="e">
        <v>#N/A</v>
      </c>
      <c r="I610" s="54" t="e">
        <v>#N/A</v>
      </c>
      <c r="J610" s="54" t="e">
        <v>#N/A</v>
      </c>
      <c r="K610" s="54" t="e">
        <v>#N/A</v>
      </c>
      <c r="L610" s="54" t="e">
        <v>#N/A</v>
      </c>
      <c r="M610" s="54" t="e">
        <v>#N/A</v>
      </c>
      <c r="N610" s="54" t="e">
        <v>#N/A</v>
      </c>
      <c r="O610" s="111" t="e">
        <v>#N/A</v>
      </c>
      <c r="P610" s="111" t="e">
        <v>#N/A</v>
      </c>
      <c r="Q610" s="111">
        <v>0</v>
      </c>
      <c r="R610" s="54">
        <v>0</v>
      </c>
      <c r="AC610" s="84" t="str">
        <f t="shared" si="9"/>
        <v>Netherlands5G in the 3.4–3.8 GHz bandTotal</v>
      </c>
      <c r="AE610" s="8"/>
      <c r="AF610" s="8"/>
    </row>
    <row r="611" spans="4:32" ht="13.15" customHeight="1" x14ac:dyDescent="0.25">
      <c r="D611" s="53" t="s">
        <v>175</v>
      </c>
      <c r="E611" s="53" t="s">
        <v>112</v>
      </c>
      <c r="F611" s="53" t="s">
        <v>19</v>
      </c>
      <c r="G611" s="53" t="s">
        <v>31</v>
      </c>
      <c r="H611" s="54">
        <v>7629723</v>
      </c>
      <c r="I611" s="54">
        <v>7579450.9436472841</v>
      </c>
      <c r="J611" s="54">
        <v>7602930.2764901957</v>
      </c>
      <c r="K611" s="54">
        <v>7581039</v>
      </c>
      <c r="L611" s="54">
        <v>7616658.2956208186</v>
      </c>
      <c r="M611" s="54">
        <v>7662694.8241192289</v>
      </c>
      <c r="N611" s="54">
        <v>7957815</v>
      </c>
      <c r="O611" s="111">
        <v>7957815</v>
      </c>
      <c r="P611" s="111">
        <v>7972825</v>
      </c>
      <c r="Q611" s="147">
        <v>8060684</v>
      </c>
      <c r="R611" s="54">
        <v>8146710</v>
      </c>
      <c r="AC611" s="84" t="str">
        <f t="shared" si="9"/>
        <v>NetherlandsSatelliteTotal</v>
      </c>
      <c r="AE611" s="8"/>
      <c r="AF611" s="8"/>
    </row>
    <row r="612" spans="4:32" ht="13.15" customHeight="1" x14ac:dyDescent="0.25">
      <c r="D612" s="53" t="s">
        <v>175</v>
      </c>
      <c r="E612" s="53" t="s">
        <v>52</v>
      </c>
      <c r="F612" s="53" t="s">
        <v>19</v>
      </c>
      <c r="G612" s="53" t="s">
        <v>31</v>
      </c>
      <c r="H612" s="54">
        <v>7606833.8310000002</v>
      </c>
      <c r="I612" s="54">
        <v>7556712.5908163423</v>
      </c>
      <c r="J612" s="54">
        <v>7580121.4856607253</v>
      </c>
      <c r="K612" s="54">
        <v>7558295.8830000004</v>
      </c>
      <c r="L612" s="54">
        <v>7599074.3484322857</v>
      </c>
      <c r="M612" s="54">
        <v>7639706.7396468716</v>
      </c>
      <c r="N612" s="54" t="e">
        <v>#N/A</v>
      </c>
      <c r="O612" s="111" t="e">
        <v>#N/A</v>
      </c>
      <c r="P612" s="111" t="e">
        <v>#N/A</v>
      </c>
      <c r="Q612" s="111" t="e">
        <v>#N/A</v>
      </c>
      <c r="R612" s="111" t="e">
        <v>#N/A</v>
      </c>
      <c r="AC612" s="84" t="str">
        <f t="shared" si="9"/>
        <v>NetherlandsOverall broadband coverageTotal</v>
      </c>
      <c r="AE612" s="8"/>
      <c r="AF612" s="8"/>
    </row>
    <row r="613" spans="4:32" ht="13.15" customHeight="1" x14ac:dyDescent="0.25">
      <c r="D613" s="53" t="s">
        <v>175</v>
      </c>
      <c r="E613" s="53" t="s">
        <v>53</v>
      </c>
      <c r="F613" s="53" t="s">
        <v>19</v>
      </c>
      <c r="G613" s="53" t="s">
        <v>31</v>
      </c>
      <c r="H613" s="54" t="e">
        <v>#N/A</v>
      </c>
      <c r="I613" s="54" t="e">
        <v>#N/A</v>
      </c>
      <c r="J613" s="54" t="e">
        <v>#N/A</v>
      </c>
      <c r="K613" s="54" t="e">
        <v>#N/A</v>
      </c>
      <c r="L613" s="54">
        <v>7079208.072504987</v>
      </c>
      <c r="M613" s="54">
        <v>7127838.7253957065</v>
      </c>
      <c r="N613" s="54" t="e">
        <v>#N/A</v>
      </c>
      <c r="O613" s="111" t="e">
        <v>#N/A</v>
      </c>
      <c r="P613" s="111" t="e">
        <v>#N/A</v>
      </c>
      <c r="Q613" s="111" t="e">
        <v>#N/A</v>
      </c>
      <c r="R613" s="111" t="e">
        <v>#N/A</v>
      </c>
      <c r="AC613" s="84" t="str">
        <f t="shared" si="9"/>
        <v>NetherlandsDOCSIS 3.0 &amp; FTTP coverageTotal</v>
      </c>
      <c r="AE613" s="8"/>
      <c r="AF613" s="8"/>
    </row>
    <row r="614" spans="4:32" ht="13.15" customHeight="1" x14ac:dyDescent="0.25">
      <c r="D614" s="53" t="s">
        <v>175</v>
      </c>
      <c r="E614" s="53" t="s">
        <v>124</v>
      </c>
      <c r="F614" s="53" t="s">
        <v>19</v>
      </c>
      <c r="G614" s="53" t="s">
        <v>31</v>
      </c>
      <c r="H614" s="54">
        <v>7307068</v>
      </c>
      <c r="I614" s="54">
        <v>7338537</v>
      </c>
      <c r="J614" s="54">
        <v>7234148.3772054445</v>
      </c>
      <c r="K614" s="54">
        <v>7211404.7915000003</v>
      </c>
      <c r="L614" s="54">
        <v>7245443.618953865</v>
      </c>
      <c r="M614" s="54">
        <v>7289571.5839636223</v>
      </c>
      <c r="N614" s="54" t="e">
        <v>#N/A</v>
      </c>
      <c r="O614" s="111" t="e">
        <v>#N/A</v>
      </c>
      <c r="P614" s="111" t="e">
        <v>#N/A</v>
      </c>
      <c r="Q614" s="111" t="e">
        <v>#N/A</v>
      </c>
      <c r="R614" s="111" t="e">
        <v>#N/A</v>
      </c>
      <c r="AC614" s="84" t="str">
        <f t="shared" ref="AC614:AC673" si="10">D614&amp;E614&amp;F614</f>
        <v>NetherlandsCable modemTotal</v>
      </c>
      <c r="AE614" s="8"/>
      <c r="AF614" s="8"/>
    </row>
    <row r="615" spans="4:32" ht="13.15" customHeight="1" x14ac:dyDescent="0.25">
      <c r="D615" s="53" t="s">
        <v>175</v>
      </c>
      <c r="E615" s="53" t="s">
        <v>129</v>
      </c>
      <c r="F615" s="53" t="s">
        <v>19</v>
      </c>
      <c r="G615" s="53" t="s">
        <v>31</v>
      </c>
      <c r="H615" s="54">
        <v>0</v>
      </c>
      <c r="I615" s="54">
        <v>0</v>
      </c>
      <c r="J615" s="54">
        <v>0</v>
      </c>
      <c r="K615" s="54">
        <v>0</v>
      </c>
      <c r="L615" s="54">
        <v>0</v>
      </c>
      <c r="M615" s="54">
        <v>0</v>
      </c>
      <c r="N615" s="54" t="e">
        <v>#N/A</v>
      </c>
      <c r="O615" s="111" t="e">
        <v>#N/A</v>
      </c>
      <c r="P615" s="111" t="e">
        <v>#N/A</v>
      </c>
      <c r="Q615" s="111" t="e">
        <v>#N/A</v>
      </c>
      <c r="R615" s="111" t="e">
        <v>#N/A</v>
      </c>
      <c r="AC615" s="84" t="str">
        <f t="shared" si="10"/>
        <v>NetherlandsWiMAXTotal</v>
      </c>
      <c r="AE615" s="8"/>
      <c r="AF615" s="8"/>
    </row>
    <row r="616" spans="4:32" ht="13.15" customHeight="1" x14ac:dyDescent="0.25">
      <c r="D616" s="53" t="s">
        <v>175</v>
      </c>
      <c r="E616" s="53" t="s">
        <v>134</v>
      </c>
      <c r="F616" s="53" t="s">
        <v>19</v>
      </c>
      <c r="G616" s="53" t="s">
        <v>31</v>
      </c>
      <c r="H616" s="54">
        <v>7553425.7699999996</v>
      </c>
      <c r="I616" s="54">
        <v>7546500.4019107977</v>
      </c>
      <c r="J616" s="54">
        <v>7573737.0246905163</v>
      </c>
      <c r="K616" s="54">
        <v>7550907.2276991149</v>
      </c>
      <c r="L616" s="54">
        <v>7586384.9500467759</v>
      </c>
      <c r="M616" s="54">
        <v>7632238.5006981874</v>
      </c>
      <c r="N616" s="54" t="e">
        <v>#N/A</v>
      </c>
      <c r="O616" s="111" t="e">
        <v>#N/A</v>
      </c>
      <c r="P616" s="111" t="e">
        <v>#N/A</v>
      </c>
      <c r="Q616" s="111" t="e">
        <v>#N/A</v>
      </c>
      <c r="R616" s="111" t="e">
        <v>#N/A</v>
      </c>
      <c r="AC616" s="84" t="str">
        <f t="shared" si="10"/>
        <v>NetherlandsHSPATotal</v>
      </c>
      <c r="AE616" s="8"/>
      <c r="AF616" s="8"/>
    </row>
    <row r="617" spans="4:32" ht="13.15" customHeight="1" x14ac:dyDescent="0.25">
      <c r="D617" s="53" t="s">
        <v>177</v>
      </c>
      <c r="E617" s="53" t="s">
        <v>147</v>
      </c>
      <c r="F617" s="53" t="s">
        <v>19</v>
      </c>
      <c r="G617" s="53" t="s">
        <v>149</v>
      </c>
      <c r="H617" s="54">
        <v>323786</v>
      </c>
      <c r="I617" s="54">
        <v>323786</v>
      </c>
      <c r="J617" s="54">
        <v>323786</v>
      </c>
      <c r="K617" s="54">
        <v>323786</v>
      </c>
      <c r="L617" s="54">
        <v>323786</v>
      </c>
      <c r="M617" s="54">
        <v>323786</v>
      </c>
      <c r="N617" s="54">
        <v>323786</v>
      </c>
      <c r="O617" s="111">
        <v>323786</v>
      </c>
      <c r="P617" s="111">
        <v>323786</v>
      </c>
      <c r="Q617" s="111">
        <v>323786</v>
      </c>
      <c r="R617" s="111">
        <v>323786</v>
      </c>
      <c r="AC617" s="84" t="str">
        <f t="shared" si="10"/>
        <v>NorwayLand areaTotal</v>
      </c>
      <c r="AE617" s="8"/>
      <c r="AF617" s="8"/>
    </row>
    <row r="618" spans="4:32" ht="13.15" customHeight="1" x14ac:dyDescent="0.25">
      <c r="D618" s="53" t="s">
        <v>177</v>
      </c>
      <c r="E618" s="53" t="s">
        <v>28</v>
      </c>
      <c r="F618" s="53" t="s">
        <v>19</v>
      </c>
      <c r="G618" s="53" t="s">
        <v>152</v>
      </c>
      <c r="H618" s="54">
        <v>4985870</v>
      </c>
      <c r="I618" s="54">
        <v>5051275</v>
      </c>
      <c r="J618" s="54">
        <v>5107970</v>
      </c>
      <c r="K618" s="54">
        <v>5166493</v>
      </c>
      <c r="L618" s="54">
        <v>5243645</v>
      </c>
      <c r="M618" s="54">
        <v>5295619</v>
      </c>
      <c r="N618" s="54">
        <v>5277899</v>
      </c>
      <c r="O618" s="111">
        <v>5324922</v>
      </c>
      <c r="P618" s="111">
        <v>5381299.0532159628</v>
      </c>
      <c r="Q618" s="111">
        <v>5393669.0000000065</v>
      </c>
      <c r="R618" s="111">
        <v>5427569.9999988964</v>
      </c>
      <c r="AC618" s="84" t="str">
        <f t="shared" si="10"/>
        <v>NorwayPopulationTotal</v>
      </c>
      <c r="AE618" s="8"/>
      <c r="AF618" s="8"/>
    </row>
    <row r="619" spans="4:32" ht="13.15" customHeight="1" x14ac:dyDescent="0.25">
      <c r="D619" s="53" t="s">
        <v>177</v>
      </c>
      <c r="E619" s="53" t="s">
        <v>31</v>
      </c>
      <c r="F619" s="53" t="s">
        <v>19</v>
      </c>
      <c r="G619" s="53" t="s">
        <v>152</v>
      </c>
      <c r="H619" s="54">
        <v>2374223.4280702523</v>
      </c>
      <c r="I619" s="54">
        <v>2405368.6552963243</v>
      </c>
      <c r="J619" s="54">
        <v>2432366.2656781119</v>
      </c>
      <c r="K619" s="54">
        <v>2348797</v>
      </c>
      <c r="L619" s="54">
        <v>2376971</v>
      </c>
      <c r="M619" s="54">
        <v>2409221</v>
      </c>
      <c r="N619" s="54">
        <v>2439242</v>
      </c>
      <c r="O619" s="111">
        <v>2386841.2073626989</v>
      </c>
      <c r="P619" s="111">
        <v>2512317</v>
      </c>
      <c r="Q619" s="111">
        <v>2545902</v>
      </c>
      <c r="R619" s="111">
        <v>2581721</v>
      </c>
      <c r="AC619" s="84" t="str">
        <f t="shared" si="10"/>
        <v>NorwayHouseholdsTotal</v>
      </c>
      <c r="AE619" s="8"/>
      <c r="AF619" s="8"/>
    </row>
    <row r="620" spans="4:32" ht="13.15" customHeight="1" x14ac:dyDescent="0.25">
      <c r="D620" s="53" t="s">
        <v>177</v>
      </c>
      <c r="E620" s="53" t="s">
        <v>58</v>
      </c>
      <c r="F620" s="53" t="s">
        <v>19</v>
      </c>
      <c r="G620" s="53" t="s">
        <v>31</v>
      </c>
      <c r="H620" s="54">
        <v>2296968.6813677894</v>
      </c>
      <c r="I620" s="54">
        <v>2289392.0288628652</v>
      </c>
      <c r="J620" s="54">
        <v>2431492.417169156</v>
      </c>
      <c r="K620" s="54">
        <v>2239468.0447491007</v>
      </c>
      <c r="L620" s="54">
        <v>2244049.7586360713</v>
      </c>
      <c r="M620" s="54">
        <v>2332522.2353710295</v>
      </c>
      <c r="N620" s="54">
        <v>2390457.16</v>
      </c>
      <c r="O620" s="111">
        <v>2333880.5202985145</v>
      </c>
      <c r="P620" s="111" t="e">
        <v>#N/A</v>
      </c>
      <c r="Q620" s="111" t="e">
        <v>#N/A</v>
      </c>
      <c r="R620" s="111" t="e">
        <v>#N/A</v>
      </c>
      <c r="AC620" s="84" t="str">
        <f t="shared" si="10"/>
        <v>NorwayBroadband coverage (&gt;2Mbps)Total</v>
      </c>
      <c r="AE620" s="8"/>
      <c r="AF620" s="8"/>
    </row>
    <row r="621" spans="4:32" ht="13.15" customHeight="1" x14ac:dyDescent="0.25">
      <c r="D621" s="53" t="s">
        <v>177</v>
      </c>
      <c r="E621" s="53" t="s">
        <v>60</v>
      </c>
      <c r="F621" s="53" t="s">
        <v>19</v>
      </c>
      <c r="G621" s="53" t="s">
        <v>31</v>
      </c>
      <c r="H621" s="54">
        <v>1708016.3341537395</v>
      </c>
      <c r="I621" s="54">
        <v>1804026.4914722433</v>
      </c>
      <c r="J621" s="54">
        <v>1911131.7419635013</v>
      </c>
      <c r="K621" s="54">
        <v>1935058.5083203211</v>
      </c>
      <c r="L621" s="54">
        <v>1992151.4479969933</v>
      </c>
      <c r="M621" s="54">
        <v>2071930.06</v>
      </c>
      <c r="N621" s="54">
        <v>2178129.1575763305</v>
      </c>
      <c r="O621" s="111">
        <v>2171004.0350179379</v>
      </c>
      <c r="P621" s="111">
        <v>2303123.4856491322</v>
      </c>
      <c r="Q621" s="111">
        <v>2507675.2158080023</v>
      </c>
      <c r="R621" s="54">
        <v>2576465.9152525067</v>
      </c>
      <c r="AC621" s="84" t="str">
        <f t="shared" si="10"/>
        <v>NorwayBroadband coverage (&gt;30Mbps)Total</v>
      </c>
      <c r="AE621" s="8"/>
      <c r="AF621" s="8"/>
    </row>
    <row r="622" spans="4:32" ht="13.15" customHeight="1" x14ac:dyDescent="0.25">
      <c r="D622" s="53" t="s">
        <v>177</v>
      </c>
      <c r="E622" s="53" t="s">
        <v>61</v>
      </c>
      <c r="F622" s="53" t="s">
        <v>19</v>
      </c>
      <c r="G622" s="53" t="s">
        <v>31</v>
      </c>
      <c r="H622" s="54">
        <v>546071.38845615811</v>
      </c>
      <c r="I622" s="54">
        <v>673503.22348297085</v>
      </c>
      <c r="J622" s="54">
        <v>1774473.3953498825</v>
      </c>
      <c r="K622" s="54">
        <v>1823618.8305390861</v>
      </c>
      <c r="L622" s="54">
        <v>1897271.4237942859</v>
      </c>
      <c r="M622" s="54">
        <v>1975561.22</v>
      </c>
      <c r="N622" s="54">
        <v>2089321.4854441872</v>
      </c>
      <c r="O622" s="111">
        <v>2113152.3130266671</v>
      </c>
      <c r="P622" s="111">
        <v>2241856.0456893165</v>
      </c>
      <c r="Q622" s="111">
        <v>2382391.0874693622</v>
      </c>
      <c r="R622" s="54">
        <v>2494206.9534938447</v>
      </c>
      <c r="AC622" s="84" t="str">
        <f t="shared" si="10"/>
        <v>NorwayBroadband coverage (&gt;100Mbps)Total</v>
      </c>
      <c r="AE622" s="8"/>
      <c r="AF622" s="8"/>
    </row>
    <row r="623" spans="4:32" ht="13.15" customHeight="1" x14ac:dyDescent="0.25">
      <c r="D623" s="53" t="s">
        <v>177</v>
      </c>
      <c r="E623" s="53" t="s">
        <v>62</v>
      </c>
      <c r="F623" s="53" t="s">
        <v>19</v>
      </c>
      <c r="G623" s="53" t="s">
        <v>31</v>
      </c>
      <c r="H623" s="54" t="e">
        <v>#N/A</v>
      </c>
      <c r="I623" s="54" t="e">
        <v>#N/A</v>
      </c>
      <c r="J623" s="54" t="e">
        <v>#N/A</v>
      </c>
      <c r="K623" s="54" t="e">
        <v>#N/A</v>
      </c>
      <c r="L623" s="54" t="e">
        <v>#N/A</v>
      </c>
      <c r="M623" s="54" t="e">
        <v>#N/A</v>
      </c>
      <c r="N623" s="54">
        <v>1224011.6356000002</v>
      </c>
      <c r="O623" s="111">
        <v>1263291.0906404527</v>
      </c>
      <c r="P623" s="111">
        <v>2172299.3412492718</v>
      </c>
      <c r="Q623" s="111">
        <v>2355489.8179417159</v>
      </c>
      <c r="R623" s="54">
        <v>2455111.9646719275</v>
      </c>
      <c r="AC623" s="84" t="str">
        <f t="shared" si="10"/>
        <v>NorwayBroadband coverage (&gt;1Gbps)Total</v>
      </c>
      <c r="AE623" s="8"/>
      <c r="AF623" s="8"/>
    </row>
    <row r="624" spans="4:32" ht="13.15" customHeight="1" x14ac:dyDescent="0.25">
      <c r="D624" s="53" t="s">
        <v>177</v>
      </c>
      <c r="E624" s="53" t="s">
        <v>63</v>
      </c>
      <c r="F624" s="53" t="s">
        <v>19</v>
      </c>
      <c r="G624" s="53" t="s">
        <v>31</v>
      </c>
      <c r="H624" s="54" t="e">
        <v>#N/A</v>
      </c>
      <c r="I624" s="54" t="e">
        <v>#N/A</v>
      </c>
      <c r="J624" s="54" t="e">
        <v>#N/A</v>
      </c>
      <c r="K624" s="54" t="e">
        <v>#N/A</v>
      </c>
      <c r="L624" s="54" t="e">
        <v>#N/A</v>
      </c>
      <c r="M624" s="54" t="e">
        <v>#N/A</v>
      </c>
      <c r="N624" s="54" t="e">
        <v>#N/A</v>
      </c>
      <c r="O624" s="111" t="e">
        <v>#N/A</v>
      </c>
      <c r="P624" s="111">
        <v>1848840.9103363939</v>
      </c>
      <c r="Q624" s="111">
        <v>2083833.7920041329</v>
      </c>
      <c r="R624" s="54">
        <v>2250849.3739479543</v>
      </c>
      <c r="AC624" s="84" t="str">
        <f t="shared" si="10"/>
        <v>NorwayBroadband coverage (&gt;1Gbps upload and download)Total</v>
      </c>
      <c r="AE624" s="8"/>
      <c r="AF624" s="8"/>
    </row>
    <row r="625" spans="4:32" ht="13.15" customHeight="1" x14ac:dyDescent="0.25">
      <c r="D625" s="53" t="s">
        <v>177</v>
      </c>
      <c r="E625" s="53" t="s">
        <v>65</v>
      </c>
      <c r="F625" s="53" t="s">
        <v>19</v>
      </c>
      <c r="G625" s="53" t="s">
        <v>31</v>
      </c>
      <c r="H625" s="54">
        <v>2296968.6813677894</v>
      </c>
      <c r="I625" s="54">
        <v>2289392.0288628652</v>
      </c>
      <c r="J625" s="54">
        <v>2304283.7116752667</v>
      </c>
      <c r="K625" s="54">
        <v>2239468.0447491007</v>
      </c>
      <c r="L625" s="54">
        <v>2244269.8512115036</v>
      </c>
      <c r="M625" s="54">
        <v>2332522.2353710295</v>
      </c>
      <c r="N625" s="54">
        <v>2406200.435928233</v>
      </c>
      <c r="O625" s="111">
        <v>2361750.1956709968</v>
      </c>
      <c r="P625" s="111">
        <v>2463477.9868584047</v>
      </c>
      <c r="Q625" s="111">
        <v>2541519.4333242928</v>
      </c>
      <c r="R625" s="54">
        <v>2579101.4115502676</v>
      </c>
      <c r="AC625" s="84" t="str">
        <f t="shared" si="10"/>
        <v>NorwayFixed broadband coverageTotal</v>
      </c>
      <c r="AE625" s="8"/>
      <c r="AF625" s="8"/>
    </row>
    <row r="626" spans="4:32" ht="13.15" customHeight="1" x14ac:dyDescent="0.25">
      <c r="D626" s="53" t="s">
        <v>177</v>
      </c>
      <c r="E626" s="53" t="s">
        <v>70</v>
      </c>
      <c r="F626" s="53" t="s">
        <v>19</v>
      </c>
      <c r="G626" s="53" t="s">
        <v>31</v>
      </c>
      <c r="H626" s="54">
        <v>1790556.9273722272</v>
      </c>
      <c r="I626" s="54">
        <v>1875476.8042424002</v>
      </c>
      <c r="J626" s="54">
        <v>1936312.9992141358</v>
      </c>
      <c r="K626" s="54">
        <v>2004470.4671431691</v>
      </c>
      <c r="L626" s="54">
        <v>2055426.0170146062</v>
      </c>
      <c r="M626" s="54">
        <v>2011409.5663605176</v>
      </c>
      <c r="N626" s="54">
        <v>2178129.1575763319</v>
      </c>
      <c r="O626" s="111">
        <v>2215191.7526851352</v>
      </c>
      <c r="P626" s="111">
        <v>2306634.9841812034</v>
      </c>
      <c r="Q626" s="111">
        <v>2395281.6530931867</v>
      </c>
      <c r="R626" s="54">
        <v>2456948.0836858493</v>
      </c>
      <c r="AC626" s="84" t="str">
        <f t="shared" si="10"/>
        <v>NorwayNGA coverageTotal</v>
      </c>
      <c r="AE626" s="8"/>
      <c r="AF626" s="8"/>
    </row>
    <row r="627" spans="4:32" ht="13.15" customHeight="1" x14ac:dyDescent="0.25">
      <c r="D627" s="53" t="s">
        <v>177</v>
      </c>
      <c r="E627" s="53" t="s">
        <v>225</v>
      </c>
      <c r="F627" s="53" t="s">
        <v>19</v>
      </c>
      <c r="G627" s="53" t="s">
        <v>31</v>
      </c>
      <c r="H627" s="54" t="e">
        <v>#N/A</v>
      </c>
      <c r="I627" s="54" t="e">
        <v>#N/A</v>
      </c>
      <c r="J627" s="54" t="e">
        <v>#N/A</v>
      </c>
      <c r="K627" s="54" t="e">
        <v>#N/A</v>
      </c>
      <c r="L627" s="54" t="e">
        <v>#N/A</v>
      </c>
      <c r="M627" s="54" t="e">
        <v>#N/A</v>
      </c>
      <c r="N627" s="54">
        <v>1742130.5713859771</v>
      </c>
      <c r="O627" s="111">
        <v>1759374.9640555745</v>
      </c>
      <c r="P627" s="111">
        <v>1904898.3255645959</v>
      </c>
      <c r="Q627" s="111">
        <v>2084076.0263454791</v>
      </c>
      <c r="R627" s="54">
        <v>2403385.7516771224</v>
      </c>
      <c r="AC627" s="84" t="str">
        <f t="shared" si="10"/>
        <v>NorwayFixed VHCN coverage (FTTP &amp; DOCSIS 3.1)Total</v>
      </c>
      <c r="AE627" s="8"/>
      <c r="AF627" s="8"/>
    </row>
    <row r="628" spans="4:32" ht="13.15" customHeight="1" x14ac:dyDescent="0.25">
      <c r="D628" s="53" t="s">
        <v>177</v>
      </c>
      <c r="E628" s="53" t="s">
        <v>226</v>
      </c>
      <c r="F628" s="53" t="s">
        <v>19</v>
      </c>
      <c r="G628" s="53" t="s">
        <v>31</v>
      </c>
      <c r="H628" s="54" t="e">
        <v>#N/A</v>
      </c>
      <c r="I628" s="54" t="e">
        <v>#N/A</v>
      </c>
      <c r="J628" s="54" t="e">
        <v>#N/A</v>
      </c>
      <c r="K628" s="54" t="e">
        <v>#N/A</v>
      </c>
      <c r="L628" s="54" t="e">
        <v>#N/A</v>
      </c>
      <c r="M628" s="54" t="e">
        <v>#N/A</v>
      </c>
      <c r="N628" s="54" t="e">
        <v>#N/A</v>
      </c>
      <c r="O628" s="54" t="e">
        <v>#N/A</v>
      </c>
      <c r="P628" s="54" t="e">
        <v>#N/A</v>
      </c>
      <c r="Q628" s="54" t="e">
        <v>#N/A</v>
      </c>
      <c r="R628" s="54" t="e">
        <v>#N/A</v>
      </c>
      <c r="AC628" s="84" t="str">
        <f t="shared" si="10"/>
        <v>NorwayVHCN coverage (as defined by BEREC)Total</v>
      </c>
      <c r="AE628" s="8"/>
      <c r="AF628" s="8"/>
    </row>
    <row r="629" spans="4:32" ht="13.15" customHeight="1" x14ac:dyDescent="0.25">
      <c r="D629" s="53" t="s">
        <v>177</v>
      </c>
      <c r="E629" s="53" t="s">
        <v>74</v>
      </c>
      <c r="F629" s="53" t="s">
        <v>19</v>
      </c>
      <c r="G629" s="53" t="s">
        <v>31</v>
      </c>
      <c r="H629" s="54">
        <v>2219860</v>
      </c>
      <c r="I629" s="54">
        <v>2173415.4024294047</v>
      </c>
      <c r="J629" s="54">
        <v>2176201.1576724215</v>
      </c>
      <c r="K629" s="54">
        <v>2128812.6438138983</v>
      </c>
      <c r="L629" s="54">
        <v>2176895.8224059464</v>
      </c>
      <c r="M629" s="54">
        <v>2259362.7388482685</v>
      </c>
      <c r="N629" s="54">
        <v>2291999.7264833171</v>
      </c>
      <c r="O629" s="111">
        <v>2260579.1926844404</v>
      </c>
      <c r="P629" s="111">
        <v>2324804.0322503494</v>
      </c>
      <c r="Q629" s="111">
        <v>2331511.0611331016</v>
      </c>
      <c r="R629" s="54">
        <v>2364477.1275857487</v>
      </c>
      <c r="AC629" s="84" t="str">
        <f t="shared" si="10"/>
        <v>NorwayDSLTotal</v>
      </c>
      <c r="AE629" s="8"/>
      <c r="AF629" s="8"/>
    </row>
    <row r="630" spans="4:32" ht="13.15" customHeight="1" x14ac:dyDescent="0.25">
      <c r="D630" s="53" t="s">
        <v>177</v>
      </c>
      <c r="E630" s="53" t="s">
        <v>78</v>
      </c>
      <c r="F630" s="53" t="s">
        <v>19</v>
      </c>
      <c r="G630" s="53" t="s">
        <v>31</v>
      </c>
      <c r="H630" s="54">
        <v>761260</v>
      </c>
      <c r="I630" s="54">
        <v>877959.55918315845</v>
      </c>
      <c r="J630" s="54">
        <v>1151286.7434137887</v>
      </c>
      <c r="K630" s="54">
        <v>1172366.1161395167</v>
      </c>
      <c r="L630" s="54">
        <v>1345719.4666764119</v>
      </c>
      <c r="M630" s="54">
        <v>1439658.0651835373</v>
      </c>
      <c r="N630" s="54">
        <v>1458556.5896809029</v>
      </c>
      <c r="O630" s="111">
        <v>1409774.1529092002</v>
      </c>
      <c r="P630" s="111">
        <v>1466566.386510809</v>
      </c>
      <c r="Q630" s="111">
        <v>1441751.1660721838</v>
      </c>
      <c r="R630" s="54">
        <v>1462506.4742691228</v>
      </c>
      <c r="AC630" s="84" t="str">
        <f t="shared" si="10"/>
        <v>NorwayVDSLTotal</v>
      </c>
      <c r="AE630" s="8"/>
      <c r="AF630" s="8"/>
    </row>
    <row r="631" spans="4:32" ht="13.15" customHeight="1" x14ac:dyDescent="0.25">
      <c r="D631" s="53" t="s">
        <v>177</v>
      </c>
      <c r="E631" s="53" t="s">
        <v>82</v>
      </c>
      <c r="F631" s="53" t="s">
        <v>19</v>
      </c>
      <c r="G631" s="53" t="s">
        <v>31</v>
      </c>
      <c r="H631" s="54" t="e">
        <v>#N/A</v>
      </c>
      <c r="I631" s="54" t="e">
        <v>#N/A</v>
      </c>
      <c r="J631" s="54" t="e">
        <v>#N/A</v>
      </c>
      <c r="K631" s="54" t="e">
        <v>#N/A</v>
      </c>
      <c r="L631" s="54" t="e">
        <v>#N/A</v>
      </c>
      <c r="M631" s="54" t="e">
        <v>#N/A</v>
      </c>
      <c r="N631" s="54">
        <v>0</v>
      </c>
      <c r="O631" s="111">
        <v>0</v>
      </c>
      <c r="P631" s="111">
        <v>0</v>
      </c>
      <c r="Q631" s="111">
        <v>0</v>
      </c>
      <c r="R631" s="54">
        <v>0</v>
      </c>
      <c r="AC631" s="84" t="str">
        <f t="shared" si="10"/>
        <v>NorwayVDSL 2 VectoringTotal</v>
      </c>
      <c r="AE631" s="8"/>
      <c r="AF631" s="8"/>
    </row>
    <row r="632" spans="4:32" ht="13.15" customHeight="1" x14ac:dyDescent="0.25">
      <c r="D632" s="53" t="s">
        <v>177</v>
      </c>
      <c r="E632" s="53" t="s">
        <v>86</v>
      </c>
      <c r="F632" s="53" t="s">
        <v>19</v>
      </c>
      <c r="G632" s="53" t="s">
        <v>31</v>
      </c>
      <c r="H632" s="54">
        <v>803322</v>
      </c>
      <c r="I632" s="54">
        <v>962147.46211852971</v>
      </c>
      <c r="J632" s="54">
        <v>1000752.9237721423</v>
      </c>
      <c r="K632" s="54">
        <v>1077154.5682450021</v>
      </c>
      <c r="L632" s="54">
        <v>1234165.3904745278</v>
      </c>
      <c r="M632" s="54">
        <v>1413617.0891313518</v>
      </c>
      <c r="N632" s="54">
        <v>1742130.5713859771</v>
      </c>
      <c r="O632" s="111">
        <v>1759374.9640555745</v>
      </c>
      <c r="P632" s="111">
        <v>1892394.9241289347</v>
      </c>
      <c r="Q632" s="111">
        <v>2084076.0263454791</v>
      </c>
      <c r="R632" s="54">
        <v>2250873.8050014358</v>
      </c>
      <c r="AC632" s="84" t="str">
        <f t="shared" si="10"/>
        <v>NorwayFTTPTotal</v>
      </c>
      <c r="AE632" s="8"/>
      <c r="AF632" s="8"/>
    </row>
    <row r="633" spans="4:32" ht="13.15" customHeight="1" x14ac:dyDescent="0.25">
      <c r="D633" s="53" t="s">
        <v>177</v>
      </c>
      <c r="E633" s="53" t="s">
        <v>90</v>
      </c>
      <c r="F633" s="53" t="s">
        <v>19</v>
      </c>
      <c r="G633" s="53" t="s">
        <v>31</v>
      </c>
      <c r="H633" s="54">
        <v>1139718</v>
      </c>
      <c r="I633" s="54">
        <v>1190657.4843716803</v>
      </c>
      <c r="J633" s="54">
        <v>1222480.9906143663</v>
      </c>
      <c r="K633" s="54">
        <v>1233641.0389741531</v>
      </c>
      <c r="L633" s="54">
        <v>1218922.5626119</v>
      </c>
      <c r="M633" s="54">
        <v>1181316.1437672479</v>
      </c>
      <c r="N633" s="54">
        <v>1099766.4695784007</v>
      </c>
      <c r="O633" s="111">
        <v>1062977.0725879569</v>
      </c>
      <c r="P633" s="111">
        <v>1012833.6112337481</v>
      </c>
      <c r="Q633" s="111">
        <v>1035476.1765306918</v>
      </c>
      <c r="R633" s="54">
        <v>1053972.5086439094</v>
      </c>
      <c r="AC633" s="84" t="str">
        <f t="shared" si="10"/>
        <v>NorwayCable modem DOCSIS 3.0Total</v>
      </c>
      <c r="AE633" s="8"/>
      <c r="AF633" s="8"/>
    </row>
    <row r="634" spans="4:32" ht="13.15" customHeight="1" x14ac:dyDescent="0.25">
      <c r="D634" s="53" t="s">
        <v>177</v>
      </c>
      <c r="E634" s="53" t="s">
        <v>94</v>
      </c>
      <c r="F634" s="53" t="s">
        <v>19</v>
      </c>
      <c r="G634" s="53" t="s">
        <v>31</v>
      </c>
      <c r="H634" s="54" t="e">
        <v>#N/A</v>
      </c>
      <c r="I634" s="54" t="e">
        <v>#N/A</v>
      </c>
      <c r="J634" s="54" t="e">
        <v>#N/A</v>
      </c>
      <c r="K634" s="54" t="e">
        <v>#N/A</v>
      </c>
      <c r="L634" s="54" t="e">
        <v>#N/A</v>
      </c>
      <c r="M634" s="54" t="e">
        <v>#N/A</v>
      </c>
      <c r="N634" s="54">
        <v>0</v>
      </c>
      <c r="O634" s="111">
        <v>0</v>
      </c>
      <c r="P634" s="111">
        <v>25006.802871322103</v>
      </c>
      <c r="Q634" s="147">
        <v>828380.94122455351</v>
      </c>
      <c r="R634" s="54">
        <v>1001273.8832117137</v>
      </c>
      <c r="AC634" s="84" t="str">
        <f t="shared" si="10"/>
        <v>NorwayCable modem DOCSIS 3.1Total</v>
      </c>
      <c r="AE634" s="8"/>
      <c r="AF634" s="8"/>
    </row>
    <row r="635" spans="4:32" ht="13.15" customHeight="1" x14ac:dyDescent="0.25">
      <c r="D635" s="53" t="s">
        <v>177</v>
      </c>
      <c r="E635" s="53" t="s">
        <v>98</v>
      </c>
      <c r="F635" s="53" t="s">
        <v>19</v>
      </c>
      <c r="G635" s="53" t="s">
        <v>31</v>
      </c>
      <c r="H635" s="54" t="e">
        <v>#N/A</v>
      </c>
      <c r="I635" s="54" t="e">
        <v>#N/A</v>
      </c>
      <c r="J635" s="54" t="e">
        <v>#N/A</v>
      </c>
      <c r="K635" s="54" t="e">
        <v>#N/A</v>
      </c>
      <c r="L635" s="54" t="e">
        <v>#N/A</v>
      </c>
      <c r="M635" s="54" t="e">
        <v>#N/A</v>
      </c>
      <c r="N635" s="54">
        <v>0</v>
      </c>
      <c r="O635" s="111">
        <v>2336659.1839792938</v>
      </c>
      <c r="P635" s="111">
        <v>2362851.1010990026</v>
      </c>
      <c r="Q635" s="111">
        <v>2203171.8641406349</v>
      </c>
      <c r="R635" s="54">
        <v>2390862.2242035447</v>
      </c>
      <c r="AC635" s="84" t="str">
        <f t="shared" si="10"/>
        <v>NorwayFWATotal</v>
      </c>
      <c r="AE635" s="8"/>
      <c r="AF635" s="8"/>
    </row>
    <row r="636" spans="4:32" ht="13.15" customHeight="1" x14ac:dyDescent="0.25">
      <c r="D636" s="53" t="s">
        <v>177</v>
      </c>
      <c r="E636" s="53" t="s">
        <v>102</v>
      </c>
      <c r="F636" s="53" t="s">
        <v>19</v>
      </c>
      <c r="G636" s="53" t="s">
        <v>31</v>
      </c>
      <c r="H636" s="54">
        <v>1607063</v>
      </c>
      <c r="I636" s="54">
        <v>1996455.9838959489</v>
      </c>
      <c r="J636" s="54">
        <v>2423290.9218851412</v>
      </c>
      <c r="K636" s="54">
        <v>2347762.1543581188</v>
      </c>
      <c r="L636" s="54">
        <v>2370410.9929952156</v>
      </c>
      <c r="M636" s="54">
        <v>2405205.5607032385</v>
      </c>
      <c r="N636" s="54">
        <v>2436829.9010981261</v>
      </c>
      <c r="O636" s="111">
        <v>2385270.6337800277</v>
      </c>
      <c r="P636" s="111">
        <v>2511850.7753829374</v>
      </c>
      <c r="Q636" s="111">
        <v>2545309.1056329734</v>
      </c>
      <c r="R636" s="54" t="e">
        <v>#N/A</v>
      </c>
      <c r="AC636" s="84" t="str">
        <f t="shared" si="10"/>
        <v>NorwayLTETotal</v>
      </c>
      <c r="AE636" s="8"/>
      <c r="AF636" s="8"/>
    </row>
    <row r="637" spans="4:32" ht="13.15" customHeight="1" x14ac:dyDescent="0.25">
      <c r="D637" s="53" t="s">
        <v>177</v>
      </c>
      <c r="E637" s="53" t="s">
        <v>106</v>
      </c>
      <c r="F637" s="53" t="s">
        <v>19</v>
      </c>
      <c r="G637" s="53" t="s">
        <v>31</v>
      </c>
      <c r="H637" s="54" t="e">
        <v>#N/A</v>
      </c>
      <c r="I637" s="54" t="e">
        <v>#N/A</v>
      </c>
      <c r="J637" s="54" t="e">
        <v>#N/A</v>
      </c>
      <c r="K637" s="54">
        <v>2331181.0225</v>
      </c>
      <c r="L637" s="54">
        <v>2362709.1740000001</v>
      </c>
      <c r="M637" s="54">
        <v>2397777.2002499998</v>
      </c>
      <c r="N637" s="54">
        <v>2436829.9010981256</v>
      </c>
      <c r="O637" s="111">
        <v>2384454.3661553361</v>
      </c>
      <c r="P637" s="111">
        <v>2477144.5620000004</v>
      </c>
      <c r="Q637" s="54" t="e">
        <v>#N/A</v>
      </c>
      <c r="R637" s="54" t="e">
        <v>#N/A</v>
      </c>
      <c r="AC637" s="84" t="str">
        <f t="shared" si="10"/>
        <v>NorwayAverage LTE coverageTotal</v>
      </c>
      <c r="AE637" s="8"/>
      <c r="AF637" s="8"/>
    </row>
    <row r="638" spans="4:32" ht="13.15" customHeight="1" x14ac:dyDescent="0.25">
      <c r="D638" s="53" t="s">
        <v>177</v>
      </c>
      <c r="E638" s="53" t="s">
        <v>108</v>
      </c>
      <c r="F638" s="53" t="s">
        <v>19</v>
      </c>
      <c r="G638" s="53" t="s">
        <v>31</v>
      </c>
      <c r="H638" s="54" t="e">
        <v>#N/A</v>
      </c>
      <c r="I638" s="54" t="e">
        <v>#N/A</v>
      </c>
      <c r="J638" s="54" t="e">
        <v>#N/A</v>
      </c>
      <c r="K638" s="54" t="e">
        <v>#N/A</v>
      </c>
      <c r="L638" s="54" t="e">
        <v>#N/A</v>
      </c>
      <c r="M638" s="54" t="e">
        <v>#N/A</v>
      </c>
      <c r="N638" s="54" t="e">
        <v>#N/A</v>
      </c>
      <c r="O638" s="111">
        <v>57815.681818181809</v>
      </c>
      <c r="P638" s="111">
        <v>597157.03024186217</v>
      </c>
      <c r="Q638" s="111">
        <v>2074585.8874006409</v>
      </c>
      <c r="R638" s="54">
        <v>2461450.602</v>
      </c>
      <c r="AC638" s="84" t="str">
        <f t="shared" si="10"/>
        <v>Norway5GTotal</v>
      </c>
      <c r="AE638" s="8"/>
      <c r="AF638" s="8"/>
    </row>
    <row r="639" spans="4:32" ht="13.15" customHeight="1" x14ac:dyDescent="0.25">
      <c r="D639" s="53" t="s">
        <v>177</v>
      </c>
      <c r="E639" s="53" t="s">
        <v>207</v>
      </c>
      <c r="F639" s="53" t="s">
        <v>19</v>
      </c>
      <c r="G639" s="53" t="s">
        <v>31</v>
      </c>
      <c r="H639" s="54" t="e">
        <v>#N/A</v>
      </c>
      <c r="I639" s="54" t="e">
        <v>#N/A</v>
      </c>
      <c r="J639" s="54" t="e">
        <v>#N/A</v>
      </c>
      <c r="K639" s="54" t="e">
        <v>#N/A</v>
      </c>
      <c r="L639" s="54" t="e">
        <v>#N/A</v>
      </c>
      <c r="M639" s="54" t="e">
        <v>#N/A</v>
      </c>
      <c r="N639" s="54" t="e">
        <v>#N/A</v>
      </c>
      <c r="O639" s="111" t="e">
        <v>#N/A</v>
      </c>
      <c r="P639" s="111" t="e">
        <v>#N/A</v>
      </c>
      <c r="Q639" s="111">
        <v>1163123.6660208614</v>
      </c>
      <c r="R639" s="54">
        <v>1598243.4019999998</v>
      </c>
      <c r="AC639" s="84" t="str">
        <f t="shared" si="10"/>
        <v>Norway5G in the 3.4–3.8 GHz bandTotal</v>
      </c>
      <c r="AE639" s="8"/>
      <c r="AF639" s="8"/>
    </row>
    <row r="640" spans="4:32" ht="13.15" customHeight="1" x14ac:dyDescent="0.25">
      <c r="D640" s="53" t="s">
        <v>177</v>
      </c>
      <c r="E640" s="53" t="s">
        <v>112</v>
      </c>
      <c r="F640" s="53" t="s">
        <v>19</v>
      </c>
      <c r="G640" s="53" t="s">
        <v>31</v>
      </c>
      <c r="H640" s="54">
        <v>2308639.1358940941</v>
      </c>
      <c r="I640" s="54">
        <v>2338924.0238369559</v>
      </c>
      <c r="J640" s="54">
        <v>2365175.8665094357</v>
      </c>
      <c r="K640" s="54">
        <v>2284672.743449538</v>
      </c>
      <c r="L640" s="54">
        <v>2311430.5184087045</v>
      </c>
      <c r="M640" s="54">
        <v>2342791.2856282797</v>
      </c>
      <c r="N640" s="54">
        <v>2371984.5133088646</v>
      </c>
      <c r="O640" s="111">
        <v>2321028.5734632951</v>
      </c>
      <c r="P640" s="147">
        <v>2443044.6083343052</v>
      </c>
      <c r="Q640" s="147">
        <v>2475703.5654527373</v>
      </c>
      <c r="R640" s="54">
        <v>2510534.924244612</v>
      </c>
      <c r="AC640" s="84" t="str">
        <f t="shared" si="10"/>
        <v>NorwaySatelliteTotal</v>
      </c>
      <c r="AE640" s="8"/>
      <c r="AF640" s="8"/>
    </row>
    <row r="641" spans="4:32" ht="13.15" customHeight="1" x14ac:dyDescent="0.25">
      <c r="D641" s="53" t="s">
        <v>177</v>
      </c>
      <c r="E641" s="53" t="s">
        <v>52</v>
      </c>
      <c r="F641" s="53" t="s">
        <v>19</v>
      </c>
      <c r="G641" s="53" t="s">
        <v>31</v>
      </c>
      <c r="H641" s="54">
        <v>2340914.4710798012</v>
      </c>
      <c r="I641" s="54">
        <v>2389062.7951637921</v>
      </c>
      <c r="J641" s="54">
        <v>2420665.9270770983</v>
      </c>
      <c r="K641" s="54">
        <v>2348797</v>
      </c>
      <c r="L641" s="54">
        <v>2376497.3328787792</v>
      </c>
      <c r="M641" s="54">
        <v>2407213.2803516188</v>
      </c>
      <c r="N641" s="54" t="e">
        <v>#N/A</v>
      </c>
      <c r="O641" s="111" t="e">
        <v>#N/A</v>
      </c>
      <c r="P641" s="111" t="e">
        <v>#N/A</v>
      </c>
      <c r="Q641" s="111" t="e">
        <v>#N/A</v>
      </c>
      <c r="R641" s="111" t="e">
        <v>#N/A</v>
      </c>
      <c r="AC641" s="84" t="str">
        <f t="shared" si="10"/>
        <v>NorwayOverall broadband coverageTotal</v>
      </c>
      <c r="AE641" s="8"/>
      <c r="AF641" s="8"/>
    </row>
    <row r="642" spans="4:32" ht="13.15" customHeight="1" x14ac:dyDescent="0.25">
      <c r="D642" s="53" t="s">
        <v>177</v>
      </c>
      <c r="E642" s="53" t="s">
        <v>53</v>
      </c>
      <c r="F642" s="53" t="s">
        <v>19</v>
      </c>
      <c r="G642" s="53" t="s">
        <v>31</v>
      </c>
      <c r="H642" s="54" t="e">
        <v>#N/A</v>
      </c>
      <c r="I642" s="54" t="e">
        <v>#N/A</v>
      </c>
      <c r="J642" s="54" t="e">
        <v>#N/A</v>
      </c>
      <c r="K642" s="54" t="e">
        <v>#N/A</v>
      </c>
      <c r="L642" s="54">
        <v>1895431.2785565977</v>
      </c>
      <c r="M642" s="54">
        <v>1972460.0567967431</v>
      </c>
      <c r="N642" s="54" t="e">
        <v>#N/A</v>
      </c>
      <c r="O642" s="111" t="e">
        <v>#N/A</v>
      </c>
      <c r="P642" s="111" t="e">
        <v>#N/A</v>
      </c>
      <c r="Q642" s="111" t="e">
        <v>#N/A</v>
      </c>
      <c r="R642" s="111" t="e">
        <v>#N/A</v>
      </c>
      <c r="AC642" s="84" t="str">
        <f t="shared" si="10"/>
        <v>NorwayDOCSIS 3.0 &amp; FTTP coverageTotal</v>
      </c>
      <c r="AE642" s="8"/>
      <c r="AF642" s="8"/>
    </row>
    <row r="643" spans="4:32" ht="13.15" customHeight="1" x14ac:dyDescent="0.25">
      <c r="D643" s="53" t="s">
        <v>177</v>
      </c>
      <c r="E643" s="53" t="s">
        <v>124</v>
      </c>
      <c r="F643" s="53" t="s">
        <v>19</v>
      </c>
      <c r="G643" s="53" t="s">
        <v>31</v>
      </c>
      <c r="H643" s="54">
        <v>1163422</v>
      </c>
      <c r="I643" s="54">
        <v>1190657.4843716803</v>
      </c>
      <c r="J643" s="54">
        <v>1231006.8833452696</v>
      </c>
      <c r="K643" s="54">
        <v>1233641.0389741531</v>
      </c>
      <c r="L643" s="54">
        <v>1218922.5626119</v>
      </c>
      <c r="M643" s="54">
        <v>1181316.1437672479</v>
      </c>
      <c r="N643" s="54" t="e">
        <v>#N/A</v>
      </c>
      <c r="O643" s="111" t="e">
        <v>#N/A</v>
      </c>
      <c r="P643" s="111" t="e">
        <v>#N/A</v>
      </c>
      <c r="Q643" s="111" t="e">
        <v>#N/A</v>
      </c>
      <c r="R643" s="111" t="e">
        <v>#N/A</v>
      </c>
      <c r="AC643" s="84" t="str">
        <f t="shared" si="10"/>
        <v>NorwayCable modemTotal</v>
      </c>
      <c r="AE643" s="8"/>
      <c r="AF643" s="8"/>
    </row>
    <row r="644" spans="4:32" ht="13.15" customHeight="1" x14ac:dyDescent="0.25">
      <c r="D644" s="53" t="s">
        <v>177</v>
      </c>
      <c r="E644" s="53" t="s">
        <v>129</v>
      </c>
      <c r="F644" s="53" t="s">
        <v>19</v>
      </c>
      <c r="G644" s="53" t="s">
        <v>31</v>
      </c>
      <c r="H644" s="54">
        <v>922912</v>
      </c>
      <c r="I644" s="54">
        <v>0</v>
      </c>
      <c r="J644" s="54">
        <v>0</v>
      </c>
      <c r="K644" s="54">
        <v>0</v>
      </c>
      <c r="L644" s="54">
        <v>0</v>
      </c>
      <c r="M644" s="54">
        <v>0</v>
      </c>
      <c r="N644" s="54" t="e">
        <v>#N/A</v>
      </c>
      <c r="O644" s="111" t="e">
        <v>#N/A</v>
      </c>
      <c r="P644" s="111" t="e">
        <v>#N/A</v>
      </c>
      <c r="Q644" s="111" t="e">
        <v>#N/A</v>
      </c>
      <c r="R644" s="111" t="e">
        <v>#N/A</v>
      </c>
      <c r="AC644" s="84" t="str">
        <f t="shared" si="10"/>
        <v>NorwayWiMAXTotal</v>
      </c>
      <c r="AE644" s="8"/>
      <c r="AF644" s="8"/>
    </row>
    <row r="645" spans="4:32" ht="13.15" customHeight="1" x14ac:dyDescent="0.25">
      <c r="D645" s="53" t="s">
        <v>177</v>
      </c>
      <c r="E645" s="53" t="s">
        <v>134</v>
      </c>
      <c r="F645" s="53" t="s">
        <v>19</v>
      </c>
      <c r="G645" s="53" t="s">
        <v>31</v>
      </c>
      <c r="H645" s="54">
        <v>2291088</v>
      </c>
      <c r="I645" s="54">
        <v>2371693.4941221755</v>
      </c>
      <c r="J645" s="54">
        <v>2408965.5884760842</v>
      </c>
      <c r="K645" s="54">
        <v>2345697.1189250662</v>
      </c>
      <c r="L645" s="54">
        <v>2370410.9929952156</v>
      </c>
      <c r="M645" s="54">
        <v>2405205.5607032385</v>
      </c>
      <c r="N645" s="54" t="e">
        <v>#N/A</v>
      </c>
      <c r="O645" s="111" t="e">
        <v>#N/A</v>
      </c>
      <c r="P645" s="111" t="e">
        <v>#N/A</v>
      </c>
      <c r="Q645" s="111" t="e">
        <v>#N/A</v>
      </c>
      <c r="R645" s="111" t="e">
        <v>#N/A</v>
      </c>
      <c r="AC645" s="84" t="str">
        <f t="shared" si="10"/>
        <v>NorwayHSPATotal</v>
      </c>
      <c r="AE645" s="8"/>
      <c r="AF645" s="8"/>
    </row>
    <row r="646" spans="4:32" ht="13.15" customHeight="1" x14ac:dyDescent="0.25">
      <c r="D646" s="53" t="s">
        <v>178</v>
      </c>
      <c r="E646" s="53" t="s">
        <v>147</v>
      </c>
      <c r="F646" s="53" t="s">
        <v>19</v>
      </c>
      <c r="G646" s="53" t="s">
        <v>149</v>
      </c>
      <c r="H646" s="54">
        <v>312679</v>
      </c>
      <c r="I646" s="54">
        <v>312679</v>
      </c>
      <c r="J646" s="54">
        <v>312679</v>
      </c>
      <c r="K646" s="54">
        <v>312679</v>
      </c>
      <c r="L646" s="54">
        <v>312679</v>
      </c>
      <c r="M646" s="54">
        <v>311887.64</v>
      </c>
      <c r="N646" s="54">
        <v>311887.64</v>
      </c>
      <c r="O646" s="111">
        <v>311887.64</v>
      </c>
      <c r="P646" s="147">
        <v>307818</v>
      </c>
      <c r="Q646" s="147">
        <v>307818</v>
      </c>
      <c r="R646" s="111">
        <v>307818</v>
      </c>
      <c r="AC646" s="84" t="str">
        <f t="shared" si="10"/>
        <v>PolandLand areaTotal</v>
      </c>
      <c r="AE646" s="8"/>
      <c r="AF646" s="8"/>
    </row>
    <row r="647" spans="4:32" ht="13.15" customHeight="1" x14ac:dyDescent="0.25">
      <c r="D647" s="53" t="s">
        <v>178</v>
      </c>
      <c r="E647" s="53" t="s">
        <v>28</v>
      </c>
      <c r="F647" s="53" t="s">
        <v>19</v>
      </c>
      <c r="G647" s="53" t="s">
        <v>152</v>
      </c>
      <c r="H647" s="54">
        <v>38538447</v>
      </c>
      <c r="I647" s="54">
        <v>38533299</v>
      </c>
      <c r="J647" s="54">
        <v>38017856</v>
      </c>
      <c r="K647" s="54">
        <v>38017059</v>
      </c>
      <c r="L647" s="54">
        <v>37848985</v>
      </c>
      <c r="M647" s="54">
        <v>37972964</v>
      </c>
      <c r="N647" s="54">
        <v>37981299</v>
      </c>
      <c r="O647" s="111">
        <v>37982666</v>
      </c>
      <c r="P647" s="111">
        <v>37958137.999999955</v>
      </c>
      <c r="Q647" s="111">
        <v>37840001.000000022</v>
      </c>
      <c r="R647" s="111">
        <v>37654247.00000003</v>
      </c>
      <c r="AC647" s="84" t="str">
        <f t="shared" si="10"/>
        <v>PolandPopulationTotal</v>
      </c>
      <c r="AE647" s="8"/>
      <c r="AF647" s="8"/>
    </row>
    <row r="648" spans="4:32" ht="13.15" customHeight="1" x14ac:dyDescent="0.25">
      <c r="D648" s="53" t="s">
        <v>178</v>
      </c>
      <c r="E648" s="53" t="s">
        <v>31</v>
      </c>
      <c r="F648" s="53" t="s">
        <v>19</v>
      </c>
      <c r="G648" s="53" t="s">
        <v>152</v>
      </c>
      <c r="H648" s="54">
        <v>13763732</v>
      </c>
      <c r="I648" s="54">
        <v>13761894.156610379</v>
      </c>
      <c r="J648" s="54">
        <v>13577807.321357895</v>
      </c>
      <c r="K648" s="54">
        <v>13577522.673638055</v>
      </c>
      <c r="L648" s="54">
        <v>13517496.329999994</v>
      </c>
      <c r="M648" s="54">
        <v>13669073.211929794</v>
      </c>
      <c r="N648" s="54">
        <v>14692064</v>
      </c>
      <c r="O648" s="111">
        <v>15024224</v>
      </c>
      <c r="P648" s="111">
        <v>15065570</v>
      </c>
      <c r="Q648" s="111">
        <v>15396785</v>
      </c>
      <c r="R648" s="111">
        <v>15396785</v>
      </c>
      <c r="AC648" s="84" t="str">
        <f t="shared" si="10"/>
        <v>PolandHouseholdsTotal</v>
      </c>
      <c r="AE648" s="8"/>
      <c r="AF648" s="8"/>
    </row>
    <row r="649" spans="4:32" ht="13.15" customHeight="1" x14ac:dyDescent="0.25">
      <c r="D649" s="53" t="s">
        <v>178</v>
      </c>
      <c r="E649" s="53" t="s">
        <v>58</v>
      </c>
      <c r="F649" s="53" t="s">
        <v>19</v>
      </c>
      <c r="G649" s="53" t="s">
        <v>31</v>
      </c>
      <c r="H649" s="54">
        <v>9207936.7080000006</v>
      </c>
      <c r="I649" s="54">
        <v>9247992.8732421752</v>
      </c>
      <c r="J649" s="54">
        <v>9205753.3638806529</v>
      </c>
      <c r="K649" s="54">
        <v>9271378.8337885961</v>
      </c>
      <c r="L649" s="54">
        <v>9230389.9888238087</v>
      </c>
      <c r="M649" s="54">
        <v>9409647.0386689957</v>
      </c>
      <c r="N649" s="54">
        <v>10176289</v>
      </c>
      <c r="O649" s="111">
        <v>13311462.464</v>
      </c>
      <c r="P649" s="111" t="e">
        <v>#N/A</v>
      </c>
      <c r="Q649" s="111" t="e">
        <v>#N/A</v>
      </c>
      <c r="R649" s="111" t="e">
        <v>#N/A</v>
      </c>
      <c r="AC649" s="84" t="str">
        <f t="shared" si="10"/>
        <v>PolandBroadband coverage (&gt;2Mbps)Total</v>
      </c>
      <c r="AE649" s="8"/>
      <c r="AF649" s="8"/>
    </row>
    <row r="650" spans="4:32" ht="13.15" customHeight="1" x14ac:dyDescent="0.25">
      <c r="D650" s="53" t="s">
        <v>178</v>
      </c>
      <c r="E650" s="53" t="s">
        <v>60</v>
      </c>
      <c r="F650" s="53" t="s">
        <v>19</v>
      </c>
      <c r="G650" s="53" t="s">
        <v>31</v>
      </c>
      <c r="H650" s="54">
        <v>6840574.8039999995</v>
      </c>
      <c r="I650" s="54">
        <v>6908470.8666184107</v>
      </c>
      <c r="J650" s="54">
        <v>6911103.9265711689</v>
      </c>
      <c r="K650" s="54">
        <v>6865900.0596281523</v>
      </c>
      <c r="L650" s="54">
        <v>6790686.0817442536</v>
      </c>
      <c r="M650" s="54">
        <v>7244365.811168151</v>
      </c>
      <c r="N650" s="54">
        <v>8754336</v>
      </c>
      <c r="O650" s="111">
        <v>11253143.776000001</v>
      </c>
      <c r="P650" s="111">
        <v>11601206</v>
      </c>
      <c r="Q650" s="111">
        <v>11695524</v>
      </c>
      <c r="R650" s="54">
        <v>13383131.13938079</v>
      </c>
      <c r="AC650" s="84" t="str">
        <f t="shared" si="10"/>
        <v>PolandBroadband coverage (&gt;30Mbps)Total</v>
      </c>
      <c r="AE650" s="8"/>
      <c r="AF650" s="8"/>
    </row>
    <row r="651" spans="4:32" ht="13.15" customHeight="1" x14ac:dyDescent="0.25">
      <c r="D651" s="53" t="s">
        <v>178</v>
      </c>
      <c r="E651" s="53" t="s">
        <v>61</v>
      </c>
      <c r="F651" s="53" t="s">
        <v>19</v>
      </c>
      <c r="G651" s="53" t="s">
        <v>31</v>
      </c>
      <c r="H651" s="54">
        <v>1706702.7679999999</v>
      </c>
      <c r="I651" s="54">
        <v>1851644</v>
      </c>
      <c r="J651" s="54">
        <v>2990711</v>
      </c>
      <c r="K651" s="54">
        <v>3901155.4849399533</v>
      </c>
      <c r="L651" s="54">
        <v>4790390.2659844011</v>
      </c>
      <c r="M651" s="54">
        <v>5526691.4964264622</v>
      </c>
      <c r="N651" s="54">
        <v>7540430</v>
      </c>
      <c r="O651" s="111">
        <v>9525358.0160000008</v>
      </c>
      <c r="P651" s="111">
        <v>10417847</v>
      </c>
      <c r="Q651" s="111">
        <v>11366855</v>
      </c>
      <c r="R651" s="54">
        <v>12552998.8105</v>
      </c>
      <c r="AC651" s="84" t="str">
        <f t="shared" si="10"/>
        <v>PolandBroadband coverage (&gt;100Mbps)Total</v>
      </c>
      <c r="AE651" s="8"/>
      <c r="AF651" s="8"/>
    </row>
    <row r="652" spans="4:32" ht="13.15" customHeight="1" x14ac:dyDescent="0.25">
      <c r="D652" s="53" t="s">
        <v>178</v>
      </c>
      <c r="E652" s="53" t="s">
        <v>62</v>
      </c>
      <c r="F652" s="53" t="s">
        <v>19</v>
      </c>
      <c r="G652" s="53" t="s">
        <v>31</v>
      </c>
      <c r="H652" s="54" t="e">
        <v>#N/A</v>
      </c>
      <c r="I652" s="54" t="e">
        <v>#N/A</v>
      </c>
      <c r="J652" s="54" t="e">
        <v>#N/A</v>
      </c>
      <c r="K652" s="54" t="e">
        <v>#N/A</v>
      </c>
      <c r="L652" s="54" t="e">
        <v>#N/A</v>
      </c>
      <c r="M652" s="54" t="e">
        <v>#N/A</v>
      </c>
      <c r="N652" s="54">
        <v>3585305.0000000023</v>
      </c>
      <c r="O652" s="111">
        <v>7001288.3840000005</v>
      </c>
      <c r="P652" s="111">
        <v>8310112</v>
      </c>
      <c r="Q652" s="111">
        <v>9571332</v>
      </c>
      <c r="R652" s="54">
        <v>11556826.821</v>
      </c>
      <c r="AC652" s="84" t="str">
        <f t="shared" si="10"/>
        <v>PolandBroadband coverage (&gt;1Gbps)Total</v>
      </c>
      <c r="AE652" s="8"/>
      <c r="AF652" s="8"/>
    </row>
    <row r="653" spans="4:32" ht="13.15" customHeight="1" x14ac:dyDescent="0.25">
      <c r="D653" s="53" t="s">
        <v>178</v>
      </c>
      <c r="E653" s="53" t="s">
        <v>63</v>
      </c>
      <c r="F653" s="53" t="s">
        <v>19</v>
      </c>
      <c r="G653" s="53" t="s">
        <v>31</v>
      </c>
      <c r="H653" s="54" t="e">
        <v>#N/A</v>
      </c>
      <c r="I653" s="54" t="e">
        <v>#N/A</v>
      </c>
      <c r="J653" s="54" t="e">
        <v>#N/A</v>
      </c>
      <c r="K653" s="54" t="e">
        <v>#N/A</v>
      </c>
      <c r="L653" s="54" t="e">
        <v>#N/A</v>
      </c>
      <c r="M653" s="54" t="e">
        <v>#N/A</v>
      </c>
      <c r="N653" s="54" t="e">
        <v>#N/A</v>
      </c>
      <c r="O653" s="111" t="e">
        <v>#N/A</v>
      </c>
      <c r="P653" s="111" t="e">
        <v>#N/A</v>
      </c>
      <c r="Q653" s="111" t="e">
        <v>#N/A</v>
      </c>
      <c r="R653" s="54">
        <v>6922394.5360000003</v>
      </c>
      <c r="AC653" s="84" t="str">
        <f t="shared" si="10"/>
        <v>PolandBroadband coverage (&gt;1Gbps upload and download)Total</v>
      </c>
      <c r="AE653" s="8"/>
      <c r="AF653" s="8"/>
    </row>
    <row r="654" spans="4:32" ht="13.15" customHeight="1" x14ac:dyDescent="0.25">
      <c r="D654" s="53" t="s">
        <v>178</v>
      </c>
      <c r="E654" s="53" t="s">
        <v>65</v>
      </c>
      <c r="F654" s="53" t="s">
        <v>19</v>
      </c>
      <c r="G654" s="53" t="s">
        <v>31</v>
      </c>
      <c r="H654" s="54">
        <v>10887112.012</v>
      </c>
      <c r="I654" s="54">
        <v>10954467.748661863</v>
      </c>
      <c r="J654" s="54">
        <v>10889401.471729033</v>
      </c>
      <c r="K654" s="54">
        <v>10988369.737695981</v>
      </c>
      <c r="L654" s="54">
        <v>11011571.656083662</v>
      </c>
      <c r="M654" s="54">
        <v>11139694.564474611</v>
      </c>
      <c r="N654" s="54">
        <v>12262568.5</v>
      </c>
      <c r="O654" s="111">
        <v>13311462.464</v>
      </c>
      <c r="P654" s="111">
        <v>13506565.779737856</v>
      </c>
      <c r="Q654" s="111">
        <v>12761364.5</v>
      </c>
      <c r="R654" s="54">
        <v>13383131.13938079</v>
      </c>
      <c r="AC654" s="84" t="str">
        <f t="shared" si="10"/>
        <v>PolandFixed broadband coverageTotal</v>
      </c>
      <c r="AE654" s="8"/>
      <c r="AF654" s="8"/>
    </row>
    <row r="655" spans="4:32" ht="13.15" customHeight="1" x14ac:dyDescent="0.25">
      <c r="D655" s="53" t="s">
        <v>178</v>
      </c>
      <c r="E655" s="53" t="s">
        <v>70</v>
      </c>
      <c r="F655" s="53" t="s">
        <v>19</v>
      </c>
      <c r="G655" s="53" t="s">
        <v>31</v>
      </c>
      <c r="H655" s="54">
        <v>7175936.3567708358</v>
      </c>
      <c r="I655" s="54">
        <v>7344246.5745709371</v>
      </c>
      <c r="J655" s="54">
        <v>8243012.5107038142</v>
      </c>
      <c r="K655" s="54">
        <v>8291130.5963472091</v>
      </c>
      <c r="L655" s="54">
        <v>8759340.8869319744</v>
      </c>
      <c r="M655" s="54">
        <v>9175642.1569108441</v>
      </c>
      <c r="N655" s="54">
        <v>11154610.5</v>
      </c>
      <c r="O655" s="111">
        <v>11450518.5</v>
      </c>
      <c r="P655" s="111">
        <v>11775457</v>
      </c>
      <c r="Q655" s="111">
        <v>11304129</v>
      </c>
      <c r="R655" s="54">
        <v>12925939.791493671</v>
      </c>
      <c r="AC655" s="84" t="str">
        <f t="shared" si="10"/>
        <v>PolandNGA coverageTotal</v>
      </c>
      <c r="AE655" s="8"/>
      <c r="AF655" s="8"/>
    </row>
    <row r="656" spans="4:32" ht="13.15" customHeight="1" x14ac:dyDescent="0.25">
      <c r="D656" s="53" t="s">
        <v>178</v>
      </c>
      <c r="E656" s="53" t="s">
        <v>225</v>
      </c>
      <c r="F656" s="53" t="s">
        <v>19</v>
      </c>
      <c r="G656" s="53" t="s">
        <v>31</v>
      </c>
      <c r="H656" s="54" t="e">
        <v>#N/A</v>
      </c>
      <c r="I656" s="54" t="e">
        <v>#N/A</v>
      </c>
      <c r="J656" s="54" t="e">
        <v>#N/A</v>
      </c>
      <c r="K656" s="54" t="e">
        <v>#N/A</v>
      </c>
      <c r="L656" s="54" t="e">
        <v>#N/A</v>
      </c>
      <c r="M656" s="54" t="e">
        <v>#N/A</v>
      </c>
      <c r="N656" s="54">
        <v>8860807</v>
      </c>
      <c r="O656" s="111">
        <v>9699927</v>
      </c>
      <c r="P656" s="111">
        <v>10540734</v>
      </c>
      <c r="Q656" s="111">
        <v>10890243</v>
      </c>
      <c r="R656" s="54">
        <v>12484971.276930582</v>
      </c>
      <c r="AC656" s="84" t="str">
        <f t="shared" si="10"/>
        <v>PolandFixed VHCN coverage (FTTP &amp; DOCSIS 3.1)Total</v>
      </c>
      <c r="AE656" s="8"/>
      <c r="AF656" s="8"/>
    </row>
    <row r="657" spans="4:32" ht="13.15" customHeight="1" x14ac:dyDescent="0.25">
      <c r="D657" s="53" t="s">
        <v>178</v>
      </c>
      <c r="E657" s="53" t="s">
        <v>226</v>
      </c>
      <c r="F657" s="53" t="s">
        <v>19</v>
      </c>
      <c r="G657" s="53" t="s">
        <v>31</v>
      </c>
      <c r="H657" s="54" t="e">
        <v>#N/A</v>
      </c>
      <c r="I657" s="54" t="e">
        <v>#N/A</v>
      </c>
      <c r="J657" s="54" t="e">
        <v>#N/A</v>
      </c>
      <c r="K657" s="54" t="e">
        <v>#N/A</v>
      </c>
      <c r="L657" s="54" t="e">
        <v>#N/A</v>
      </c>
      <c r="M657" s="54" t="e">
        <v>#N/A</v>
      </c>
      <c r="N657" s="54" t="e">
        <v>#N/A</v>
      </c>
      <c r="O657" s="54" t="e">
        <v>#N/A</v>
      </c>
      <c r="P657" s="54" t="e">
        <v>#N/A</v>
      </c>
      <c r="Q657" s="54" t="e">
        <v>#N/A</v>
      </c>
      <c r="R657" s="54" t="e">
        <v>#N/A</v>
      </c>
      <c r="AC657" s="84" t="str">
        <f t="shared" si="10"/>
        <v>PolandVHCN coverage (as defined by BEREC)Total</v>
      </c>
      <c r="AE657" s="8"/>
      <c r="AF657" s="8"/>
    </row>
    <row r="658" spans="4:32" ht="13.15" customHeight="1" x14ac:dyDescent="0.25">
      <c r="D658" s="53" t="s">
        <v>178</v>
      </c>
      <c r="E658" s="53" t="s">
        <v>74</v>
      </c>
      <c r="F658" s="53" t="s">
        <v>19</v>
      </c>
      <c r="G658" s="53" t="s">
        <v>31</v>
      </c>
      <c r="H658" s="54">
        <v>9001480.7280000001</v>
      </c>
      <c r="I658" s="54">
        <v>9055326.3550496306</v>
      </c>
      <c r="J658" s="54">
        <v>8961352.8320962116</v>
      </c>
      <c r="K658" s="54">
        <v>8921995.0955865122</v>
      </c>
      <c r="L658" s="54">
        <v>8810769.2843157593</v>
      </c>
      <c r="M658" s="54">
        <v>8939905.3910932671</v>
      </c>
      <c r="N658" s="54">
        <v>9604043</v>
      </c>
      <c r="O658" s="111">
        <v>9532101</v>
      </c>
      <c r="P658" s="111">
        <v>9713396</v>
      </c>
      <c r="Q658" s="111">
        <v>8787344</v>
      </c>
      <c r="R658" s="54">
        <v>8454211.5685722809</v>
      </c>
      <c r="AC658" s="84" t="str">
        <f t="shared" si="10"/>
        <v>PolandDSLTotal</v>
      </c>
      <c r="AE658" s="8"/>
      <c r="AF658" s="8"/>
    </row>
    <row r="659" spans="4:32" ht="13.15" customHeight="1" x14ac:dyDescent="0.25">
      <c r="D659" s="53" t="s">
        <v>178</v>
      </c>
      <c r="E659" s="53" t="s">
        <v>78</v>
      </c>
      <c r="F659" s="53" t="s">
        <v>19</v>
      </c>
      <c r="G659" s="53" t="s">
        <v>31</v>
      </c>
      <c r="H659" s="54">
        <v>4941179.7879999997</v>
      </c>
      <c r="I659" s="54">
        <v>5146948.4145722818</v>
      </c>
      <c r="J659" s="54">
        <v>5254611.4333655052</v>
      </c>
      <c r="K659" s="54">
        <v>5244294.0065110531</v>
      </c>
      <c r="L659" s="54">
        <v>5104368.3050851543</v>
      </c>
      <c r="M659" s="54">
        <v>5080468.545560779</v>
      </c>
      <c r="N659" s="54">
        <v>5472470</v>
      </c>
      <c r="O659" s="111">
        <v>5311974</v>
      </c>
      <c r="P659" s="111">
        <v>4004083.9999999995</v>
      </c>
      <c r="Q659" s="111">
        <v>3726592</v>
      </c>
      <c r="R659" s="54">
        <v>6076320.7850937871</v>
      </c>
      <c r="AC659" s="84" t="str">
        <f t="shared" si="10"/>
        <v>PolandVDSLTotal</v>
      </c>
      <c r="AE659" s="8"/>
      <c r="AF659" s="8"/>
    </row>
    <row r="660" spans="4:32" ht="13.15" customHeight="1" x14ac:dyDescent="0.25">
      <c r="D660" s="53" t="s">
        <v>178</v>
      </c>
      <c r="E660" s="53" t="s">
        <v>82</v>
      </c>
      <c r="F660" s="53" t="s">
        <v>19</v>
      </c>
      <c r="G660" s="53" t="s">
        <v>31</v>
      </c>
      <c r="H660" s="54" t="e">
        <v>#N/A</v>
      </c>
      <c r="I660" s="54" t="e">
        <v>#N/A</v>
      </c>
      <c r="J660" s="54" t="e">
        <v>#N/A</v>
      </c>
      <c r="K660" s="54" t="e">
        <v>#N/A</v>
      </c>
      <c r="L660" s="54" t="e">
        <v>#N/A</v>
      </c>
      <c r="M660" s="54" t="e">
        <v>#N/A</v>
      </c>
      <c r="N660" s="54">
        <v>4306911</v>
      </c>
      <c r="O660" s="111">
        <v>4120908.9999999995</v>
      </c>
      <c r="P660" s="111">
        <v>2821890</v>
      </c>
      <c r="Q660" s="111">
        <v>2554846</v>
      </c>
      <c r="R660" s="54">
        <v>4470138.0772912242</v>
      </c>
      <c r="AC660" s="84" t="str">
        <f t="shared" si="10"/>
        <v>PolandVDSL 2 VectoringTotal</v>
      </c>
      <c r="AE660" s="8"/>
      <c r="AF660" s="8"/>
    </row>
    <row r="661" spans="4:32" ht="13.15" customHeight="1" x14ac:dyDescent="0.25">
      <c r="D661" s="53" t="s">
        <v>178</v>
      </c>
      <c r="E661" s="53" t="s">
        <v>86</v>
      </c>
      <c r="F661" s="53" t="s">
        <v>19</v>
      </c>
      <c r="G661" s="53" t="s">
        <v>31</v>
      </c>
      <c r="H661" s="54">
        <v>488000</v>
      </c>
      <c r="I661" s="54">
        <v>1005805</v>
      </c>
      <c r="J661" s="54">
        <v>1219340</v>
      </c>
      <c r="K661" s="54">
        <v>2006920.4197457891</v>
      </c>
      <c r="L661" s="54">
        <v>2876482.6044691084</v>
      </c>
      <c r="M661" s="54">
        <v>3980309.6605421659</v>
      </c>
      <c r="N661" s="54">
        <v>5624768</v>
      </c>
      <c r="O661" s="111">
        <v>6701217</v>
      </c>
      <c r="P661" s="111">
        <v>7822494</v>
      </c>
      <c r="Q661" s="111">
        <v>9165263</v>
      </c>
      <c r="R661" s="54">
        <v>11613869.479299836</v>
      </c>
      <c r="AC661" s="84" t="str">
        <f t="shared" si="10"/>
        <v>PolandFTTPTotal</v>
      </c>
      <c r="AE661" s="8"/>
      <c r="AF661" s="8"/>
    </row>
    <row r="662" spans="4:32" ht="13.15" customHeight="1" x14ac:dyDescent="0.25">
      <c r="D662" s="53" t="s">
        <v>178</v>
      </c>
      <c r="E662" s="53" t="s">
        <v>90</v>
      </c>
      <c r="F662" s="53" t="s">
        <v>19</v>
      </c>
      <c r="G662" s="53" t="s">
        <v>31</v>
      </c>
      <c r="H662" s="54">
        <v>5175163.2319999998</v>
      </c>
      <c r="I662" s="54">
        <v>5243281.6736685541</v>
      </c>
      <c r="J662" s="54">
        <v>5159566.7821159996</v>
      </c>
      <c r="K662" s="54">
        <v>5204361.6750377053</v>
      </c>
      <c r="L662" s="54">
        <v>5322965.5806160867</v>
      </c>
      <c r="M662" s="54">
        <v>5474045.5013538888</v>
      </c>
      <c r="N662" s="54">
        <v>6476158</v>
      </c>
      <c r="O662" s="111">
        <v>6521908</v>
      </c>
      <c r="P662" s="111">
        <v>6610086</v>
      </c>
      <c r="Q662" s="111">
        <v>6689521</v>
      </c>
      <c r="R662" s="54">
        <v>6439159</v>
      </c>
      <c r="AC662" s="84" t="str">
        <f t="shared" si="10"/>
        <v>PolandCable modem DOCSIS 3.0Total</v>
      </c>
      <c r="AE662" s="8"/>
      <c r="AF662" s="8"/>
    </row>
    <row r="663" spans="4:32" ht="13.15" customHeight="1" x14ac:dyDescent="0.25">
      <c r="D663" s="53" t="s">
        <v>178</v>
      </c>
      <c r="E663" s="53" t="s">
        <v>94</v>
      </c>
      <c r="F663" s="53" t="s">
        <v>19</v>
      </c>
      <c r="G663" s="53" t="s">
        <v>31</v>
      </c>
      <c r="H663" s="54" t="e">
        <v>#N/A</v>
      </c>
      <c r="I663" s="54" t="e">
        <v>#N/A</v>
      </c>
      <c r="J663" s="54" t="e">
        <v>#N/A</v>
      </c>
      <c r="K663" s="54" t="e">
        <v>#N/A</v>
      </c>
      <c r="L663" s="54" t="e">
        <v>#N/A</v>
      </c>
      <c r="M663" s="54" t="e">
        <v>#N/A</v>
      </c>
      <c r="N663" s="54">
        <v>6174189</v>
      </c>
      <c r="O663" s="111">
        <v>6370827</v>
      </c>
      <c r="P663" s="111">
        <v>6481999</v>
      </c>
      <c r="Q663" s="111">
        <v>6585271</v>
      </c>
      <c r="R663" s="54">
        <v>6418989</v>
      </c>
      <c r="AC663" s="84" t="str">
        <f t="shared" si="10"/>
        <v>PolandCable modem DOCSIS 3.1Total</v>
      </c>
      <c r="AE663" s="8"/>
      <c r="AF663" s="8"/>
    </row>
    <row r="664" spans="4:32" ht="13.15" customHeight="1" x14ac:dyDescent="0.25">
      <c r="D664" s="53" t="s">
        <v>178</v>
      </c>
      <c r="E664" s="53" t="s">
        <v>98</v>
      </c>
      <c r="F664" s="53" t="s">
        <v>19</v>
      </c>
      <c r="G664" s="53" t="s">
        <v>31</v>
      </c>
      <c r="H664" s="54" t="e">
        <v>#N/A</v>
      </c>
      <c r="I664" s="54" t="e">
        <v>#N/A</v>
      </c>
      <c r="J664" s="54" t="e">
        <v>#N/A</v>
      </c>
      <c r="K664" s="54" t="e">
        <v>#N/A</v>
      </c>
      <c r="L664" s="54" t="e">
        <v>#N/A</v>
      </c>
      <c r="M664" s="54" t="e">
        <v>#N/A</v>
      </c>
      <c r="N664" s="54">
        <v>1961394</v>
      </c>
      <c r="O664" s="111">
        <v>2214584</v>
      </c>
      <c r="P664" s="111">
        <v>2328062</v>
      </c>
      <c r="Q664" s="111">
        <v>2214543</v>
      </c>
      <c r="R664" s="54">
        <v>2353685.3898819028</v>
      </c>
      <c r="AC664" s="84" t="str">
        <f t="shared" si="10"/>
        <v>PolandFWATotal</v>
      </c>
      <c r="AE664" s="8"/>
      <c r="AF664" s="8"/>
    </row>
    <row r="665" spans="4:32" ht="13.15" customHeight="1" x14ac:dyDescent="0.25">
      <c r="D665" s="53" t="s">
        <v>178</v>
      </c>
      <c r="E665" s="53" t="s">
        <v>102</v>
      </c>
      <c r="F665" s="53" t="s">
        <v>19</v>
      </c>
      <c r="G665" s="53" t="s">
        <v>31</v>
      </c>
      <c r="H665" s="54">
        <v>10790765.888</v>
      </c>
      <c r="I665" s="54">
        <v>12014133.598720862</v>
      </c>
      <c r="J665" s="54">
        <v>12980383.799218146</v>
      </c>
      <c r="K665" s="54">
        <v>13563945.150964417</v>
      </c>
      <c r="L665" s="54">
        <v>13503978.833669994</v>
      </c>
      <c r="M665" s="54">
        <v>13662238.675323831</v>
      </c>
      <c r="N665" s="54">
        <v>14677371.936000004</v>
      </c>
      <c r="O665" s="111">
        <v>15009199.776000008</v>
      </c>
      <c r="P665" s="111">
        <v>15050504.43</v>
      </c>
      <c r="Q665" s="111">
        <v>15275359</v>
      </c>
      <c r="R665" s="54" t="e">
        <v>#N/A</v>
      </c>
      <c r="AC665" s="84" t="str">
        <f t="shared" si="10"/>
        <v>PolandLTETotal</v>
      </c>
      <c r="AE665" s="8"/>
      <c r="AF665" s="8"/>
    </row>
    <row r="666" spans="4:32" ht="13.15" customHeight="1" x14ac:dyDescent="0.25">
      <c r="D666" s="53" t="s">
        <v>178</v>
      </c>
      <c r="E666" s="53" t="s">
        <v>106</v>
      </c>
      <c r="F666" s="53" t="s">
        <v>19</v>
      </c>
      <c r="G666" s="53" t="s">
        <v>31</v>
      </c>
      <c r="H666" s="54" t="e">
        <v>#N/A</v>
      </c>
      <c r="I666" s="54" t="e">
        <v>#N/A</v>
      </c>
      <c r="J666" s="54" t="e">
        <v>#N/A</v>
      </c>
      <c r="K666" s="54">
        <v>12317868.007591283</v>
      </c>
      <c r="L666" s="54">
        <v>12297204.348809244</v>
      </c>
      <c r="M666" s="54">
        <v>12749828.038427515</v>
      </c>
      <c r="N666" s="54">
        <v>14567181.455999998</v>
      </c>
      <c r="O666" s="111">
        <v>14922810.488000002</v>
      </c>
      <c r="P666" s="111">
        <v>14990242.15</v>
      </c>
      <c r="Q666" s="54" t="e">
        <v>#N/A</v>
      </c>
      <c r="R666" s="54" t="e">
        <v>#N/A</v>
      </c>
      <c r="AC666" s="84" t="str">
        <f t="shared" si="10"/>
        <v>PolandAverage LTE coverageTotal</v>
      </c>
      <c r="AE666" s="8"/>
      <c r="AF666" s="8"/>
    </row>
    <row r="667" spans="4:32" ht="13.15" customHeight="1" x14ac:dyDescent="0.25">
      <c r="D667" s="53" t="s">
        <v>178</v>
      </c>
      <c r="E667" s="53" t="s">
        <v>108</v>
      </c>
      <c r="F667" s="53" t="s">
        <v>19</v>
      </c>
      <c r="G667" s="53" t="s">
        <v>31</v>
      </c>
      <c r="H667" s="54" t="e">
        <v>#N/A</v>
      </c>
      <c r="I667" s="54" t="e">
        <v>#N/A</v>
      </c>
      <c r="J667" s="54" t="e">
        <v>#N/A</v>
      </c>
      <c r="K667" s="54" t="e">
        <v>#N/A</v>
      </c>
      <c r="L667" s="54" t="e">
        <v>#N/A</v>
      </c>
      <c r="M667" s="54" t="e">
        <v>#N/A</v>
      </c>
      <c r="N667" s="54" t="e">
        <v>#N/A</v>
      </c>
      <c r="O667" s="111">
        <v>1546953.35</v>
      </c>
      <c r="P667" s="111">
        <v>5159694.8722827295</v>
      </c>
      <c r="Q667" s="111">
        <v>9766620</v>
      </c>
      <c r="R667" s="54">
        <v>11073276.508540859</v>
      </c>
      <c r="AC667" s="84" t="str">
        <f t="shared" si="10"/>
        <v>Poland5GTotal</v>
      </c>
      <c r="AE667" s="8"/>
      <c r="AF667" s="8"/>
    </row>
    <row r="668" spans="4:32" ht="13.15" customHeight="1" x14ac:dyDescent="0.25">
      <c r="D668" s="53" t="s">
        <v>178</v>
      </c>
      <c r="E668" s="53" t="s">
        <v>207</v>
      </c>
      <c r="F668" s="53" t="s">
        <v>19</v>
      </c>
      <c r="G668" s="53" t="s">
        <v>31</v>
      </c>
      <c r="H668" s="54" t="e">
        <v>#N/A</v>
      </c>
      <c r="I668" s="54" t="e">
        <v>#N/A</v>
      </c>
      <c r="J668" s="54" t="e">
        <v>#N/A</v>
      </c>
      <c r="K668" s="54" t="e">
        <v>#N/A</v>
      </c>
      <c r="L668" s="54" t="e">
        <v>#N/A</v>
      </c>
      <c r="M668" s="54" t="e">
        <v>#N/A</v>
      </c>
      <c r="N668" s="54" t="e">
        <v>#N/A</v>
      </c>
      <c r="O668" s="111" t="e">
        <v>#N/A</v>
      </c>
      <c r="P668" s="111" t="e">
        <v>#N/A</v>
      </c>
      <c r="Q668" s="111">
        <v>0</v>
      </c>
      <c r="R668" s="54">
        <v>0</v>
      </c>
      <c r="AC668" s="84" t="str">
        <f t="shared" si="10"/>
        <v>Poland5G in the 3.4–3.8 GHz bandTotal</v>
      </c>
      <c r="AE668" s="8"/>
      <c r="AF668" s="8"/>
    </row>
    <row r="669" spans="4:32" ht="13.15" customHeight="1" x14ac:dyDescent="0.25">
      <c r="D669" s="53" t="s">
        <v>178</v>
      </c>
      <c r="E669" s="53" t="s">
        <v>112</v>
      </c>
      <c r="F669" s="53" t="s">
        <v>19</v>
      </c>
      <c r="G669" s="53" t="s">
        <v>31</v>
      </c>
      <c r="H669" s="54">
        <v>13763732</v>
      </c>
      <c r="I669" s="54">
        <v>13761894.156610379</v>
      </c>
      <c r="J669" s="54">
        <v>13577807.321357895</v>
      </c>
      <c r="K669" s="54">
        <v>13577522.673638055</v>
      </c>
      <c r="L669" s="54">
        <v>13517496.329999994</v>
      </c>
      <c r="M669" s="54">
        <v>13669073.211929794</v>
      </c>
      <c r="N669" s="54">
        <v>14692064</v>
      </c>
      <c r="O669" s="111">
        <v>15024224</v>
      </c>
      <c r="P669" s="111">
        <v>15065570</v>
      </c>
      <c r="Q669" s="111">
        <v>15396785</v>
      </c>
      <c r="R669" s="54">
        <v>15396785</v>
      </c>
      <c r="AC669" s="84" t="str">
        <f t="shared" si="10"/>
        <v>PolandSatelliteTotal</v>
      </c>
      <c r="AE669" s="8"/>
      <c r="AF669" s="8"/>
    </row>
    <row r="670" spans="4:32" ht="13.15" customHeight="1" x14ac:dyDescent="0.25">
      <c r="D670" s="53" t="s">
        <v>178</v>
      </c>
      <c r="E670" s="53" t="s">
        <v>52</v>
      </c>
      <c r="F670" s="53" t="s">
        <v>19</v>
      </c>
      <c r="G670" s="53" t="s">
        <v>31</v>
      </c>
      <c r="H670" s="54">
        <v>13501145.798344141</v>
      </c>
      <c r="I670" s="54">
        <v>13731381.330348762</v>
      </c>
      <c r="J670" s="54">
        <v>13547860.146651775</v>
      </c>
      <c r="K670" s="54">
        <v>13577522.673638055</v>
      </c>
      <c r="L670" s="54">
        <v>13517496.329999994</v>
      </c>
      <c r="M670" s="54">
        <v>13669073.211929794</v>
      </c>
      <c r="N670" s="54" t="e">
        <v>#N/A</v>
      </c>
      <c r="O670" s="111" t="e">
        <v>#N/A</v>
      </c>
      <c r="P670" s="111" t="e">
        <v>#N/A</v>
      </c>
      <c r="Q670" s="111" t="e">
        <v>#N/A</v>
      </c>
      <c r="R670" s="111" t="e">
        <v>#N/A</v>
      </c>
      <c r="AC670" s="84" t="str">
        <f t="shared" si="10"/>
        <v>PolandOverall broadband coverageTotal</v>
      </c>
      <c r="AE670" s="8"/>
      <c r="AF670" s="8"/>
    </row>
    <row r="671" spans="4:32" ht="13.15" customHeight="1" x14ac:dyDescent="0.25">
      <c r="D671" s="53" t="s">
        <v>178</v>
      </c>
      <c r="E671" s="53" t="s">
        <v>53</v>
      </c>
      <c r="F671" s="53" t="s">
        <v>19</v>
      </c>
      <c r="G671" s="53" t="s">
        <v>31</v>
      </c>
      <c r="H671" s="54" t="e">
        <v>#N/A</v>
      </c>
      <c r="I671" s="54" t="e">
        <v>#N/A</v>
      </c>
      <c r="J671" s="54" t="e">
        <v>#N/A</v>
      </c>
      <c r="K671" s="54" t="e">
        <v>#N/A</v>
      </c>
      <c r="L671" s="54">
        <v>6666939.3974333089</v>
      </c>
      <c r="M671" s="54">
        <v>7394099.4842691468</v>
      </c>
      <c r="N671" s="54" t="e">
        <v>#N/A</v>
      </c>
      <c r="O671" s="111" t="e">
        <v>#N/A</v>
      </c>
      <c r="P671" s="111" t="e">
        <v>#N/A</v>
      </c>
      <c r="Q671" s="111" t="e">
        <v>#N/A</v>
      </c>
      <c r="R671" s="111" t="e">
        <v>#N/A</v>
      </c>
      <c r="AC671" s="84" t="str">
        <f t="shared" si="10"/>
        <v>PolandDOCSIS 3.0 &amp; FTTP coverageTotal</v>
      </c>
      <c r="AE671" s="8"/>
      <c r="AF671" s="8"/>
    </row>
    <row r="672" spans="4:32" ht="13.15" customHeight="1" x14ac:dyDescent="0.25">
      <c r="D672" s="53" t="s">
        <v>178</v>
      </c>
      <c r="E672" s="53" t="s">
        <v>124</v>
      </c>
      <c r="F672" s="53" t="s">
        <v>19</v>
      </c>
      <c r="G672" s="53" t="s">
        <v>31</v>
      </c>
      <c r="H672" s="54">
        <v>5243981.892</v>
      </c>
      <c r="I672" s="54">
        <v>5353376.8269214379</v>
      </c>
      <c r="J672" s="54">
        <v>5363233.8919363683</v>
      </c>
      <c r="K672" s="54">
        <v>5453430.6750377053</v>
      </c>
      <c r="L672" s="54">
        <v>5460872.4874638878</v>
      </c>
      <c r="M672" s="54">
        <v>5617556.964554592</v>
      </c>
      <c r="N672" s="54" t="e">
        <v>#N/A</v>
      </c>
      <c r="O672" s="111" t="e">
        <v>#N/A</v>
      </c>
      <c r="P672" s="111" t="e">
        <v>#N/A</v>
      </c>
      <c r="Q672" s="111" t="e">
        <v>#N/A</v>
      </c>
      <c r="R672" s="111" t="e">
        <v>#N/A</v>
      </c>
      <c r="AC672" s="84" t="str">
        <f t="shared" si="10"/>
        <v>PolandCable modemTotal</v>
      </c>
      <c r="AE672" s="8"/>
      <c r="AF672" s="8"/>
    </row>
    <row r="673" spans="4:32" ht="13.15" customHeight="1" x14ac:dyDescent="0.25">
      <c r="D673" s="53" t="s">
        <v>178</v>
      </c>
      <c r="E673" s="53" t="s">
        <v>129</v>
      </c>
      <c r="F673" s="53" t="s">
        <v>19</v>
      </c>
      <c r="G673" s="53" t="s">
        <v>31</v>
      </c>
      <c r="H673" s="54">
        <v>58823</v>
      </c>
      <c r="I673" s="54">
        <v>348034</v>
      </c>
      <c r="J673" s="54">
        <v>324404</v>
      </c>
      <c r="K673" s="54">
        <v>245232.21082943788</v>
      </c>
      <c r="L673" s="54">
        <v>254954.51294613068</v>
      </c>
      <c r="M673" s="54">
        <v>320441.98205747182</v>
      </c>
      <c r="N673" s="54" t="e">
        <v>#N/A</v>
      </c>
      <c r="O673" s="111" t="e">
        <v>#N/A</v>
      </c>
      <c r="P673" s="111" t="e">
        <v>#N/A</v>
      </c>
      <c r="Q673" s="111" t="e">
        <v>#N/A</v>
      </c>
      <c r="R673" s="111" t="e">
        <v>#N/A</v>
      </c>
      <c r="AC673" s="84" t="str">
        <f t="shared" si="10"/>
        <v>PolandWiMAXTotal</v>
      </c>
      <c r="AE673" s="8"/>
      <c r="AF673" s="8"/>
    </row>
    <row r="674" spans="4:32" ht="13.15" customHeight="1" x14ac:dyDescent="0.25">
      <c r="D674" s="53" t="s">
        <v>178</v>
      </c>
      <c r="E674" s="53" t="s">
        <v>134</v>
      </c>
      <c r="F674" s="53" t="s">
        <v>19</v>
      </c>
      <c r="G674" s="53" t="s">
        <v>31</v>
      </c>
      <c r="H674" s="54">
        <v>13528819.5</v>
      </c>
      <c r="I674" s="54">
        <v>13698668.853821324</v>
      </c>
      <c r="J674" s="54">
        <v>13488940.572439607</v>
      </c>
      <c r="K674" s="54">
        <v>13577522.673638055</v>
      </c>
      <c r="L674" s="54">
        <v>13517496.329999994</v>
      </c>
      <c r="M674" s="54">
        <v>13669073.211929794</v>
      </c>
      <c r="N674" s="54" t="e">
        <v>#N/A</v>
      </c>
      <c r="O674" s="111" t="e">
        <v>#N/A</v>
      </c>
      <c r="P674" s="111" t="e">
        <v>#N/A</v>
      </c>
      <c r="Q674" s="111" t="e">
        <v>#N/A</v>
      </c>
      <c r="R674" s="111" t="e">
        <v>#N/A</v>
      </c>
      <c r="AC674" s="84" t="str">
        <f t="shared" ref="AC674:AC733" si="11">D674&amp;E674&amp;F674</f>
        <v>PolandHSPATotal</v>
      </c>
      <c r="AE674" s="8"/>
      <c r="AF674" s="8"/>
    </row>
    <row r="675" spans="4:32" ht="13.15" customHeight="1" x14ac:dyDescent="0.25">
      <c r="D675" s="53" t="s">
        <v>180</v>
      </c>
      <c r="E675" s="53" t="s">
        <v>147</v>
      </c>
      <c r="F675" s="53" t="s">
        <v>19</v>
      </c>
      <c r="G675" s="53" t="s">
        <v>149</v>
      </c>
      <c r="H675" s="54">
        <v>92211.9</v>
      </c>
      <c r="I675" s="54">
        <v>92211.9</v>
      </c>
      <c r="J675" s="54">
        <v>92211.9</v>
      </c>
      <c r="K675" s="54">
        <v>92211.9</v>
      </c>
      <c r="L675" s="54">
        <v>92211.9</v>
      </c>
      <c r="M675" s="54">
        <v>92225.22000000003</v>
      </c>
      <c r="N675" s="54">
        <v>92225.22000000003</v>
      </c>
      <c r="O675" s="111">
        <v>92225.22000000003</v>
      </c>
      <c r="P675" s="111">
        <v>92225.22000000003</v>
      </c>
      <c r="Q675" s="111">
        <v>92225.22000000003</v>
      </c>
      <c r="R675" s="111">
        <v>92225.22000000003</v>
      </c>
      <c r="AC675" s="84" t="str">
        <f t="shared" si="11"/>
        <v>PortugalLand areaTotal</v>
      </c>
      <c r="AE675" s="8"/>
      <c r="AF675" s="8"/>
    </row>
    <row r="676" spans="4:32" ht="13.15" customHeight="1" x14ac:dyDescent="0.25">
      <c r="D676" s="53" t="s">
        <v>180</v>
      </c>
      <c r="E676" s="53" t="s">
        <v>28</v>
      </c>
      <c r="F676" s="53" t="s">
        <v>19</v>
      </c>
      <c r="G676" s="53" t="s">
        <v>152</v>
      </c>
      <c r="H676" s="54">
        <v>10487289</v>
      </c>
      <c r="I676" s="54">
        <v>10487289</v>
      </c>
      <c r="J676" s="54">
        <v>10374822</v>
      </c>
      <c r="K676" s="54">
        <v>10472158.684434813</v>
      </c>
      <c r="L676" s="54">
        <v>10341330</v>
      </c>
      <c r="M676" s="54">
        <v>10291027</v>
      </c>
      <c r="N676" s="54">
        <v>10291027</v>
      </c>
      <c r="O676" s="111">
        <v>10276617</v>
      </c>
      <c r="P676" s="111">
        <v>10295909.000000015</v>
      </c>
      <c r="Q676" s="111">
        <v>10298252</v>
      </c>
      <c r="R676" s="111">
        <v>10352041.999999991</v>
      </c>
      <c r="AC676" s="84" t="str">
        <f t="shared" si="11"/>
        <v>PortugalPopulationTotal</v>
      </c>
      <c r="AE676" s="8"/>
      <c r="AF676" s="8"/>
    </row>
    <row r="677" spans="4:32" ht="13.15" customHeight="1" x14ac:dyDescent="0.25">
      <c r="D677" s="53" t="s">
        <v>180</v>
      </c>
      <c r="E677" s="53" t="s">
        <v>31</v>
      </c>
      <c r="F677" s="53" t="s">
        <v>19</v>
      </c>
      <c r="G677" s="53" t="s">
        <v>152</v>
      </c>
      <c r="H677" s="54">
        <v>4043726</v>
      </c>
      <c r="I677" s="54">
        <v>4043726</v>
      </c>
      <c r="J677" s="54">
        <v>4043372</v>
      </c>
      <c r="K677" s="54">
        <v>4081391.5287736338</v>
      </c>
      <c r="L677" s="54">
        <v>4072348.4465469215</v>
      </c>
      <c r="M677" s="54">
        <v>4063305.3643202097</v>
      </c>
      <c r="N677" s="54">
        <v>4049743.5738472561</v>
      </c>
      <c r="O677" s="111">
        <v>4031849.2422908614</v>
      </c>
      <c r="P677" s="111">
        <v>4039289.624311435</v>
      </c>
      <c r="Q677" s="111">
        <v>4040528.2834587218</v>
      </c>
      <c r="R677" s="111">
        <v>4061516.874033791</v>
      </c>
      <c r="AC677" s="84" t="str">
        <f t="shared" si="11"/>
        <v>PortugalHouseholdsTotal</v>
      </c>
      <c r="AE677" s="8"/>
      <c r="AF677" s="8"/>
    </row>
    <row r="678" spans="4:32" ht="13.15" customHeight="1" x14ac:dyDescent="0.25">
      <c r="D678" s="53" t="s">
        <v>180</v>
      </c>
      <c r="E678" s="53" t="s">
        <v>58</v>
      </c>
      <c r="F678" s="53" t="s">
        <v>19</v>
      </c>
      <c r="G678" s="53" t="s">
        <v>31</v>
      </c>
      <c r="H678" s="54">
        <v>3788971.2620000001</v>
      </c>
      <c r="I678" s="54">
        <v>3776840.0840000003</v>
      </c>
      <c r="J678" s="54">
        <v>3756292.588</v>
      </c>
      <c r="K678" s="54">
        <v>3784930.3911992465</v>
      </c>
      <c r="L678" s="54">
        <v>3723668.4317443799</v>
      </c>
      <c r="M678" s="54">
        <v>3726263.2065362944</v>
      </c>
      <c r="N678" s="54">
        <v>3707687.2392735314</v>
      </c>
      <c r="O678" s="111">
        <v>3711988.4670978179</v>
      </c>
      <c r="P678" s="111" t="e">
        <v>#N/A</v>
      </c>
      <c r="Q678" s="111" t="e">
        <v>#N/A</v>
      </c>
      <c r="R678" s="111" t="e">
        <v>#N/A</v>
      </c>
      <c r="AC678" s="84" t="str">
        <f t="shared" si="11"/>
        <v>PortugalBroadband coverage (&gt;2Mbps)Total</v>
      </c>
      <c r="AE678" s="8"/>
      <c r="AF678" s="8"/>
    </row>
    <row r="679" spans="4:32" ht="13.15" customHeight="1" x14ac:dyDescent="0.25">
      <c r="D679" s="53" t="s">
        <v>180</v>
      </c>
      <c r="E679" s="53" t="s">
        <v>60</v>
      </c>
      <c r="F679" s="53" t="s">
        <v>19</v>
      </c>
      <c r="G679" s="53" t="s">
        <v>31</v>
      </c>
      <c r="H679" s="54">
        <v>2583940.9139999999</v>
      </c>
      <c r="I679" s="54">
        <v>2632465.6260000002</v>
      </c>
      <c r="J679" s="54">
        <v>2680755.6359999999</v>
      </c>
      <c r="K679" s="54">
        <v>2739543.3638399378</v>
      </c>
      <c r="L679" s="54">
        <v>2920692.6603412731</v>
      </c>
      <c r="M679" s="54">
        <v>3072949.145761956</v>
      </c>
      <c r="N679" s="54">
        <v>3361256.3879027199</v>
      </c>
      <c r="O679" s="111">
        <v>3614986.8099806053</v>
      </c>
      <c r="P679" s="111">
        <v>3749620.9272981258</v>
      </c>
      <c r="Q679" s="111">
        <v>3835766.5378222642</v>
      </c>
      <c r="R679" s="54">
        <v>3888481.0233803727</v>
      </c>
      <c r="AC679" s="84" t="str">
        <f t="shared" si="11"/>
        <v>PortugalBroadband coverage (&gt;30Mbps)Total</v>
      </c>
      <c r="AE679" s="8"/>
      <c r="AF679" s="8"/>
    </row>
    <row r="680" spans="4:32" ht="13.15" customHeight="1" x14ac:dyDescent="0.25">
      <c r="D680" s="53" t="s">
        <v>180</v>
      </c>
      <c r="E680" s="53" t="s">
        <v>61</v>
      </c>
      <c r="F680" s="53" t="s">
        <v>19</v>
      </c>
      <c r="G680" s="53" t="s">
        <v>31</v>
      </c>
      <c r="H680" s="54">
        <v>1702408.6459999999</v>
      </c>
      <c r="I680" s="54">
        <v>1831807.878</v>
      </c>
      <c r="J680" s="54">
        <v>1908471.5839999998</v>
      </c>
      <c r="K680" s="54">
        <v>2024288.1599229418</v>
      </c>
      <c r="L680" s="54">
        <v>2591239.6725123245</v>
      </c>
      <c r="M680" s="54">
        <v>2850980.9570381003</v>
      </c>
      <c r="N680" s="54">
        <v>3100504.6862865184</v>
      </c>
      <c r="O680" s="111">
        <v>3608916.2412253027</v>
      </c>
      <c r="P680" s="111">
        <v>3749022.4254599563</v>
      </c>
      <c r="Q680" s="111">
        <v>3835286.8698614421</v>
      </c>
      <c r="R680" s="54">
        <v>3888271.4277902367</v>
      </c>
      <c r="AC680" s="84" t="str">
        <f t="shared" si="11"/>
        <v>PortugalBroadband coverage (&gt;100Mbps)Total</v>
      </c>
      <c r="AE680" s="8"/>
      <c r="AF680" s="8"/>
    </row>
    <row r="681" spans="4:32" ht="13.15" customHeight="1" x14ac:dyDescent="0.25">
      <c r="D681" s="53" t="s">
        <v>180</v>
      </c>
      <c r="E681" s="53" t="s">
        <v>62</v>
      </c>
      <c r="F681" s="53" t="s">
        <v>19</v>
      </c>
      <c r="G681" s="53" t="s">
        <v>31</v>
      </c>
      <c r="H681" s="54" t="e">
        <v>#N/A</v>
      </c>
      <c r="I681" s="54" t="e">
        <v>#N/A</v>
      </c>
      <c r="J681" s="54" t="e">
        <v>#N/A</v>
      </c>
      <c r="K681" s="54" t="e">
        <v>#N/A</v>
      </c>
      <c r="L681" s="54" t="e">
        <v>#N/A</v>
      </c>
      <c r="M681" s="54" t="e">
        <v>#N/A</v>
      </c>
      <c r="N681" s="54">
        <v>2857067.9297173116</v>
      </c>
      <c r="O681" s="111">
        <v>3363250.7827499122</v>
      </c>
      <c r="P681" s="111">
        <v>3474428.192469954</v>
      </c>
      <c r="Q681" s="111">
        <v>3570474.7130085411</v>
      </c>
      <c r="R681" s="54">
        <v>3633554.6023670472</v>
      </c>
      <c r="AC681" s="84" t="str">
        <f t="shared" si="11"/>
        <v>PortugalBroadband coverage (&gt;1Gbps)Total</v>
      </c>
      <c r="AE681" s="8"/>
      <c r="AF681" s="8"/>
    </row>
    <row r="682" spans="4:32" ht="13.15" customHeight="1" x14ac:dyDescent="0.25">
      <c r="D682" s="53" t="s">
        <v>180</v>
      </c>
      <c r="E682" s="53" t="s">
        <v>63</v>
      </c>
      <c r="F682" s="53" t="s">
        <v>19</v>
      </c>
      <c r="G682" s="53" t="s">
        <v>31</v>
      </c>
      <c r="H682" s="54" t="e">
        <v>#N/A</v>
      </c>
      <c r="I682" s="54" t="e">
        <v>#N/A</v>
      </c>
      <c r="J682" s="54" t="e">
        <v>#N/A</v>
      </c>
      <c r="K682" s="54" t="e">
        <v>#N/A</v>
      </c>
      <c r="L682" s="54" t="e">
        <v>#N/A</v>
      </c>
      <c r="M682" s="54" t="e">
        <v>#N/A</v>
      </c>
      <c r="N682" s="54" t="e">
        <v>#N/A</v>
      </c>
      <c r="O682" s="111" t="e">
        <v>#N/A</v>
      </c>
      <c r="P682" s="111" t="e">
        <v>#N/A</v>
      </c>
      <c r="Q682" s="111" t="e">
        <v>#N/A</v>
      </c>
      <c r="R682" s="54" t="e">
        <v>#N/A</v>
      </c>
      <c r="AC682" s="84" t="str">
        <f t="shared" si="11"/>
        <v>PortugalBroadband coverage (&gt;1Gbps upload and download)Total</v>
      </c>
      <c r="AE682" s="8"/>
      <c r="AF682" s="8"/>
    </row>
    <row r="683" spans="4:32" ht="13.15" customHeight="1" x14ac:dyDescent="0.25">
      <c r="D683" s="53" t="s">
        <v>180</v>
      </c>
      <c r="E683" s="53" t="s">
        <v>65</v>
      </c>
      <c r="F683" s="53" t="s">
        <v>19</v>
      </c>
      <c r="G683" s="53" t="s">
        <v>31</v>
      </c>
      <c r="H683" s="54">
        <v>3845583.426</v>
      </c>
      <c r="I683" s="54">
        <v>3833452.2479999997</v>
      </c>
      <c r="J683" s="54">
        <v>3825029.912</v>
      </c>
      <c r="K683" s="54">
        <v>3848594.4524278645</v>
      </c>
      <c r="L683" s="54">
        <v>3807085.92030528</v>
      </c>
      <c r="M683" s="54">
        <v>3803001.7480266392</v>
      </c>
      <c r="N683" s="54">
        <v>3841664.8122997689</v>
      </c>
      <c r="O683" s="111">
        <v>3839949.6913066381</v>
      </c>
      <c r="P683" s="111">
        <v>3887979.9128831387</v>
      </c>
      <c r="Q683" s="111">
        <v>3931289.8233675803</v>
      </c>
      <c r="R683" s="54">
        <v>3965073.1188110681</v>
      </c>
      <c r="AC683" s="84" t="str">
        <f t="shared" si="11"/>
        <v>PortugalFixed broadband coverageTotal</v>
      </c>
      <c r="AE683" s="8"/>
      <c r="AF683" s="8"/>
    </row>
    <row r="684" spans="4:32" ht="13.15" customHeight="1" x14ac:dyDescent="0.25">
      <c r="D684" s="53" t="s">
        <v>180</v>
      </c>
      <c r="E684" s="53" t="s">
        <v>70</v>
      </c>
      <c r="F684" s="53" t="s">
        <v>19</v>
      </c>
      <c r="G684" s="53" t="s">
        <v>31</v>
      </c>
      <c r="H684" s="54">
        <v>2624378.1740000001</v>
      </c>
      <c r="I684" s="54">
        <v>2660771.7080000001</v>
      </c>
      <c r="J684" s="54">
        <v>2684799.0079999999</v>
      </c>
      <c r="K684" s="54">
        <v>2739543.3638399378</v>
      </c>
      <c r="L684" s="54">
        <v>2920692.6603412731</v>
      </c>
      <c r="M684" s="54">
        <v>3072949.145761956</v>
      </c>
      <c r="N684" s="54">
        <v>3361256.3879027199</v>
      </c>
      <c r="O684" s="111">
        <v>3492626.4078527042</v>
      </c>
      <c r="P684" s="111">
        <v>3657292.8341788994</v>
      </c>
      <c r="Q684" s="111">
        <v>3758394.4347458337</v>
      </c>
      <c r="R684" s="54">
        <v>3824794.3182811039</v>
      </c>
      <c r="AC684" s="84" t="str">
        <f t="shared" si="11"/>
        <v>PortugalNGA coverageTotal</v>
      </c>
      <c r="AE684" s="8"/>
      <c r="AF684" s="8"/>
    </row>
    <row r="685" spans="4:32" ht="13.15" customHeight="1" x14ac:dyDescent="0.25">
      <c r="D685" s="53" t="s">
        <v>180</v>
      </c>
      <c r="E685" s="53" t="s">
        <v>225</v>
      </c>
      <c r="F685" s="53" t="s">
        <v>19</v>
      </c>
      <c r="G685" s="53" t="s">
        <v>31</v>
      </c>
      <c r="H685" s="54" t="e">
        <v>#N/A</v>
      </c>
      <c r="I685" s="54" t="e">
        <v>#N/A</v>
      </c>
      <c r="J685" s="54" t="e">
        <v>#N/A</v>
      </c>
      <c r="K685" s="54" t="e">
        <v>#N/A</v>
      </c>
      <c r="L685" s="54" t="e">
        <v>#N/A</v>
      </c>
      <c r="M685" s="54" t="e">
        <v>#N/A</v>
      </c>
      <c r="N685" s="54">
        <v>3361256.3879027199</v>
      </c>
      <c r="O685" s="111">
        <v>3492626.4078527042</v>
      </c>
      <c r="P685" s="111">
        <v>3657292.8341788994</v>
      </c>
      <c r="Q685" s="111">
        <v>3758394.4347458337</v>
      </c>
      <c r="R685" s="54">
        <v>3824794.3182811039</v>
      </c>
      <c r="AC685" s="84" t="str">
        <f t="shared" si="11"/>
        <v>PortugalFixed VHCN coverage (FTTP &amp; DOCSIS 3.1)Total</v>
      </c>
      <c r="AE685" s="8"/>
      <c r="AF685" s="8"/>
    </row>
    <row r="686" spans="4:32" ht="13.15" customHeight="1" x14ac:dyDescent="0.25">
      <c r="D686" s="53" t="s">
        <v>180</v>
      </c>
      <c r="E686" s="53" t="s">
        <v>226</v>
      </c>
      <c r="F686" s="53" t="s">
        <v>19</v>
      </c>
      <c r="G686" s="53" t="s">
        <v>31</v>
      </c>
      <c r="H686" s="54" t="e">
        <v>#N/A</v>
      </c>
      <c r="I686" s="54" t="e">
        <v>#N/A</v>
      </c>
      <c r="J686" s="54" t="e">
        <v>#N/A</v>
      </c>
      <c r="K686" s="54" t="e">
        <v>#N/A</v>
      </c>
      <c r="L686" s="54" t="e">
        <v>#N/A</v>
      </c>
      <c r="M686" s="54" t="e">
        <v>#N/A</v>
      </c>
      <c r="N686" s="54" t="e">
        <v>#N/A</v>
      </c>
      <c r="O686" s="54" t="e">
        <v>#N/A</v>
      </c>
      <c r="P686" s="54" t="e">
        <v>#N/A</v>
      </c>
      <c r="Q686" s="54" t="e">
        <v>#N/A</v>
      </c>
      <c r="R686" s="54" t="e">
        <v>#N/A</v>
      </c>
      <c r="AC686" s="84" t="str">
        <f t="shared" si="11"/>
        <v>PortugalVHCN coverage (as defined by BEREC)Total</v>
      </c>
      <c r="AE686" s="8"/>
      <c r="AF686" s="8"/>
    </row>
    <row r="687" spans="4:32" ht="13.15" customHeight="1" x14ac:dyDescent="0.25">
      <c r="D687" s="53" t="s">
        <v>180</v>
      </c>
      <c r="E687" s="53" t="s">
        <v>74</v>
      </c>
      <c r="F687" s="53" t="s">
        <v>19</v>
      </c>
      <c r="G687" s="53" t="s">
        <v>31</v>
      </c>
      <c r="H687" s="54">
        <v>3485691.8119999999</v>
      </c>
      <c r="I687" s="54">
        <v>3473560.6340000001</v>
      </c>
      <c r="J687" s="54">
        <v>3457083.06</v>
      </c>
      <c r="K687" s="54">
        <v>3577677.8111025016</v>
      </c>
      <c r="L687" s="54">
        <v>3505228</v>
      </c>
      <c r="M687" s="54">
        <v>3495341.4</v>
      </c>
      <c r="N687" s="54">
        <v>3456673.8054957325</v>
      </c>
      <c r="O687" s="111">
        <v>3442522.348472625</v>
      </c>
      <c r="P687" s="111">
        <v>3449290.3624074426</v>
      </c>
      <c r="Q687" s="111">
        <v>3451148.1069568987</v>
      </c>
      <c r="R687" s="54">
        <v>3464647.6258873185</v>
      </c>
      <c r="AC687" s="84" t="str">
        <f t="shared" si="11"/>
        <v>PortugalDSLTotal</v>
      </c>
      <c r="AE687" s="8"/>
      <c r="AF687" s="8"/>
    </row>
    <row r="688" spans="4:32" ht="13.15" customHeight="1" x14ac:dyDescent="0.25">
      <c r="D688" s="53" t="s">
        <v>180</v>
      </c>
      <c r="E688" s="53" t="s">
        <v>78</v>
      </c>
      <c r="F688" s="53" t="s">
        <v>19</v>
      </c>
      <c r="G688" s="53" t="s">
        <v>31</v>
      </c>
      <c r="H688" s="54">
        <v>0</v>
      </c>
      <c r="I688" s="54">
        <v>0</v>
      </c>
      <c r="J688" s="54">
        <v>0</v>
      </c>
      <c r="K688" s="54">
        <v>0</v>
      </c>
      <c r="L688" s="54">
        <v>0</v>
      </c>
      <c r="M688" s="54">
        <v>0</v>
      </c>
      <c r="N688" s="54">
        <v>0</v>
      </c>
      <c r="O688" s="111">
        <v>0</v>
      </c>
      <c r="P688" s="111">
        <v>0</v>
      </c>
      <c r="Q688" s="111">
        <v>0</v>
      </c>
      <c r="R688" s="54">
        <v>0</v>
      </c>
      <c r="AC688" s="84" t="str">
        <f t="shared" si="11"/>
        <v>PortugalVDSLTotal</v>
      </c>
      <c r="AE688" s="8"/>
      <c r="AF688" s="8"/>
    </row>
    <row r="689" spans="4:32" ht="13.15" customHeight="1" x14ac:dyDescent="0.25">
      <c r="D689" s="53" t="s">
        <v>180</v>
      </c>
      <c r="E689" s="53" t="s">
        <v>82</v>
      </c>
      <c r="F689" s="53" t="s">
        <v>19</v>
      </c>
      <c r="G689" s="53" t="s">
        <v>31</v>
      </c>
      <c r="H689" s="54" t="e">
        <v>#N/A</v>
      </c>
      <c r="I689" s="54" t="e">
        <v>#N/A</v>
      </c>
      <c r="J689" s="54" t="e">
        <v>#N/A</v>
      </c>
      <c r="K689" s="54" t="e">
        <v>#N/A</v>
      </c>
      <c r="L689" s="54" t="e">
        <v>#N/A</v>
      </c>
      <c r="M689" s="54" t="e">
        <v>#N/A</v>
      </c>
      <c r="N689" s="54">
        <v>0</v>
      </c>
      <c r="O689" s="111">
        <v>0</v>
      </c>
      <c r="P689" s="111">
        <v>0</v>
      </c>
      <c r="Q689" s="111">
        <v>0</v>
      </c>
      <c r="R689" s="54">
        <v>0</v>
      </c>
      <c r="AC689" s="84" t="str">
        <f t="shared" si="11"/>
        <v>PortugalVDSL 2 VectoringTotal</v>
      </c>
      <c r="AE689" s="8"/>
      <c r="AF689" s="8"/>
    </row>
    <row r="690" spans="4:32" ht="13.15" customHeight="1" x14ac:dyDescent="0.25">
      <c r="D690" s="53" t="s">
        <v>180</v>
      </c>
      <c r="E690" s="53" t="s">
        <v>86</v>
      </c>
      <c r="F690" s="53" t="s">
        <v>19</v>
      </c>
      <c r="G690" s="53" t="s">
        <v>31</v>
      </c>
      <c r="H690" s="54">
        <v>1702408.6459999999</v>
      </c>
      <c r="I690" s="54">
        <v>1831807.878</v>
      </c>
      <c r="J690" s="54">
        <v>1908471.5839999998</v>
      </c>
      <c r="K690" s="54">
        <v>2024288.1599229418</v>
      </c>
      <c r="L690" s="54">
        <v>2591239.6725123245</v>
      </c>
      <c r="M690" s="54">
        <v>2850980.9570381003</v>
      </c>
      <c r="N690" s="54">
        <v>3100504.6862865184</v>
      </c>
      <c r="O690" s="111">
        <v>3319289.7125874478</v>
      </c>
      <c r="P690" s="111">
        <v>3540246.6595999901</v>
      </c>
      <c r="Q690" s="111">
        <v>3668678.5929727545</v>
      </c>
      <c r="R690" s="54">
        <v>3749559.0234448602</v>
      </c>
      <c r="AC690" s="84" t="str">
        <f t="shared" si="11"/>
        <v>PortugalFTTPTotal</v>
      </c>
      <c r="AE690" s="8"/>
      <c r="AF690" s="8"/>
    </row>
    <row r="691" spans="4:32" ht="13.15" customHeight="1" x14ac:dyDescent="0.25">
      <c r="D691" s="53" t="s">
        <v>180</v>
      </c>
      <c r="E691" s="53" t="s">
        <v>90</v>
      </c>
      <c r="F691" s="53" t="s">
        <v>19</v>
      </c>
      <c r="G691" s="53" t="s">
        <v>31</v>
      </c>
      <c r="H691" s="54">
        <v>2175524.588</v>
      </c>
      <c r="I691" s="54">
        <v>2220005.574</v>
      </c>
      <c r="J691" s="54">
        <v>2248114.8320000004</v>
      </c>
      <c r="K691" s="54">
        <v>2286685.7271877364</v>
      </c>
      <c r="L691" s="54">
        <v>2288761.0726683596</v>
      </c>
      <c r="M691" s="54">
        <v>2289368.1268975888</v>
      </c>
      <c r="N691" s="54">
        <v>2407750.6359196636</v>
      </c>
      <c r="O691" s="111">
        <v>2396293.0365215777</v>
      </c>
      <c r="P691" s="111">
        <v>2327654.8885757169</v>
      </c>
      <c r="Q691" s="111">
        <v>2321593.5165384402</v>
      </c>
      <c r="R691" s="54">
        <v>2347678.0092003723</v>
      </c>
      <c r="AC691" s="84" t="str">
        <f t="shared" si="11"/>
        <v>PortugalCable modem DOCSIS 3.0Total</v>
      </c>
      <c r="AE691" s="8"/>
      <c r="AF691" s="8"/>
    </row>
    <row r="692" spans="4:32" ht="13.15" customHeight="1" x14ac:dyDescent="0.25">
      <c r="D692" s="53" t="s">
        <v>180</v>
      </c>
      <c r="E692" s="53" t="s">
        <v>94</v>
      </c>
      <c r="F692" s="53" t="s">
        <v>19</v>
      </c>
      <c r="G692" s="53" t="s">
        <v>31</v>
      </c>
      <c r="H692" s="54" t="e">
        <v>#N/A</v>
      </c>
      <c r="I692" s="54" t="e">
        <v>#N/A</v>
      </c>
      <c r="J692" s="54" t="e">
        <v>#N/A</v>
      </c>
      <c r="K692" s="54" t="e">
        <v>#N/A</v>
      </c>
      <c r="L692" s="54" t="e">
        <v>#N/A</v>
      </c>
      <c r="M692" s="54" t="e">
        <v>#N/A</v>
      </c>
      <c r="N692" s="54">
        <v>2407750.6359196636</v>
      </c>
      <c r="O692" s="111">
        <v>2396293.0365215777</v>
      </c>
      <c r="P692" s="111">
        <v>2327654.8885757169</v>
      </c>
      <c r="Q692" s="111">
        <v>2321593.5165384402</v>
      </c>
      <c r="R692" s="54">
        <v>2347678.0092003723</v>
      </c>
      <c r="AC692" s="84" t="str">
        <f t="shared" si="11"/>
        <v>PortugalCable modem DOCSIS 3.1Total</v>
      </c>
      <c r="AE692" s="8"/>
      <c r="AF692" s="8"/>
    </row>
    <row r="693" spans="4:32" ht="13.15" customHeight="1" x14ac:dyDescent="0.25">
      <c r="D693" s="53" t="s">
        <v>180</v>
      </c>
      <c r="E693" s="53" t="s">
        <v>98</v>
      </c>
      <c r="F693" s="53" t="s">
        <v>19</v>
      </c>
      <c r="G693" s="53" t="s">
        <v>31</v>
      </c>
      <c r="H693" s="54" t="e">
        <v>#N/A</v>
      </c>
      <c r="I693" s="54" t="e">
        <v>#N/A</v>
      </c>
      <c r="J693" s="54" t="e">
        <v>#N/A</v>
      </c>
      <c r="K693" s="54" t="e">
        <v>#N/A</v>
      </c>
      <c r="L693" s="54" t="e">
        <v>#N/A</v>
      </c>
      <c r="M693" s="54" t="e">
        <v>#N/A</v>
      </c>
      <c r="N693" s="54">
        <v>0</v>
      </c>
      <c r="O693" s="111">
        <v>0</v>
      </c>
      <c r="P693" s="111">
        <v>0</v>
      </c>
      <c r="Q693" s="111">
        <v>0</v>
      </c>
      <c r="R693" s="54">
        <v>0</v>
      </c>
      <c r="AC693" s="84" t="str">
        <f t="shared" si="11"/>
        <v>PortugalFWATotal</v>
      </c>
      <c r="AE693" s="8"/>
      <c r="AF693" s="8"/>
    </row>
    <row r="694" spans="4:32" ht="13.15" customHeight="1" x14ac:dyDescent="0.25">
      <c r="D694" s="53" t="s">
        <v>180</v>
      </c>
      <c r="E694" s="53" t="s">
        <v>102</v>
      </c>
      <c r="F694" s="53" t="s">
        <v>19</v>
      </c>
      <c r="G694" s="53" t="s">
        <v>31</v>
      </c>
      <c r="H694" s="54">
        <v>3692175</v>
      </c>
      <c r="I694" s="54">
        <v>3810264.8269999996</v>
      </c>
      <c r="J694" s="54">
        <v>3811290.3445536736</v>
      </c>
      <c r="K694" s="54">
        <v>4032062.5960368174</v>
      </c>
      <c r="L694" s="54">
        <v>4027126.5820563459</v>
      </c>
      <c r="M694" s="54">
        <v>4031305.9138262812</v>
      </c>
      <c r="N694" s="54">
        <v>4039000.1261341115</v>
      </c>
      <c r="O694" s="111">
        <v>4025805.3233698797</v>
      </c>
      <c r="P694" s="111">
        <v>4032999.3908350081</v>
      </c>
      <c r="Q694" s="111">
        <v>4039715.1202377649</v>
      </c>
      <c r="R694" s="54" t="e">
        <v>#N/A</v>
      </c>
      <c r="AC694" s="84" t="str">
        <f t="shared" si="11"/>
        <v>PortugalLTETotal</v>
      </c>
      <c r="AE694" s="8"/>
      <c r="AF694" s="8"/>
    </row>
    <row r="695" spans="4:32" ht="13.15" customHeight="1" x14ac:dyDescent="0.25">
      <c r="D695" s="53" t="s">
        <v>180</v>
      </c>
      <c r="E695" s="53" t="s">
        <v>106</v>
      </c>
      <c r="F695" s="53" t="s">
        <v>19</v>
      </c>
      <c r="G695" s="53" t="s">
        <v>31</v>
      </c>
      <c r="H695" s="54" t="e">
        <v>#N/A</v>
      </c>
      <c r="I695" s="54" t="e">
        <v>#N/A</v>
      </c>
      <c r="J695" s="54" t="e">
        <v>#N/A</v>
      </c>
      <c r="K695" s="54">
        <v>3816062.9128480898</v>
      </c>
      <c r="L695" s="54">
        <v>3810058.7263218695</v>
      </c>
      <c r="M695" s="54">
        <v>3896514.3507392728</v>
      </c>
      <c r="N695" s="54">
        <v>3883509.2461602264</v>
      </c>
      <c r="O695" s="111">
        <v>3894346.6042677341</v>
      </c>
      <c r="P695" s="111">
        <v>4016802.0934985965</v>
      </c>
      <c r="Q695" s="54" t="e">
        <v>#N/A</v>
      </c>
      <c r="R695" s="54" t="e">
        <v>#N/A</v>
      </c>
      <c r="AC695" s="84" t="str">
        <f t="shared" si="11"/>
        <v>PortugalAverage LTE coverageTotal</v>
      </c>
      <c r="AE695" s="8"/>
      <c r="AF695" s="8"/>
    </row>
    <row r="696" spans="4:32" ht="13.15" customHeight="1" x14ac:dyDescent="0.25">
      <c r="D696" s="53" t="s">
        <v>180</v>
      </c>
      <c r="E696" s="53" t="s">
        <v>108</v>
      </c>
      <c r="F696" s="53" t="s">
        <v>19</v>
      </c>
      <c r="G696" s="53" t="s">
        <v>31</v>
      </c>
      <c r="H696" s="54" t="e">
        <v>#N/A</v>
      </c>
      <c r="I696" s="54" t="e">
        <v>#N/A</v>
      </c>
      <c r="J696" s="54" t="e">
        <v>#N/A</v>
      </c>
      <c r="K696" s="54" t="e">
        <v>#N/A</v>
      </c>
      <c r="L696" s="54" t="e">
        <v>#N/A</v>
      </c>
      <c r="M696" s="54" t="e">
        <v>#N/A</v>
      </c>
      <c r="N696" s="54" t="e">
        <v>#N/A</v>
      </c>
      <c r="O696" s="111">
        <v>0</v>
      </c>
      <c r="P696" s="111">
        <v>0</v>
      </c>
      <c r="Q696" s="111">
        <v>2831545.158648523</v>
      </c>
      <c r="R696" s="54">
        <v>3984084.5352132251</v>
      </c>
      <c r="AC696" s="84" t="str">
        <f t="shared" si="11"/>
        <v>Portugal5GTotal</v>
      </c>
      <c r="AE696" s="8"/>
      <c r="AF696" s="8"/>
    </row>
    <row r="697" spans="4:32" ht="13.15" customHeight="1" x14ac:dyDescent="0.25">
      <c r="D697" s="53" t="s">
        <v>180</v>
      </c>
      <c r="E697" s="53" t="s">
        <v>207</v>
      </c>
      <c r="F697" s="53" t="s">
        <v>19</v>
      </c>
      <c r="G697" s="53" t="s">
        <v>31</v>
      </c>
      <c r="H697" s="54" t="e">
        <v>#N/A</v>
      </c>
      <c r="I697" s="54" t="e">
        <v>#N/A</v>
      </c>
      <c r="J697" s="54" t="e">
        <v>#N/A</v>
      </c>
      <c r="K697" s="54" t="e">
        <v>#N/A</v>
      </c>
      <c r="L697" s="54" t="e">
        <v>#N/A</v>
      </c>
      <c r="M697" s="54" t="e">
        <v>#N/A</v>
      </c>
      <c r="N697" s="54" t="e">
        <v>#N/A</v>
      </c>
      <c r="O697" s="111" t="e">
        <v>#N/A</v>
      </c>
      <c r="P697" s="111" t="e">
        <v>#N/A</v>
      </c>
      <c r="Q697" s="111">
        <v>1947499.0928456946</v>
      </c>
      <c r="R697" s="54">
        <v>2646721.0146575659</v>
      </c>
      <c r="AC697" s="84" t="str">
        <f t="shared" si="11"/>
        <v>Portugal5G in the 3.4–3.8 GHz bandTotal</v>
      </c>
      <c r="AE697" s="8"/>
      <c r="AF697" s="8"/>
    </row>
    <row r="698" spans="4:32" ht="13.15" customHeight="1" x14ac:dyDescent="0.25">
      <c r="D698" s="53" t="s">
        <v>180</v>
      </c>
      <c r="E698" s="53" t="s">
        <v>112</v>
      </c>
      <c r="F698" s="53" t="s">
        <v>19</v>
      </c>
      <c r="G698" s="53" t="s">
        <v>31</v>
      </c>
      <c r="H698" s="54">
        <v>4043726</v>
      </c>
      <c r="I698" s="54">
        <v>4043726</v>
      </c>
      <c r="J698" s="54">
        <v>4043372</v>
      </c>
      <c r="K698" s="54">
        <v>4081391.5287736338</v>
      </c>
      <c r="L698" s="54">
        <v>4072348.4465469215</v>
      </c>
      <c r="M698" s="54">
        <v>4063305.3643202097</v>
      </c>
      <c r="N698" s="54">
        <v>4049743.5738472561</v>
      </c>
      <c r="O698" s="111">
        <v>4031849.2422908614</v>
      </c>
      <c r="P698" s="111">
        <v>4039289.624311435</v>
      </c>
      <c r="Q698" s="111">
        <v>4040528.2834587218</v>
      </c>
      <c r="R698" s="54">
        <v>4061516.874033791</v>
      </c>
      <c r="AC698" s="84" t="str">
        <f t="shared" si="11"/>
        <v>PortugalSatelliteTotal</v>
      </c>
      <c r="AE698" s="8"/>
      <c r="AF698" s="8"/>
    </row>
    <row r="699" spans="4:32" ht="13.15" customHeight="1" x14ac:dyDescent="0.25">
      <c r="D699" s="53" t="s">
        <v>180</v>
      </c>
      <c r="E699" s="53" t="s">
        <v>52</v>
      </c>
      <c r="F699" s="53" t="s">
        <v>19</v>
      </c>
      <c r="G699" s="53" t="s">
        <v>31</v>
      </c>
      <c r="H699" s="54">
        <v>4031594.8220000002</v>
      </c>
      <c r="I699" s="54">
        <v>4027551.0959999999</v>
      </c>
      <c r="J699" s="54">
        <v>4023155.14</v>
      </c>
      <c r="K699" s="54">
        <v>4056727.0624052254</v>
      </c>
      <c r="L699" s="54">
        <v>4040637.147530878</v>
      </c>
      <c r="M699" s="54">
        <v>4047385.8333516037</v>
      </c>
      <c r="N699" s="54" t="e">
        <v>#N/A</v>
      </c>
      <c r="O699" s="111" t="e">
        <v>#N/A</v>
      </c>
      <c r="P699" s="111" t="e">
        <v>#N/A</v>
      </c>
      <c r="Q699" s="111" t="e">
        <v>#N/A</v>
      </c>
      <c r="R699" s="111" t="e">
        <v>#N/A</v>
      </c>
      <c r="AC699" s="84" t="str">
        <f t="shared" si="11"/>
        <v>PortugalOverall broadband coverageTotal</v>
      </c>
      <c r="AE699" s="8"/>
      <c r="AF699" s="8"/>
    </row>
    <row r="700" spans="4:32" ht="13.15" customHeight="1" x14ac:dyDescent="0.25">
      <c r="D700" s="53" t="s">
        <v>180</v>
      </c>
      <c r="E700" s="53" t="s">
        <v>53</v>
      </c>
      <c r="F700" s="53" t="s">
        <v>19</v>
      </c>
      <c r="G700" s="53" t="s">
        <v>31</v>
      </c>
      <c r="H700" s="54" t="e">
        <v>#N/A</v>
      </c>
      <c r="I700" s="54" t="e">
        <v>#N/A</v>
      </c>
      <c r="J700" s="54" t="e">
        <v>#N/A</v>
      </c>
      <c r="K700" s="54" t="e">
        <v>#N/A</v>
      </c>
      <c r="L700" s="54">
        <v>2920692.6603412731</v>
      </c>
      <c r="M700" s="54">
        <v>3072949.145761956</v>
      </c>
      <c r="N700" s="54" t="e">
        <v>#N/A</v>
      </c>
      <c r="O700" s="111" t="e">
        <v>#N/A</v>
      </c>
      <c r="P700" s="111" t="e">
        <v>#N/A</v>
      </c>
      <c r="Q700" s="111" t="e">
        <v>#N/A</v>
      </c>
      <c r="R700" s="111" t="e">
        <v>#N/A</v>
      </c>
      <c r="AC700" s="84" t="str">
        <f t="shared" si="11"/>
        <v>PortugalDOCSIS 3.0 &amp; FTTP coverageTotal</v>
      </c>
      <c r="AE700" s="8"/>
      <c r="AF700" s="8"/>
    </row>
    <row r="701" spans="4:32" ht="13.15" customHeight="1" x14ac:dyDescent="0.25">
      <c r="D701" s="53" t="s">
        <v>180</v>
      </c>
      <c r="E701" s="53" t="s">
        <v>124</v>
      </c>
      <c r="F701" s="53" t="s">
        <v>19</v>
      </c>
      <c r="G701" s="53" t="s">
        <v>31</v>
      </c>
      <c r="H701" s="54">
        <v>2175524.588</v>
      </c>
      <c r="I701" s="54">
        <v>2220005.574</v>
      </c>
      <c r="J701" s="54">
        <v>2248114.8320000004</v>
      </c>
      <c r="K701" s="54">
        <v>2286685.7271877364</v>
      </c>
      <c r="L701" s="54">
        <v>2288761.0726683596</v>
      </c>
      <c r="M701" s="54">
        <v>2289368.1268975888</v>
      </c>
      <c r="N701" s="54" t="e">
        <v>#N/A</v>
      </c>
      <c r="O701" s="111" t="e">
        <v>#N/A</v>
      </c>
      <c r="P701" s="111" t="e">
        <v>#N/A</v>
      </c>
      <c r="Q701" s="111" t="e">
        <v>#N/A</v>
      </c>
      <c r="R701" s="111" t="e">
        <v>#N/A</v>
      </c>
      <c r="AC701" s="84" t="str">
        <f t="shared" si="11"/>
        <v>PortugalCable modemTotal</v>
      </c>
      <c r="AE701" s="8"/>
      <c r="AF701" s="8"/>
    </row>
    <row r="702" spans="4:32" ht="13.15" customHeight="1" x14ac:dyDescent="0.25">
      <c r="D702" s="53" t="s">
        <v>180</v>
      </c>
      <c r="E702" s="53" t="s">
        <v>129</v>
      </c>
      <c r="F702" s="53" t="s">
        <v>19</v>
      </c>
      <c r="G702" s="53" t="s">
        <v>31</v>
      </c>
      <c r="H702" s="54">
        <v>970.74492263866171</v>
      </c>
      <c r="I702" s="54">
        <v>0</v>
      </c>
      <c r="J702" s="54">
        <v>0</v>
      </c>
      <c r="K702" s="54">
        <v>0</v>
      </c>
      <c r="L702" s="54">
        <v>0</v>
      </c>
      <c r="M702" s="54">
        <v>0</v>
      </c>
      <c r="N702" s="54" t="e">
        <v>#N/A</v>
      </c>
      <c r="O702" s="111" t="e">
        <v>#N/A</v>
      </c>
      <c r="P702" s="111" t="e">
        <v>#N/A</v>
      </c>
      <c r="Q702" s="111" t="e">
        <v>#N/A</v>
      </c>
      <c r="R702" s="111" t="e">
        <v>#N/A</v>
      </c>
      <c r="AC702" s="84" t="str">
        <f t="shared" si="11"/>
        <v>PortugalWiMAXTotal</v>
      </c>
      <c r="AE702" s="8"/>
      <c r="AF702" s="8"/>
    </row>
    <row r="703" spans="4:32" ht="13.15" customHeight="1" x14ac:dyDescent="0.25">
      <c r="D703" s="53" t="s">
        <v>180</v>
      </c>
      <c r="E703" s="53" t="s">
        <v>134</v>
      </c>
      <c r="F703" s="53" t="s">
        <v>19</v>
      </c>
      <c r="G703" s="53" t="s">
        <v>31</v>
      </c>
      <c r="H703" s="54">
        <v>3853561</v>
      </c>
      <c r="I703" s="54">
        <v>3908577.8670000001</v>
      </c>
      <c r="J703" s="54">
        <v>3924444.6179256705</v>
      </c>
      <c r="K703" s="54">
        <v>4030980.3280236744</v>
      </c>
      <c r="L703" s="54">
        <v>4024322.613256345</v>
      </c>
      <c r="M703" s="54">
        <v>4031539.9100313876</v>
      </c>
      <c r="N703" s="54" t="e">
        <v>#N/A</v>
      </c>
      <c r="O703" s="111" t="e">
        <v>#N/A</v>
      </c>
      <c r="P703" s="111" t="e">
        <v>#N/A</v>
      </c>
      <c r="Q703" s="111" t="e">
        <v>#N/A</v>
      </c>
      <c r="R703" s="111" t="e">
        <v>#N/A</v>
      </c>
      <c r="AC703" s="84" t="str">
        <f t="shared" si="11"/>
        <v>PortugalHSPATotal</v>
      </c>
      <c r="AE703" s="8"/>
      <c r="AF703" s="8"/>
    </row>
    <row r="704" spans="4:32" ht="13.15" customHeight="1" x14ac:dyDescent="0.25">
      <c r="D704" s="53" t="s">
        <v>182</v>
      </c>
      <c r="E704" s="53" t="s">
        <v>147</v>
      </c>
      <c r="F704" s="53" t="s">
        <v>19</v>
      </c>
      <c r="G704" s="53" t="s">
        <v>149</v>
      </c>
      <c r="H704" s="54">
        <v>238393</v>
      </c>
      <c r="I704" s="54">
        <v>238393</v>
      </c>
      <c r="J704" s="54">
        <v>238393</v>
      </c>
      <c r="K704" s="54">
        <v>238393</v>
      </c>
      <c r="L704" s="54">
        <v>238393</v>
      </c>
      <c r="M704" s="54">
        <v>238393</v>
      </c>
      <c r="N704" s="54">
        <v>238393</v>
      </c>
      <c r="O704" s="111">
        <v>238393</v>
      </c>
      <c r="P704" s="111">
        <v>238393</v>
      </c>
      <c r="Q704" s="111">
        <v>238393</v>
      </c>
      <c r="R704" s="111">
        <v>238393</v>
      </c>
      <c r="AC704" s="84" t="str">
        <f t="shared" si="11"/>
        <v>RomaniaLand areaTotal</v>
      </c>
      <c r="AE704" s="8"/>
      <c r="AF704" s="8"/>
    </row>
    <row r="705" spans="4:32" ht="13.15" customHeight="1" x14ac:dyDescent="0.25">
      <c r="D705" s="53" t="s">
        <v>182</v>
      </c>
      <c r="E705" s="53" t="s">
        <v>28</v>
      </c>
      <c r="F705" s="53" t="s">
        <v>19</v>
      </c>
      <c r="G705" s="53" t="s">
        <v>152</v>
      </c>
      <c r="H705" s="54">
        <v>20121680</v>
      </c>
      <c r="I705" s="54">
        <v>20095996</v>
      </c>
      <c r="J705" s="54">
        <v>19947311</v>
      </c>
      <c r="K705" s="54">
        <v>19870647</v>
      </c>
      <c r="L705" s="54">
        <v>19870647</v>
      </c>
      <c r="M705" s="54">
        <v>19644350</v>
      </c>
      <c r="N705" s="54">
        <v>19530631</v>
      </c>
      <c r="O705" s="111">
        <v>19530631</v>
      </c>
      <c r="P705" s="111">
        <v>19328838.000000067</v>
      </c>
      <c r="Q705" s="111">
        <v>19328838</v>
      </c>
      <c r="R705" s="111">
        <v>19328838</v>
      </c>
      <c r="AC705" s="84" t="str">
        <f t="shared" si="11"/>
        <v>RomaniaPopulationTotal</v>
      </c>
      <c r="AE705" s="8"/>
      <c r="AF705" s="8"/>
    </row>
    <row r="706" spans="4:32" ht="13.15" customHeight="1" x14ac:dyDescent="0.25">
      <c r="D706" s="53" t="s">
        <v>182</v>
      </c>
      <c r="E706" s="53" t="s">
        <v>31</v>
      </c>
      <c r="F706" s="53" t="s">
        <v>19</v>
      </c>
      <c r="G706" s="53" t="s">
        <v>152</v>
      </c>
      <c r="H706" s="54">
        <v>7481171</v>
      </c>
      <c r="I706" s="54">
        <v>7481171</v>
      </c>
      <c r="J706" s="54">
        <v>7481171</v>
      </c>
      <c r="K706" s="54">
        <v>7481171</v>
      </c>
      <c r="L706" s="54">
        <v>7481171</v>
      </c>
      <c r="M706" s="54">
        <v>7481171</v>
      </c>
      <c r="N706" s="54">
        <v>7481171</v>
      </c>
      <c r="O706" s="111">
        <v>7481171</v>
      </c>
      <c r="P706" s="111">
        <v>7481171</v>
      </c>
      <c r="Q706" s="111">
        <v>7481171</v>
      </c>
      <c r="R706" s="111">
        <v>7481171</v>
      </c>
      <c r="AC706" s="84" t="str">
        <f t="shared" si="11"/>
        <v>RomaniaHouseholdsTotal</v>
      </c>
      <c r="AE706" s="8"/>
      <c r="AF706" s="8"/>
    </row>
    <row r="707" spans="4:32" ht="13.15" customHeight="1" x14ac:dyDescent="0.25">
      <c r="D707" s="53" t="s">
        <v>182</v>
      </c>
      <c r="E707" s="53" t="s">
        <v>58</v>
      </c>
      <c r="F707" s="53" t="s">
        <v>19</v>
      </c>
      <c r="G707" s="53" t="s">
        <v>31</v>
      </c>
      <c r="H707" s="54">
        <v>6222766</v>
      </c>
      <c r="I707" s="54">
        <v>6682486.324500001</v>
      </c>
      <c r="J707" s="54">
        <v>6640294.003344751</v>
      </c>
      <c r="K707" s="54">
        <v>6628260.1803437201</v>
      </c>
      <c r="L707" s="54">
        <v>6594282.0583257172</v>
      </c>
      <c r="M707" s="54">
        <v>6516602.2568324795</v>
      </c>
      <c r="N707" s="54">
        <v>6534958.2526756339</v>
      </c>
      <c r="O707" s="111">
        <v>6697395.7122445079</v>
      </c>
      <c r="P707" s="111" t="e">
        <v>#N/A</v>
      </c>
      <c r="Q707" s="111" t="e">
        <v>#N/A</v>
      </c>
      <c r="R707" s="111" t="e">
        <v>#N/A</v>
      </c>
      <c r="AC707" s="84" t="str">
        <f t="shared" si="11"/>
        <v>RomaniaBroadband coverage (&gt;2Mbps)Total</v>
      </c>
      <c r="AE707" s="8"/>
      <c r="AF707" s="8"/>
    </row>
    <row r="708" spans="4:32" ht="13.15" customHeight="1" x14ac:dyDescent="0.25">
      <c r="D708" s="53" t="s">
        <v>182</v>
      </c>
      <c r="E708" s="53" t="s">
        <v>60</v>
      </c>
      <c r="F708" s="53" t="s">
        <v>19</v>
      </c>
      <c r="G708" s="53" t="s">
        <v>31</v>
      </c>
      <c r="H708" s="54">
        <v>2577753</v>
      </c>
      <c r="I708" s="54">
        <v>4850761.3517159997</v>
      </c>
      <c r="J708" s="54">
        <v>4927036.7680858849</v>
      </c>
      <c r="K708" s="54">
        <v>5003312.1844557719</v>
      </c>
      <c r="L708" s="54">
        <v>5079587.6008256571</v>
      </c>
      <c r="M708" s="54">
        <v>5658805.3164969543</v>
      </c>
      <c r="N708" s="54">
        <v>6133255.9985551648</v>
      </c>
      <c r="O708" s="111">
        <v>6505742.8538406463</v>
      </c>
      <c r="P708" s="111">
        <v>7013055.7522895774</v>
      </c>
      <c r="Q708" s="111">
        <v>7190003.3289028332</v>
      </c>
      <c r="R708" s="54">
        <v>7169052.4261112362</v>
      </c>
      <c r="AC708" s="84" t="str">
        <f t="shared" si="11"/>
        <v>RomaniaBroadband coverage (&gt;30Mbps)Total</v>
      </c>
      <c r="AE708" s="8"/>
      <c r="AF708" s="8"/>
    </row>
    <row r="709" spans="4:32" ht="13.15" customHeight="1" x14ac:dyDescent="0.25">
      <c r="D709" s="53" t="s">
        <v>182</v>
      </c>
      <c r="E709" s="53" t="s">
        <v>61</v>
      </c>
      <c r="F709" s="53" t="s">
        <v>19</v>
      </c>
      <c r="G709" s="53" t="s">
        <v>31</v>
      </c>
      <c r="H709" s="54">
        <v>1378983</v>
      </c>
      <c r="I709" s="54">
        <v>4502939.2684129998</v>
      </c>
      <c r="J709" s="54">
        <v>4621207.9842142435</v>
      </c>
      <c r="K709" s="54">
        <v>4739476.7000154881</v>
      </c>
      <c r="L709" s="54">
        <v>4857745.4158167318</v>
      </c>
      <c r="M709" s="54">
        <v>5524791.1409399835</v>
      </c>
      <c r="N709" s="54">
        <v>5815675.409931805</v>
      </c>
      <c r="O709" s="111">
        <v>6193136.7136380365</v>
      </c>
      <c r="P709" s="111">
        <v>6626092.53361814</v>
      </c>
      <c r="Q709" s="111">
        <v>7071953.6764724702</v>
      </c>
      <c r="R709" s="54">
        <v>7160171.4047054667</v>
      </c>
      <c r="AC709" s="84" t="str">
        <f t="shared" si="11"/>
        <v>RomaniaBroadband coverage (&gt;100Mbps)Total</v>
      </c>
      <c r="AE709" s="8"/>
      <c r="AF709" s="8"/>
    </row>
    <row r="710" spans="4:32" ht="13.15" customHeight="1" x14ac:dyDescent="0.25">
      <c r="D710" s="53" t="s">
        <v>182</v>
      </c>
      <c r="E710" s="53" t="s">
        <v>62</v>
      </c>
      <c r="F710" s="53" t="s">
        <v>19</v>
      </c>
      <c r="G710" s="53" t="s">
        <v>31</v>
      </c>
      <c r="H710" s="54" t="e">
        <v>#N/A</v>
      </c>
      <c r="I710" s="54" t="e">
        <v>#N/A</v>
      </c>
      <c r="J710" s="54" t="e">
        <v>#N/A</v>
      </c>
      <c r="K710" s="54" t="e">
        <v>#N/A</v>
      </c>
      <c r="L710" s="54" t="e">
        <v>#N/A</v>
      </c>
      <c r="M710" s="54" t="e">
        <v>#N/A</v>
      </c>
      <c r="N710" s="54">
        <v>4929908.4003105005</v>
      </c>
      <c r="O710" s="111">
        <v>5449453.2827474996</v>
      </c>
      <c r="P710" s="111">
        <v>6375885.8388304356</v>
      </c>
      <c r="Q710" s="111">
        <v>6867192.6948598977</v>
      </c>
      <c r="R710" s="54">
        <v>7107286.4250418218</v>
      </c>
      <c r="AC710" s="84" t="str">
        <f t="shared" si="11"/>
        <v>RomaniaBroadband coverage (&gt;1Gbps)Total</v>
      </c>
      <c r="AE710" s="8"/>
      <c r="AF710" s="8"/>
    </row>
    <row r="711" spans="4:32" ht="13.15" customHeight="1" x14ac:dyDescent="0.25">
      <c r="D711" s="53" t="s">
        <v>182</v>
      </c>
      <c r="E711" s="53" t="s">
        <v>63</v>
      </c>
      <c r="F711" s="53" t="s">
        <v>19</v>
      </c>
      <c r="G711" s="53" t="s">
        <v>31</v>
      </c>
      <c r="H711" s="54" t="e">
        <v>#N/A</v>
      </c>
      <c r="I711" s="54" t="e">
        <v>#N/A</v>
      </c>
      <c r="J711" s="54" t="e">
        <v>#N/A</v>
      </c>
      <c r="K711" s="54" t="e">
        <v>#N/A</v>
      </c>
      <c r="L711" s="54" t="e">
        <v>#N/A</v>
      </c>
      <c r="M711" s="54" t="e">
        <v>#N/A</v>
      </c>
      <c r="N711" s="54" t="e">
        <v>#N/A</v>
      </c>
      <c r="O711" s="111" t="e">
        <v>#N/A</v>
      </c>
      <c r="P711" s="111">
        <v>0</v>
      </c>
      <c r="Q711" s="111">
        <v>0</v>
      </c>
      <c r="R711" s="54">
        <v>0</v>
      </c>
      <c r="AC711" s="84" t="str">
        <f t="shared" si="11"/>
        <v>RomaniaBroadband coverage (&gt;1Gbps upload and download)Total</v>
      </c>
      <c r="AE711" s="8"/>
      <c r="AF711" s="8"/>
    </row>
    <row r="712" spans="4:32" ht="13.15" customHeight="1" x14ac:dyDescent="0.25">
      <c r="D712" s="53" t="s">
        <v>182</v>
      </c>
      <c r="E712" s="53" t="s">
        <v>65</v>
      </c>
      <c r="F712" s="53" t="s">
        <v>19</v>
      </c>
      <c r="G712" s="53" t="s">
        <v>31</v>
      </c>
      <c r="H712" s="54">
        <v>6732710.5</v>
      </c>
      <c r="I712" s="54">
        <v>6689175.5</v>
      </c>
      <c r="J712" s="54">
        <v>6640294.003344751</v>
      </c>
      <c r="K712" s="54">
        <v>6628260.1803437201</v>
      </c>
      <c r="L712" s="54">
        <v>6594282.0583257172</v>
      </c>
      <c r="M712" s="54">
        <v>6516602.2568324795</v>
      </c>
      <c r="N712" s="54">
        <v>6534958.2526756339</v>
      </c>
      <c r="O712" s="111">
        <v>6697395.7122445079</v>
      </c>
      <c r="P712" s="111">
        <v>7040262.6128683453</v>
      </c>
      <c r="Q712" s="111">
        <v>7314560.1568515375</v>
      </c>
      <c r="R712" s="54">
        <v>7315530.3374999063</v>
      </c>
      <c r="AC712" s="84" t="str">
        <f t="shared" si="11"/>
        <v>RomaniaFixed broadband coverageTotal</v>
      </c>
      <c r="AE712" s="8"/>
      <c r="AF712" s="8"/>
    </row>
    <row r="713" spans="4:32" ht="13.15" customHeight="1" x14ac:dyDescent="0.25">
      <c r="D713" s="53" t="s">
        <v>182</v>
      </c>
      <c r="E713" s="53" t="s">
        <v>70</v>
      </c>
      <c r="F713" s="53" t="s">
        <v>19</v>
      </c>
      <c r="G713" s="53" t="s">
        <v>31</v>
      </c>
      <c r="H713" s="54">
        <v>4932227</v>
      </c>
      <c r="I713" s="54">
        <v>5180012</v>
      </c>
      <c r="J713" s="54">
        <v>5267806.0145139536</v>
      </c>
      <c r="K713" s="54">
        <v>5364393.6298682215</v>
      </c>
      <c r="L713" s="54">
        <v>5533252.2026193514</v>
      </c>
      <c r="M713" s="54">
        <v>5658805.3164969543</v>
      </c>
      <c r="N713" s="54">
        <v>6133255.9985551648</v>
      </c>
      <c r="O713" s="111">
        <v>6505742.8538406463</v>
      </c>
      <c r="P713" s="111">
        <v>6981562.8831845392</v>
      </c>
      <c r="Q713" s="111">
        <v>7272225.708429629</v>
      </c>
      <c r="R713" s="54">
        <v>7171833.1511588106</v>
      </c>
      <c r="AC713" s="84" t="str">
        <f t="shared" si="11"/>
        <v>RomaniaNGA coverageTotal</v>
      </c>
      <c r="AE713" s="8"/>
      <c r="AF713" s="8"/>
    </row>
    <row r="714" spans="4:32" ht="13.15" customHeight="1" x14ac:dyDescent="0.25">
      <c r="D714" s="53" t="s">
        <v>182</v>
      </c>
      <c r="E714" s="53" t="s">
        <v>225</v>
      </c>
      <c r="F714" s="53" t="s">
        <v>19</v>
      </c>
      <c r="G714" s="53" t="s">
        <v>31</v>
      </c>
      <c r="H714" s="54" t="e">
        <v>#N/A</v>
      </c>
      <c r="I714" s="54" t="e">
        <v>#N/A</v>
      </c>
      <c r="J714" s="54" t="e">
        <v>#N/A</v>
      </c>
      <c r="K714" s="54" t="e">
        <v>#N/A</v>
      </c>
      <c r="L714" s="54" t="e">
        <v>#N/A</v>
      </c>
      <c r="M714" s="54" t="e">
        <v>#N/A</v>
      </c>
      <c r="N714" s="54">
        <v>5098126.4771259911</v>
      </c>
      <c r="O714" s="111">
        <v>5681433.211993251</v>
      </c>
      <c r="P714" s="111">
        <v>6515089.4732296905</v>
      </c>
      <c r="Q714" s="111">
        <v>7150980.360397161</v>
      </c>
      <c r="R714" s="54">
        <v>7106377.3915040325</v>
      </c>
      <c r="AC714" s="84" t="str">
        <f t="shared" si="11"/>
        <v>RomaniaFixed VHCN coverage (FTTP &amp; DOCSIS 3.1)Total</v>
      </c>
      <c r="AE714" s="8"/>
      <c r="AF714" s="8"/>
    </row>
    <row r="715" spans="4:32" ht="13.15" customHeight="1" x14ac:dyDescent="0.25">
      <c r="D715" s="53" t="s">
        <v>182</v>
      </c>
      <c r="E715" s="53" t="s">
        <v>226</v>
      </c>
      <c r="F715" s="53" t="s">
        <v>19</v>
      </c>
      <c r="G715" s="53" t="s">
        <v>31</v>
      </c>
      <c r="H715" s="54" t="e">
        <v>#N/A</v>
      </c>
      <c r="I715" s="54" t="e">
        <v>#N/A</v>
      </c>
      <c r="J715" s="54" t="e">
        <v>#N/A</v>
      </c>
      <c r="K715" s="54" t="e">
        <v>#N/A</v>
      </c>
      <c r="L715" s="54" t="e">
        <v>#N/A</v>
      </c>
      <c r="M715" s="54" t="e">
        <v>#N/A</v>
      </c>
      <c r="N715" s="54" t="e">
        <v>#N/A</v>
      </c>
      <c r="O715" s="54" t="e">
        <v>#N/A</v>
      </c>
      <c r="P715" s="54" t="e">
        <v>#N/A</v>
      </c>
      <c r="Q715" s="54" t="e">
        <v>#N/A</v>
      </c>
      <c r="R715" s="54">
        <v>7159956.0424027722</v>
      </c>
      <c r="AC715" s="84" t="str">
        <f t="shared" si="11"/>
        <v>RomaniaVHCN coverage (as defined by BEREC)Total</v>
      </c>
      <c r="AE715" s="8"/>
      <c r="AF715" s="8"/>
    </row>
    <row r="716" spans="4:32" ht="13.15" customHeight="1" x14ac:dyDescent="0.25">
      <c r="D716" s="53" t="s">
        <v>182</v>
      </c>
      <c r="E716" s="53" t="s">
        <v>74</v>
      </c>
      <c r="F716" s="53" t="s">
        <v>19</v>
      </c>
      <c r="G716" s="53" t="s">
        <v>31</v>
      </c>
      <c r="H716" s="54">
        <v>5667988</v>
      </c>
      <c r="I716" s="54">
        <v>5343802</v>
      </c>
      <c r="J716" s="54">
        <v>5111718.0972415814</v>
      </c>
      <c r="K716" s="54">
        <v>4932906.8209279049</v>
      </c>
      <c r="L716" s="54">
        <v>4629932.0805471558</v>
      </c>
      <c r="M716" s="54">
        <v>4322212.7312070308</v>
      </c>
      <c r="N716" s="54">
        <v>4242704.0459794048</v>
      </c>
      <c r="O716" s="111">
        <v>4183491.8867897028</v>
      </c>
      <c r="P716" s="111">
        <v>4125014.3845492238</v>
      </c>
      <c r="Q716" s="111">
        <v>3969100.8873998146</v>
      </c>
      <c r="R716" s="54">
        <v>2808956.7840645174</v>
      </c>
      <c r="AC716" s="84" t="str">
        <f t="shared" si="11"/>
        <v>RomaniaDSLTotal</v>
      </c>
      <c r="AE716" s="8"/>
      <c r="AF716" s="8"/>
    </row>
    <row r="717" spans="4:32" ht="13.15" customHeight="1" x14ac:dyDescent="0.25">
      <c r="D717" s="53" t="s">
        <v>182</v>
      </c>
      <c r="E717" s="53" t="s">
        <v>78</v>
      </c>
      <c r="F717" s="53" t="s">
        <v>19</v>
      </c>
      <c r="G717" s="53" t="s">
        <v>31</v>
      </c>
      <c r="H717" s="54">
        <v>1193034</v>
      </c>
      <c r="I717" s="54">
        <v>1027382</v>
      </c>
      <c r="J717" s="54">
        <v>880887.17137296032</v>
      </c>
      <c r="K717" s="54">
        <v>822961.02626378846</v>
      </c>
      <c r="L717" s="54">
        <v>705586.12330605974</v>
      </c>
      <c r="M717" s="54">
        <v>642056.90472298232</v>
      </c>
      <c r="N717" s="54">
        <v>685770.59435106767</v>
      </c>
      <c r="O717" s="111">
        <v>681939.46358695952</v>
      </c>
      <c r="P717" s="111">
        <v>682642.82683638285</v>
      </c>
      <c r="Q717" s="111">
        <v>683116.83669612277</v>
      </c>
      <c r="R717" s="54">
        <v>410703.70919411583</v>
      </c>
      <c r="AC717" s="84" t="str">
        <f t="shared" si="11"/>
        <v>RomaniaVDSLTotal</v>
      </c>
      <c r="AE717" s="8"/>
      <c r="AF717" s="8"/>
    </row>
    <row r="718" spans="4:32" ht="13.15" customHeight="1" x14ac:dyDescent="0.25">
      <c r="D718" s="53" t="s">
        <v>182</v>
      </c>
      <c r="E718" s="53" t="s">
        <v>82</v>
      </c>
      <c r="F718" s="53" t="s">
        <v>19</v>
      </c>
      <c r="G718" s="53" t="s">
        <v>31</v>
      </c>
      <c r="H718" s="54" t="e">
        <v>#N/A</v>
      </c>
      <c r="I718" s="54" t="e">
        <v>#N/A</v>
      </c>
      <c r="J718" s="54" t="e">
        <v>#N/A</v>
      </c>
      <c r="K718" s="54" t="e">
        <v>#N/A</v>
      </c>
      <c r="L718" s="54" t="e">
        <v>#N/A</v>
      </c>
      <c r="M718" s="54" t="e">
        <v>#N/A</v>
      </c>
      <c r="N718" s="54">
        <v>0</v>
      </c>
      <c r="O718" s="111">
        <v>0</v>
      </c>
      <c r="P718" s="111">
        <v>0</v>
      </c>
      <c r="Q718" s="111">
        <v>0</v>
      </c>
      <c r="R718" s="54">
        <v>0</v>
      </c>
      <c r="AC718" s="84" t="str">
        <f t="shared" si="11"/>
        <v>RomaniaVDSL 2 VectoringTotal</v>
      </c>
      <c r="AE718" s="8"/>
      <c r="AF718" s="8"/>
    </row>
    <row r="719" spans="4:32" ht="13.15" customHeight="1" x14ac:dyDescent="0.25">
      <c r="D719" s="53" t="s">
        <v>182</v>
      </c>
      <c r="E719" s="53" t="s">
        <v>86</v>
      </c>
      <c r="F719" s="53" t="s">
        <v>19</v>
      </c>
      <c r="G719" s="53" t="s">
        <v>31</v>
      </c>
      <c r="H719" s="54">
        <v>4094019</v>
      </c>
      <c r="I719" s="54">
        <v>4342659.5</v>
      </c>
      <c r="J719" s="54">
        <v>4352375.4257572964</v>
      </c>
      <c r="K719" s="54">
        <v>4466638.6662101941</v>
      </c>
      <c r="L719" s="54">
        <v>4560904.7375055663</v>
      </c>
      <c r="M719" s="54">
        <v>4694396.5909108873</v>
      </c>
      <c r="N719" s="54">
        <v>5098126.4771259911</v>
      </c>
      <c r="O719" s="111">
        <v>5681433.211993251</v>
      </c>
      <c r="P719" s="111">
        <v>6515089.4732296905</v>
      </c>
      <c r="Q719" s="111">
        <v>7150980.360397161</v>
      </c>
      <c r="R719" s="54">
        <v>7106377.3915040325</v>
      </c>
      <c r="AC719" s="84" t="str">
        <f t="shared" si="11"/>
        <v>RomaniaFTTPTotal</v>
      </c>
      <c r="AE719" s="8"/>
      <c r="AF719" s="8"/>
    </row>
    <row r="720" spans="4:32" ht="13.15" customHeight="1" x14ac:dyDescent="0.25">
      <c r="D720" s="53" t="s">
        <v>182</v>
      </c>
      <c r="E720" s="53" t="s">
        <v>90</v>
      </c>
      <c r="F720" s="53" t="s">
        <v>19</v>
      </c>
      <c r="G720" s="53" t="s">
        <v>31</v>
      </c>
      <c r="H720" s="54">
        <v>1959033</v>
      </c>
      <c r="I720" s="54">
        <v>2189812</v>
      </c>
      <c r="J720" s="54">
        <v>2165400.227098573</v>
      </c>
      <c r="K720" s="54">
        <v>2289078.0868168441</v>
      </c>
      <c r="L720" s="54">
        <v>2684162.5</v>
      </c>
      <c r="M720" s="54">
        <v>2818775</v>
      </c>
      <c r="N720" s="54">
        <v>3202162.5143922316</v>
      </c>
      <c r="O720" s="111">
        <v>3165902.0407715309</v>
      </c>
      <c r="P720" s="111">
        <v>3272278.0291380826</v>
      </c>
      <c r="Q720" s="111">
        <v>3007375.154305188</v>
      </c>
      <c r="R720" s="54">
        <v>2462361.3728834759</v>
      </c>
      <c r="AC720" s="84" t="str">
        <f t="shared" si="11"/>
        <v>RomaniaCable modem DOCSIS 3.0Total</v>
      </c>
      <c r="AE720" s="8"/>
      <c r="AF720" s="8"/>
    </row>
    <row r="721" spans="4:32" ht="13.15" customHeight="1" x14ac:dyDescent="0.25">
      <c r="D721" s="53" t="s">
        <v>182</v>
      </c>
      <c r="E721" s="53" t="s">
        <v>94</v>
      </c>
      <c r="F721" s="53" t="s">
        <v>19</v>
      </c>
      <c r="G721" s="53" t="s">
        <v>31</v>
      </c>
      <c r="H721" s="54" t="e">
        <v>#N/A</v>
      </c>
      <c r="I721" s="54" t="e">
        <v>#N/A</v>
      </c>
      <c r="J721" s="54" t="e">
        <v>#N/A</v>
      </c>
      <c r="K721" s="54" t="e">
        <v>#N/A</v>
      </c>
      <c r="L721" s="54" t="e">
        <v>#N/A</v>
      </c>
      <c r="M721" s="54" t="e">
        <v>#N/A</v>
      </c>
      <c r="N721" s="54">
        <v>0</v>
      </c>
      <c r="O721" s="111">
        <v>0</v>
      </c>
      <c r="P721" s="111">
        <v>0</v>
      </c>
      <c r="Q721" s="111">
        <v>0</v>
      </c>
      <c r="R721" s="54">
        <v>633216.34292106703</v>
      </c>
      <c r="AC721" s="84" t="str">
        <f t="shared" si="11"/>
        <v>RomaniaCable modem DOCSIS 3.1Total</v>
      </c>
      <c r="AE721" s="8"/>
      <c r="AF721" s="8"/>
    </row>
    <row r="722" spans="4:32" ht="13.15" customHeight="1" x14ac:dyDescent="0.25">
      <c r="D722" s="53" t="s">
        <v>182</v>
      </c>
      <c r="E722" s="53" t="s">
        <v>98</v>
      </c>
      <c r="F722" s="53" t="s">
        <v>19</v>
      </c>
      <c r="G722" s="53" t="s">
        <v>31</v>
      </c>
      <c r="H722" s="54" t="e">
        <v>#N/A</v>
      </c>
      <c r="I722" s="54" t="e">
        <v>#N/A</v>
      </c>
      <c r="J722" s="54" t="e">
        <v>#N/A</v>
      </c>
      <c r="K722" s="54" t="e">
        <v>#N/A</v>
      </c>
      <c r="L722" s="54" t="e">
        <v>#N/A</v>
      </c>
      <c r="M722" s="54" t="e">
        <v>#N/A</v>
      </c>
      <c r="N722" s="54">
        <v>4198275.5</v>
      </c>
      <c r="O722" s="111">
        <v>4196215.4825967075</v>
      </c>
      <c r="P722" s="111">
        <v>4338238.5</v>
      </c>
      <c r="Q722" s="111">
        <v>4338996</v>
      </c>
      <c r="R722" s="54">
        <v>3931476.9480962572</v>
      </c>
      <c r="AC722" s="84" t="str">
        <f t="shared" si="11"/>
        <v>RomaniaFWATotal</v>
      </c>
      <c r="AE722" s="8"/>
      <c r="AF722" s="8"/>
    </row>
    <row r="723" spans="4:32" ht="13.15" customHeight="1" x14ac:dyDescent="0.25">
      <c r="D723" s="53" t="s">
        <v>182</v>
      </c>
      <c r="E723" s="53" t="s">
        <v>102</v>
      </c>
      <c r="F723" s="53" t="s">
        <v>19</v>
      </c>
      <c r="G723" s="53" t="s">
        <v>31</v>
      </c>
      <c r="H723" s="54">
        <v>1871067</v>
      </c>
      <c r="I723" s="54">
        <v>4171591</v>
      </c>
      <c r="J723" s="54">
        <v>4946629</v>
      </c>
      <c r="K723" s="54">
        <v>5625556</v>
      </c>
      <c r="L723" s="54">
        <v>7001596</v>
      </c>
      <c r="M723" s="54">
        <v>7203324</v>
      </c>
      <c r="N723" s="54">
        <v>7414291</v>
      </c>
      <c r="O723" s="111">
        <v>7456674</v>
      </c>
      <c r="P723" s="111">
        <v>7474452</v>
      </c>
      <c r="Q723" s="111">
        <v>7478710.6716</v>
      </c>
      <c r="R723" s="54" t="e">
        <v>#N/A</v>
      </c>
      <c r="AC723" s="84" t="str">
        <f t="shared" si="11"/>
        <v>RomaniaLTETotal</v>
      </c>
      <c r="AE723" s="8"/>
      <c r="AF723" s="8"/>
    </row>
    <row r="724" spans="4:32" ht="13.15" customHeight="1" x14ac:dyDescent="0.25">
      <c r="D724" s="53" t="s">
        <v>182</v>
      </c>
      <c r="E724" s="53" t="s">
        <v>106</v>
      </c>
      <c r="F724" s="53" t="s">
        <v>19</v>
      </c>
      <c r="G724" s="53" t="s">
        <v>31</v>
      </c>
      <c r="H724" s="54" t="e">
        <v>#N/A</v>
      </c>
      <c r="I724" s="54" t="e">
        <v>#N/A</v>
      </c>
      <c r="J724" s="54" t="e">
        <v>#N/A</v>
      </c>
      <c r="K724" s="54">
        <v>3346701.8468500003</v>
      </c>
      <c r="L724" s="54">
        <v>5383263.6223250004</v>
      </c>
      <c r="M724" s="54">
        <v>5785376.5635750005</v>
      </c>
      <c r="N724" s="54">
        <v>6392379.1472115405</v>
      </c>
      <c r="O724" s="111">
        <v>7027431.2463582568</v>
      </c>
      <c r="P724" s="111">
        <v>7267284.6301472839</v>
      </c>
      <c r="Q724" s="54" t="e">
        <v>#N/A</v>
      </c>
      <c r="R724" s="54" t="e">
        <v>#N/A</v>
      </c>
      <c r="AC724" s="84" t="str">
        <f t="shared" si="11"/>
        <v>RomaniaAverage LTE coverageTotal</v>
      </c>
      <c r="AE724" s="8"/>
      <c r="AF724" s="8"/>
    </row>
    <row r="725" spans="4:32" ht="13.15" customHeight="1" x14ac:dyDescent="0.25">
      <c r="D725" s="53" t="s">
        <v>182</v>
      </c>
      <c r="E725" s="53" t="s">
        <v>108</v>
      </c>
      <c r="F725" s="53" t="s">
        <v>19</v>
      </c>
      <c r="G725" s="53" t="s">
        <v>31</v>
      </c>
      <c r="H725" s="54" t="e">
        <v>#N/A</v>
      </c>
      <c r="I725" s="54" t="e">
        <v>#N/A</v>
      </c>
      <c r="J725" s="54" t="e">
        <v>#N/A</v>
      </c>
      <c r="K725" s="54" t="e">
        <v>#N/A</v>
      </c>
      <c r="L725" s="54" t="e">
        <v>#N/A</v>
      </c>
      <c r="M725" s="54" t="e">
        <v>#N/A</v>
      </c>
      <c r="N725" s="54" t="e">
        <v>#N/A</v>
      </c>
      <c r="O725" s="111">
        <v>874896.93201298302</v>
      </c>
      <c r="P725" s="111">
        <v>1860613</v>
      </c>
      <c r="Q725" s="111">
        <v>2001458.9999999998</v>
      </c>
      <c r="R725" s="54">
        <v>2450172</v>
      </c>
      <c r="AC725" s="84" t="str">
        <f t="shared" si="11"/>
        <v>Romania5GTotal</v>
      </c>
      <c r="AE725" s="8"/>
      <c r="AF725" s="8"/>
    </row>
    <row r="726" spans="4:32" ht="13.15" customHeight="1" x14ac:dyDescent="0.25">
      <c r="D726" s="53" t="s">
        <v>182</v>
      </c>
      <c r="E726" s="53" t="s">
        <v>207</v>
      </c>
      <c r="F726" s="53" t="s">
        <v>19</v>
      </c>
      <c r="G726" s="53" t="s">
        <v>31</v>
      </c>
      <c r="H726" s="54" t="e">
        <v>#N/A</v>
      </c>
      <c r="I726" s="54" t="e">
        <v>#N/A</v>
      </c>
      <c r="J726" s="54" t="e">
        <v>#N/A</v>
      </c>
      <c r="K726" s="54" t="e">
        <v>#N/A</v>
      </c>
      <c r="L726" s="54" t="e">
        <v>#N/A</v>
      </c>
      <c r="M726" s="54" t="e">
        <v>#N/A</v>
      </c>
      <c r="N726" s="54" t="e">
        <v>#N/A</v>
      </c>
      <c r="O726" s="111" t="e">
        <v>#N/A</v>
      </c>
      <c r="P726" s="111" t="e">
        <v>#N/A</v>
      </c>
      <c r="Q726" s="111">
        <v>1919433</v>
      </c>
      <c r="R726" s="54">
        <v>2163420</v>
      </c>
      <c r="AC726" s="84" t="str">
        <f t="shared" si="11"/>
        <v>Romania5G in the 3.4–3.8 GHz bandTotal</v>
      </c>
      <c r="AE726" s="8"/>
      <c r="AF726" s="8"/>
    </row>
    <row r="727" spans="4:32" ht="13.15" customHeight="1" x14ac:dyDescent="0.25">
      <c r="D727" s="53" t="s">
        <v>182</v>
      </c>
      <c r="E727" s="53" t="s">
        <v>112</v>
      </c>
      <c r="F727" s="53" t="s">
        <v>19</v>
      </c>
      <c r="G727" s="53" t="s">
        <v>31</v>
      </c>
      <c r="H727" s="54">
        <v>7481171</v>
      </c>
      <c r="I727" s="54">
        <v>7481171</v>
      </c>
      <c r="J727" s="54">
        <v>7481171</v>
      </c>
      <c r="K727" s="54">
        <v>7481171</v>
      </c>
      <c r="L727" s="54">
        <v>7481171</v>
      </c>
      <c r="M727" s="54">
        <v>7481171</v>
      </c>
      <c r="N727" s="54">
        <v>7481171</v>
      </c>
      <c r="O727" s="111">
        <v>7481171</v>
      </c>
      <c r="P727" s="111">
        <v>7481171</v>
      </c>
      <c r="Q727" s="111">
        <v>7481171</v>
      </c>
      <c r="R727" s="54">
        <v>7481171</v>
      </c>
      <c r="AC727" s="84" t="str">
        <f t="shared" si="11"/>
        <v>RomaniaSatelliteTotal</v>
      </c>
      <c r="AE727" s="8"/>
      <c r="AF727" s="8"/>
    </row>
    <row r="728" spans="4:32" ht="13.15" customHeight="1" x14ac:dyDescent="0.25">
      <c r="D728" s="53" t="s">
        <v>182</v>
      </c>
      <c r="E728" s="53" t="s">
        <v>52</v>
      </c>
      <c r="F728" s="53" t="s">
        <v>19</v>
      </c>
      <c r="G728" s="53" t="s">
        <v>31</v>
      </c>
      <c r="H728" s="54">
        <v>7470906.5</v>
      </c>
      <c r="I728" s="54">
        <v>7469311</v>
      </c>
      <c r="J728" s="54">
        <v>7473309.5</v>
      </c>
      <c r="K728" s="54">
        <v>7480501</v>
      </c>
      <c r="L728" s="54">
        <v>7481010</v>
      </c>
      <c r="M728" s="54">
        <v>7481010</v>
      </c>
      <c r="N728" s="54" t="e">
        <v>#N/A</v>
      </c>
      <c r="O728" s="111" t="e">
        <v>#N/A</v>
      </c>
      <c r="P728" s="111" t="e">
        <v>#N/A</v>
      </c>
      <c r="Q728" s="111" t="e">
        <v>#N/A</v>
      </c>
      <c r="R728" s="111" t="e">
        <v>#N/A</v>
      </c>
      <c r="AC728" s="84" t="str">
        <f t="shared" si="11"/>
        <v>RomaniaOverall broadband coverageTotal</v>
      </c>
      <c r="AE728" s="8"/>
      <c r="AF728" s="8"/>
    </row>
    <row r="729" spans="4:32" ht="13.15" customHeight="1" x14ac:dyDescent="0.25">
      <c r="D729" s="53" t="s">
        <v>182</v>
      </c>
      <c r="E729" s="53" t="s">
        <v>53</v>
      </c>
      <c r="F729" s="53" t="s">
        <v>19</v>
      </c>
      <c r="G729" s="53" t="s">
        <v>31</v>
      </c>
      <c r="H729" s="54" t="e">
        <v>#N/A</v>
      </c>
      <c r="I729" s="54" t="e">
        <v>#N/A</v>
      </c>
      <c r="J729" s="54" t="e">
        <v>#N/A</v>
      </c>
      <c r="K729" s="54" t="e">
        <v>#N/A</v>
      </c>
      <c r="L729" s="54">
        <v>5445181.3046803242</v>
      </c>
      <c r="M729" s="54">
        <v>5593672.7200819273</v>
      </c>
      <c r="N729" s="54" t="e">
        <v>#N/A</v>
      </c>
      <c r="O729" s="111" t="e">
        <v>#N/A</v>
      </c>
      <c r="P729" s="111" t="e">
        <v>#N/A</v>
      </c>
      <c r="Q729" s="111" t="e">
        <v>#N/A</v>
      </c>
      <c r="R729" s="111" t="e">
        <v>#N/A</v>
      </c>
      <c r="AC729" s="84" t="str">
        <f t="shared" si="11"/>
        <v>RomaniaDOCSIS 3.0 &amp; FTTP coverageTotal</v>
      </c>
      <c r="AE729" s="8"/>
      <c r="AF729" s="8"/>
    </row>
    <row r="730" spans="4:32" ht="13.15" customHeight="1" x14ac:dyDescent="0.25">
      <c r="D730" s="53" t="s">
        <v>182</v>
      </c>
      <c r="E730" s="53" t="s">
        <v>124</v>
      </c>
      <c r="F730" s="53" t="s">
        <v>19</v>
      </c>
      <c r="G730" s="53" t="s">
        <v>31</v>
      </c>
      <c r="H730" s="54">
        <v>2157120</v>
      </c>
      <c r="I730" s="54">
        <v>2443505</v>
      </c>
      <c r="J730" s="54">
        <v>2309497.2444985723</v>
      </c>
      <c r="K730" s="54">
        <v>2419391.0868168441</v>
      </c>
      <c r="L730" s="54">
        <v>3016929.3641342847</v>
      </c>
      <c r="M730" s="54">
        <v>3250056.4907912845</v>
      </c>
      <c r="N730" s="54" t="e">
        <v>#N/A</v>
      </c>
      <c r="O730" s="111" t="e">
        <v>#N/A</v>
      </c>
      <c r="P730" s="111" t="e">
        <v>#N/A</v>
      </c>
      <c r="Q730" s="111" t="e">
        <v>#N/A</v>
      </c>
      <c r="R730" s="111" t="e">
        <v>#N/A</v>
      </c>
      <c r="AC730" s="84" t="str">
        <f t="shared" si="11"/>
        <v>RomaniaCable modemTotal</v>
      </c>
      <c r="AE730" s="8"/>
      <c r="AF730" s="8"/>
    </row>
    <row r="731" spans="4:32" ht="13.15" customHeight="1" x14ac:dyDescent="0.25">
      <c r="D731" s="53" t="s">
        <v>182</v>
      </c>
      <c r="E731" s="53" t="s">
        <v>129</v>
      </c>
      <c r="F731" s="53" t="s">
        <v>19</v>
      </c>
      <c r="G731" s="53" t="s">
        <v>31</v>
      </c>
      <c r="H731" s="54">
        <v>4540840</v>
      </c>
      <c r="I731" s="54">
        <v>5042892</v>
      </c>
      <c r="J731" s="54">
        <v>4902688</v>
      </c>
      <c r="K731" s="54">
        <v>5045762</v>
      </c>
      <c r="L731" s="54">
        <v>5031934</v>
      </c>
      <c r="M731" s="54">
        <v>4987133</v>
      </c>
      <c r="N731" s="54" t="e">
        <v>#N/A</v>
      </c>
      <c r="O731" s="111" t="e">
        <v>#N/A</v>
      </c>
      <c r="P731" s="111" t="e">
        <v>#N/A</v>
      </c>
      <c r="Q731" s="111" t="e">
        <v>#N/A</v>
      </c>
      <c r="R731" s="111" t="e">
        <v>#N/A</v>
      </c>
      <c r="AC731" s="84" t="str">
        <f t="shared" si="11"/>
        <v>RomaniaWiMAXTotal</v>
      </c>
      <c r="AE731" s="8"/>
      <c r="AF731" s="8"/>
    </row>
    <row r="732" spans="4:32" ht="13.15" customHeight="1" x14ac:dyDescent="0.25">
      <c r="D732" s="53" t="s">
        <v>182</v>
      </c>
      <c r="E732" s="53" t="s">
        <v>134</v>
      </c>
      <c r="F732" s="53" t="s">
        <v>19</v>
      </c>
      <c r="G732" s="53" t="s">
        <v>31</v>
      </c>
      <c r="H732" s="54">
        <v>7460642</v>
      </c>
      <c r="I732" s="54">
        <v>7457451</v>
      </c>
      <c r="J732" s="54">
        <v>7465448</v>
      </c>
      <c r="K732" s="54">
        <v>7479831</v>
      </c>
      <c r="L732" s="54">
        <v>7480849</v>
      </c>
      <c r="M732" s="54">
        <v>7480849</v>
      </c>
      <c r="N732" s="54" t="e">
        <v>#N/A</v>
      </c>
      <c r="O732" s="111" t="e">
        <v>#N/A</v>
      </c>
      <c r="P732" s="111" t="e">
        <v>#N/A</v>
      </c>
      <c r="Q732" s="111" t="e">
        <v>#N/A</v>
      </c>
      <c r="R732" s="111" t="e">
        <v>#N/A</v>
      </c>
      <c r="AC732" s="84" t="str">
        <f t="shared" si="11"/>
        <v>RomaniaHSPATotal</v>
      </c>
      <c r="AE732" s="8"/>
      <c r="AF732" s="8"/>
    </row>
    <row r="733" spans="4:32" ht="13.15" customHeight="1" x14ac:dyDescent="0.25">
      <c r="D733" s="53" t="s">
        <v>183</v>
      </c>
      <c r="E733" s="53" t="s">
        <v>147</v>
      </c>
      <c r="F733" s="53" t="s">
        <v>19</v>
      </c>
      <c r="G733" s="53" t="s">
        <v>149</v>
      </c>
      <c r="H733" s="54">
        <v>49036</v>
      </c>
      <c r="I733" s="54">
        <v>49036</v>
      </c>
      <c r="J733" s="54">
        <v>49036</v>
      </c>
      <c r="K733" s="54">
        <v>49036</v>
      </c>
      <c r="L733" s="54">
        <v>49036</v>
      </c>
      <c r="M733" s="54">
        <v>49036</v>
      </c>
      <c r="N733" s="54">
        <v>49036</v>
      </c>
      <c r="O733" s="111">
        <v>49036</v>
      </c>
      <c r="P733" s="111">
        <v>49036</v>
      </c>
      <c r="Q733" s="111">
        <v>49036</v>
      </c>
      <c r="R733" s="111">
        <v>49034</v>
      </c>
      <c r="AC733" s="84" t="str">
        <f t="shared" si="11"/>
        <v>SlovakiaLand areaTotal</v>
      </c>
      <c r="AE733" s="8"/>
      <c r="AF733" s="8"/>
    </row>
    <row r="734" spans="4:32" ht="13.15" customHeight="1" x14ac:dyDescent="0.25">
      <c r="D734" s="53" t="s">
        <v>183</v>
      </c>
      <c r="E734" s="53" t="s">
        <v>28</v>
      </c>
      <c r="F734" s="53" t="s">
        <v>19</v>
      </c>
      <c r="G734" s="53" t="s">
        <v>152</v>
      </c>
      <c r="H734" s="54">
        <v>5404322</v>
      </c>
      <c r="I734" s="54">
        <v>5419523</v>
      </c>
      <c r="J734" s="54">
        <v>5415949</v>
      </c>
      <c r="K734" s="54">
        <v>5421349</v>
      </c>
      <c r="L734" s="54">
        <v>5421349</v>
      </c>
      <c r="M734" s="54">
        <v>5435343</v>
      </c>
      <c r="N734" s="54">
        <v>5443120</v>
      </c>
      <c r="O734" s="111">
        <v>5443120</v>
      </c>
      <c r="P734" s="111">
        <v>5457873.0000000224</v>
      </c>
      <c r="Q734" s="111">
        <v>5459780.9999999981</v>
      </c>
      <c r="R734" s="111">
        <v>5449270</v>
      </c>
      <c r="AC734" s="84" t="str">
        <f t="shared" ref="AC734:AC793" si="12">D734&amp;E734&amp;F734</f>
        <v>SlovakiaPopulationTotal</v>
      </c>
      <c r="AE734" s="8"/>
      <c r="AF734" s="8"/>
    </row>
    <row r="735" spans="4:32" ht="13.15" customHeight="1" x14ac:dyDescent="0.25">
      <c r="D735" s="53" t="s">
        <v>183</v>
      </c>
      <c r="E735" s="53" t="s">
        <v>31</v>
      </c>
      <c r="F735" s="53" t="s">
        <v>19</v>
      </c>
      <c r="G735" s="53" t="s">
        <v>152</v>
      </c>
      <c r="H735" s="54">
        <v>1935538</v>
      </c>
      <c r="I735" s="54">
        <v>1935538</v>
      </c>
      <c r="J735" s="54">
        <v>1936197</v>
      </c>
      <c r="K735" s="54">
        <v>1936196.0714285714</v>
      </c>
      <c r="L735" s="54">
        <v>1937947.1428571432</v>
      </c>
      <c r="M735" s="54">
        <v>1941193.9285714286</v>
      </c>
      <c r="N735" s="54">
        <v>1936352</v>
      </c>
      <c r="O735" s="111">
        <v>1936352</v>
      </c>
      <c r="P735" s="111">
        <v>1693085.8174966429</v>
      </c>
      <c r="Q735" s="111">
        <v>1693997.9531886168</v>
      </c>
      <c r="R735" s="111">
        <v>1833150</v>
      </c>
      <c r="AC735" s="84" t="str">
        <f t="shared" si="12"/>
        <v>SlovakiaHouseholdsTotal</v>
      </c>
      <c r="AE735" s="8"/>
      <c r="AF735" s="8"/>
    </row>
    <row r="736" spans="4:32" ht="13.15" customHeight="1" x14ac:dyDescent="0.25">
      <c r="D736" s="53" t="s">
        <v>183</v>
      </c>
      <c r="E736" s="53" t="s">
        <v>58</v>
      </c>
      <c r="F736" s="53" t="s">
        <v>19</v>
      </c>
      <c r="G736" s="53" t="s">
        <v>31</v>
      </c>
      <c r="H736" s="54">
        <v>1473322.2161870305</v>
      </c>
      <c r="I736" s="54">
        <v>1673720.9018315906</v>
      </c>
      <c r="J736" s="54">
        <v>1670406.2308320694</v>
      </c>
      <c r="K736" s="54">
        <v>1696978.6809121449</v>
      </c>
      <c r="L736" s="54">
        <v>1692413.7501428574</v>
      </c>
      <c r="M736" s="54">
        <v>1714074.2389285716</v>
      </c>
      <c r="N736" s="54">
        <v>1797028.5869999998</v>
      </c>
      <c r="O736" s="111">
        <v>1885941.412</v>
      </c>
      <c r="P736" s="111" t="e">
        <v>#N/A</v>
      </c>
      <c r="Q736" s="111" t="e">
        <v>#N/A</v>
      </c>
      <c r="R736" s="111" t="e">
        <v>#N/A</v>
      </c>
      <c r="AC736" s="84" t="str">
        <f t="shared" si="12"/>
        <v>SlovakiaBroadband coverage (&gt;2Mbps)Total</v>
      </c>
      <c r="AE736" s="8"/>
      <c r="AF736" s="8"/>
    </row>
    <row r="737" spans="4:32" ht="13.15" customHeight="1" x14ac:dyDescent="0.25">
      <c r="D737" s="53" t="s">
        <v>183</v>
      </c>
      <c r="E737" s="53" t="s">
        <v>60</v>
      </c>
      <c r="F737" s="53" t="s">
        <v>19</v>
      </c>
      <c r="G737" s="53" t="s">
        <v>31</v>
      </c>
      <c r="H737" s="54">
        <v>888411.94200000004</v>
      </c>
      <c r="I737" s="54">
        <v>944542.54399999999</v>
      </c>
      <c r="J737" s="54">
        <v>1043610.1830000001</v>
      </c>
      <c r="K737" s="54">
        <v>1244944.4464285714</v>
      </c>
      <c r="L737" s="54">
        <v>1356274.4048214285</v>
      </c>
      <c r="M737" s="54">
        <v>1405450.1899107145</v>
      </c>
      <c r="N737" s="54">
        <v>1372948.08075</v>
      </c>
      <c r="O737" s="111">
        <v>1435054.912</v>
      </c>
      <c r="P737" s="111">
        <v>1393409.1372939474</v>
      </c>
      <c r="Q737" s="111">
        <v>1403166.6580113969</v>
      </c>
      <c r="R737" s="54">
        <v>1785488.0999999999</v>
      </c>
      <c r="AC737" s="84" t="str">
        <f t="shared" si="12"/>
        <v>SlovakiaBroadband coverage (&gt;30Mbps)Total</v>
      </c>
      <c r="AE737" s="8"/>
      <c r="AF737" s="8"/>
    </row>
    <row r="738" spans="4:32" ht="13.15" customHeight="1" x14ac:dyDescent="0.25">
      <c r="D738" s="53" t="s">
        <v>183</v>
      </c>
      <c r="E738" s="53" t="s">
        <v>61</v>
      </c>
      <c r="F738" s="53" t="s">
        <v>19</v>
      </c>
      <c r="G738" s="53" t="s">
        <v>31</v>
      </c>
      <c r="H738" s="54">
        <v>627114.31200000003</v>
      </c>
      <c r="I738" s="54">
        <v>694858.14199999999</v>
      </c>
      <c r="J738" s="54">
        <v>871288.65</v>
      </c>
      <c r="K738" s="54">
        <v>948736.07499999995</v>
      </c>
      <c r="L738" s="54">
        <v>1029065.5392857143</v>
      </c>
      <c r="M738" s="54">
        <v>1062186.899642857</v>
      </c>
      <c r="N738" s="54">
        <v>1109305.11625</v>
      </c>
      <c r="O738" s="111">
        <v>1199071.11625</v>
      </c>
      <c r="P738" s="111">
        <v>1276792.4264767724</v>
      </c>
      <c r="Q738" s="111">
        <v>1358658.5853673948</v>
      </c>
      <c r="R738" s="54">
        <v>1553262.04</v>
      </c>
      <c r="AC738" s="84" t="str">
        <f t="shared" si="12"/>
        <v>SlovakiaBroadband coverage (&gt;100Mbps)Total</v>
      </c>
      <c r="AE738" s="8"/>
      <c r="AF738" s="8"/>
    </row>
    <row r="739" spans="4:32" ht="13.15" customHeight="1" x14ac:dyDescent="0.25">
      <c r="D739" s="53" t="s">
        <v>183</v>
      </c>
      <c r="E739" s="53" t="s">
        <v>62</v>
      </c>
      <c r="F739" s="53" t="s">
        <v>19</v>
      </c>
      <c r="G739" s="53" t="s">
        <v>31</v>
      </c>
      <c r="H739" s="54" t="e">
        <v>#N/A</v>
      </c>
      <c r="I739" s="54" t="e">
        <v>#N/A</v>
      </c>
      <c r="J739" s="54" t="e">
        <v>#N/A</v>
      </c>
      <c r="K739" s="54" t="e">
        <v>#N/A</v>
      </c>
      <c r="L739" s="54" t="e">
        <v>#N/A</v>
      </c>
      <c r="M739" s="54" t="e">
        <v>#N/A</v>
      </c>
      <c r="N739" s="54">
        <v>372460.065</v>
      </c>
      <c r="O739" s="111">
        <v>414181.44800000003</v>
      </c>
      <c r="P739" s="111">
        <v>474860.10000000009</v>
      </c>
      <c r="Q739" s="147">
        <v>682967.05</v>
      </c>
      <c r="R739" s="54">
        <v>1116383.5</v>
      </c>
      <c r="AC739" s="84" t="str">
        <f t="shared" si="12"/>
        <v>SlovakiaBroadband coverage (&gt;1Gbps)Total</v>
      </c>
      <c r="AE739" s="8"/>
      <c r="AF739" s="8"/>
    </row>
    <row r="740" spans="4:32" ht="13.15" customHeight="1" x14ac:dyDescent="0.25">
      <c r="D740" s="53" t="s">
        <v>183</v>
      </c>
      <c r="E740" s="53" t="s">
        <v>63</v>
      </c>
      <c r="F740" s="53" t="s">
        <v>19</v>
      </c>
      <c r="G740" s="53" t="s">
        <v>31</v>
      </c>
      <c r="H740" s="54" t="e">
        <v>#N/A</v>
      </c>
      <c r="I740" s="54" t="e">
        <v>#N/A</v>
      </c>
      <c r="J740" s="54" t="e">
        <v>#N/A</v>
      </c>
      <c r="K740" s="54" t="e">
        <v>#N/A</v>
      </c>
      <c r="L740" s="54" t="e">
        <v>#N/A</v>
      </c>
      <c r="M740" s="54" t="e">
        <v>#N/A</v>
      </c>
      <c r="N740" s="54" t="e">
        <v>#N/A</v>
      </c>
      <c r="O740" s="111" t="e">
        <v>#N/A</v>
      </c>
      <c r="P740" s="111" t="e">
        <v>#N/A</v>
      </c>
      <c r="Q740" s="111" t="e">
        <v>#N/A</v>
      </c>
      <c r="R740" s="54" t="e">
        <v>#N/A</v>
      </c>
      <c r="AC740" s="84" t="str">
        <f t="shared" si="12"/>
        <v>SlovakiaBroadband coverage (&gt;1Gbps upload and download)Total</v>
      </c>
      <c r="AE740" s="8"/>
      <c r="AF740" s="8"/>
    </row>
    <row r="741" spans="4:32" ht="13.15" customHeight="1" x14ac:dyDescent="0.25">
      <c r="D741" s="53" t="s">
        <v>183</v>
      </c>
      <c r="E741" s="53" t="s">
        <v>65</v>
      </c>
      <c r="F741" s="53" t="s">
        <v>19</v>
      </c>
      <c r="G741" s="53" t="s">
        <v>31</v>
      </c>
      <c r="H741" s="54">
        <v>1674564.4395688199</v>
      </c>
      <c r="I741" s="54">
        <v>1680357.4510973657</v>
      </c>
      <c r="J741" s="54">
        <v>1671496.7975820694</v>
      </c>
      <c r="K741" s="54">
        <v>1704230.0001442875</v>
      </c>
      <c r="L741" s="54">
        <v>1710871.3964285715</v>
      </c>
      <c r="M741" s="54">
        <v>1719359.6405407735</v>
      </c>
      <c r="N741" s="54">
        <v>1797920.5</v>
      </c>
      <c r="O741" s="111">
        <v>1886425.5</v>
      </c>
      <c r="P741" s="111">
        <v>1649404.2034052294</v>
      </c>
      <c r="Q741" s="111">
        <v>1650651.0009170417</v>
      </c>
      <c r="R741" s="54">
        <v>1785711</v>
      </c>
      <c r="AC741" s="84" t="str">
        <f t="shared" si="12"/>
        <v>SlovakiaFixed broadband coverageTotal</v>
      </c>
      <c r="AE741" s="8"/>
      <c r="AF741" s="8"/>
    </row>
    <row r="742" spans="4:32" ht="13.15" customHeight="1" x14ac:dyDescent="0.25">
      <c r="D742" s="53" t="s">
        <v>183</v>
      </c>
      <c r="E742" s="53" t="s">
        <v>70</v>
      </c>
      <c r="F742" s="53" t="s">
        <v>19</v>
      </c>
      <c r="G742" s="53" t="s">
        <v>31</v>
      </c>
      <c r="H742" s="54">
        <v>911393.49999999988</v>
      </c>
      <c r="I742" s="54">
        <v>978217.58759268303</v>
      </c>
      <c r="J742" s="54">
        <v>1054148.7538072749</v>
      </c>
      <c r="K742" s="54">
        <v>1257519.642857143</v>
      </c>
      <c r="L742" s="54">
        <v>1359791.2857142859</v>
      </c>
      <c r="M742" s="54">
        <v>1408836.8928571427</v>
      </c>
      <c r="N742" s="54">
        <v>1426628</v>
      </c>
      <c r="O742" s="111">
        <v>1456458</v>
      </c>
      <c r="P742" s="111">
        <v>1426763.4184044211</v>
      </c>
      <c r="Q742" s="111">
        <v>1429605.9765943084</v>
      </c>
      <c r="R742" s="54">
        <v>1553262.04</v>
      </c>
      <c r="AC742" s="84" t="str">
        <f t="shared" si="12"/>
        <v>SlovakiaNGA coverageTotal</v>
      </c>
      <c r="AE742" s="8"/>
      <c r="AF742" s="8"/>
    </row>
    <row r="743" spans="4:32" ht="13.15" customHeight="1" x14ac:dyDescent="0.25">
      <c r="D743" s="53" t="s">
        <v>183</v>
      </c>
      <c r="E743" s="53" t="s">
        <v>225</v>
      </c>
      <c r="F743" s="53" t="s">
        <v>19</v>
      </c>
      <c r="G743" s="53" t="s">
        <v>31</v>
      </c>
      <c r="H743" s="54" t="e">
        <v>#N/A</v>
      </c>
      <c r="I743" s="54" t="e">
        <v>#N/A</v>
      </c>
      <c r="J743" s="54" t="e">
        <v>#N/A</v>
      </c>
      <c r="K743" s="54" t="e">
        <v>#N/A</v>
      </c>
      <c r="L743" s="54" t="e">
        <v>#N/A</v>
      </c>
      <c r="M743" s="54" t="e">
        <v>#N/A</v>
      </c>
      <c r="N743" s="54">
        <v>880769</v>
      </c>
      <c r="O743" s="111">
        <v>972323.29</v>
      </c>
      <c r="P743" s="111">
        <v>1129118.9316885113</v>
      </c>
      <c r="Q743" s="111">
        <v>1208005.5928194041</v>
      </c>
      <c r="R743" s="54">
        <v>1267104.5</v>
      </c>
      <c r="AC743" s="84" t="str">
        <f t="shared" si="12"/>
        <v>SlovakiaFixed VHCN coverage (FTTP &amp; DOCSIS 3.1)Total</v>
      </c>
      <c r="AE743" s="8"/>
      <c r="AF743" s="8"/>
    </row>
    <row r="744" spans="4:32" ht="13.15" customHeight="1" x14ac:dyDescent="0.25">
      <c r="D744" s="53" t="s">
        <v>183</v>
      </c>
      <c r="E744" s="53" t="s">
        <v>226</v>
      </c>
      <c r="F744" s="53" t="s">
        <v>19</v>
      </c>
      <c r="G744" s="53" t="s">
        <v>31</v>
      </c>
      <c r="H744" s="54" t="e">
        <v>#N/A</v>
      </c>
      <c r="I744" s="54" t="e">
        <v>#N/A</v>
      </c>
      <c r="J744" s="54" t="e">
        <v>#N/A</v>
      </c>
      <c r="K744" s="54" t="e">
        <v>#N/A</v>
      </c>
      <c r="L744" s="54" t="e">
        <v>#N/A</v>
      </c>
      <c r="M744" s="54" t="e">
        <v>#N/A</v>
      </c>
      <c r="N744" s="54" t="e">
        <v>#N/A</v>
      </c>
      <c r="O744" s="54" t="e">
        <v>#N/A</v>
      </c>
      <c r="P744" s="54" t="e">
        <v>#N/A</v>
      </c>
      <c r="Q744" s="54" t="e">
        <v>#N/A</v>
      </c>
      <c r="R744" s="54">
        <v>1267104.5</v>
      </c>
      <c r="AC744" s="84" t="str">
        <f t="shared" si="12"/>
        <v>SlovakiaVHCN coverage (as defined by BEREC)Total</v>
      </c>
      <c r="AE744" s="8"/>
      <c r="AF744" s="8"/>
    </row>
    <row r="745" spans="4:32" ht="13.15" customHeight="1" x14ac:dyDescent="0.25">
      <c r="D745" s="53" t="s">
        <v>183</v>
      </c>
      <c r="E745" s="53" t="s">
        <v>74</v>
      </c>
      <c r="F745" s="53" t="s">
        <v>19</v>
      </c>
      <c r="G745" s="53" t="s">
        <v>31</v>
      </c>
      <c r="H745" s="54">
        <v>1364590.5980000002</v>
      </c>
      <c r="I745" s="54">
        <v>1372067.9999999998</v>
      </c>
      <c r="J745" s="54">
        <v>1377693</v>
      </c>
      <c r="K745" s="54">
        <v>1403891</v>
      </c>
      <c r="L745" s="54">
        <v>1445928</v>
      </c>
      <c r="M745" s="54">
        <v>1494719.3250000002</v>
      </c>
      <c r="N745" s="54">
        <v>1490991.04</v>
      </c>
      <c r="O745" s="111">
        <v>1491490</v>
      </c>
      <c r="P745" s="111">
        <v>1210860</v>
      </c>
      <c r="Q745" s="111">
        <v>1133993</v>
      </c>
      <c r="R745" s="54">
        <v>1024229</v>
      </c>
      <c r="AC745" s="84" t="str">
        <f t="shared" si="12"/>
        <v>SlovakiaDSLTotal</v>
      </c>
      <c r="AE745" s="8"/>
      <c r="AF745" s="8"/>
    </row>
    <row r="746" spans="4:32" ht="13.15" customHeight="1" x14ac:dyDescent="0.25">
      <c r="D746" s="53" t="s">
        <v>183</v>
      </c>
      <c r="E746" s="53" t="s">
        <v>78</v>
      </c>
      <c r="F746" s="53" t="s">
        <v>19</v>
      </c>
      <c r="G746" s="53" t="s">
        <v>31</v>
      </c>
      <c r="H746" s="54">
        <v>200168</v>
      </c>
      <c r="I746" s="54">
        <v>226361.68642872217</v>
      </c>
      <c r="J746" s="54">
        <v>327952</v>
      </c>
      <c r="K746" s="54">
        <v>556120</v>
      </c>
      <c r="L746" s="54">
        <v>699577</v>
      </c>
      <c r="M746" s="54">
        <v>766905</v>
      </c>
      <c r="N746" s="54">
        <v>760629</v>
      </c>
      <c r="O746" s="111">
        <v>760629</v>
      </c>
      <c r="P746" s="111">
        <v>977290</v>
      </c>
      <c r="Q746" s="111">
        <v>926217.00000000012</v>
      </c>
      <c r="R746" s="54">
        <v>829204</v>
      </c>
      <c r="AC746" s="84" t="str">
        <f t="shared" si="12"/>
        <v>SlovakiaVDSLTotal</v>
      </c>
      <c r="AE746" s="8"/>
      <c r="AF746" s="8"/>
    </row>
    <row r="747" spans="4:32" ht="13.15" customHeight="1" x14ac:dyDescent="0.25">
      <c r="D747" s="53" t="s">
        <v>183</v>
      </c>
      <c r="E747" s="53" t="s">
        <v>82</v>
      </c>
      <c r="F747" s="53" t="s">
        <v>19</v>
      </c>
      <c r="G747" s="53" t="s">
        <v>31</v>
      </c>
      <c r="H747" s="54" t="e">
        <v>#N/A</v>
      </c>
      <c r="I747" s="54" t="e">
        <v>#N/A</v>
      </c>
      <c r="J747" s="54" t="e">
        <v>#N/A</v>
      </c>
      <c r="K747" s="54" t="e">
        <v>#N/A</v>
      </c>
      <c r="L747" s="54" t="e">
        <v>#N/A</v>
      </c>
      <c r="M747" s="54" t="e">
        <v>#N/A</v>
      </c>
      <c r="N747" s="54">
        <v>0</v>
      </c>
      <c r="O747" s="111">
        <v>406708</v>
      </c>
      <c r="P747" s="111">
        <v>565309</v>
      </c>
      <c r="Q747" s="111">
        <v>542916</v>
      </c>
      <c r="R747" s="54">
        <v>486461</v>
      </c>
      <c r="AC747" s="84" t="str">
        <f t="shared" si="12"/>
        <v>SlovakiaVDSL 2 VectoringTotal</v>
      </c>
      <c r="AE747" s="8"/>
      <c r="AF747" s="8"/>
    </row>
    <row r="748" spans="4:32" ht="13.15" customHeight="1" x14ac:dyDescent="0.25">
      <c r="D748" s="53" t="s">
        <v>183</v>
      </c>
      <c r="E748" s="53" t="s">
        <v>86</v>
      </c>
      <c r="F748" s="53" t="s">
        <v>19</v>
      </c>
      <c r="G748" s="53" t="s">
        <v>31</v>
      </c>
      <c r="H748" s="54">
        <v>570974</v>
      </c>
      <c r="I748" s="54">
        <v>619372.16</v>
      </c>
      <c r="J748" s="54">
        <v>699348</v>
      </c>
      <c r="K748" s="54">
        <v>764969</v>
      </c>
      <c r="L748" s="54">
        <v>799403</v>
      </c>
      <c r="M748" s="54">
        <v>833016</v>
      </c>
      <c r="N748" s="54">
        <v>857810</v>
      </c>
      <c r="O748" s="111">
        <v>952308</v>
      </c>
      <c r="P748" s="111">
        <v>1054533</v>
      </c>
      <c r="Q748" s="111">
        <v>1133179</v>
      </c>
      <c r="R748" s="54">
        <v>1176608</v>
      </c>
      <c r="AC748" s="84" t="str">
        <f t="shared" si="12"/>
        <v>SlovakiaFTTPTotal</v>
      </c>
      <c r="AE748" s="8"/>
      <c r="AF748" s="8"/>
    </row>
    <row r="749" spans="4:32" ht="13.15" customHeight="1" x14ac:dyDescent="0.25">
      <c r="D749" s="53" t="s">
        <v>183</v>
      </c>
      <c r="E749" s="53" t="s">
        <v>90</v>
      </c>
      <c r="F749" s="53" t="s">
        <v>19</v>
      </c>
      <c r="G749" s="53" t="s">
        <v>31</v>
      </c>
      <c r="H749" s="54">
        <v>480671</v>
      </c>
      <c r="I749" s="54">
        <v>491329.16875664372</v>
      </c>
      <c r="J749" s="54">
        <v>489307.50761454966</v>
      </c>
      <c r="K749" s="54">
        <v>539238</v>
      </c>
      <c r="L749" s="54">
        <v>574773</v>
      </c>
      <c r="M749" s="54">
        <v>582986</v>
      </c>
      <c r="N749" s="54">
        <v>623394</v>
      </c>
      <c r="O749" s="111">
        <v>636669</v>
      </c>
      <c r="P749" s="111">
        <v>667011</v>
      </c>
      <c r="Q749" s="111">
        <v>689606</v>
      </c>
      <c r="R749" s="54">
        <v>693779</v>
      </c>
      <c r="AC749" s="84" t="str">
        <f t="shared" si="12"/>
        <v>SlovakiaCable modem DOCSIS 3.0Total</v>
      </c>
      <c r="AE749" s="8"/>
      <c r="AF749" s="8"/>
    </row>
    <row r="750" spans="4:32" ht="13.15" customHeight="1" x14ac:dyDescent="0.25">
      <c r="D750" s="53" t="s">
        <v>183</v>
      </c>
      <c r="E750" s="53" t="s">
        <v>94</v>
      </c>
      <c r="F750" s="53" t="s">
        <v>19</v>
      </c>
      <c r="G750" s="53" t="s">
        <v>31</v>
      </c>
      <c r="H750" s="54" t="e">
        <v>#N/A</v>
      </c>
      <c r="I750" s="54" t="e">
        <v>#N/A</v>
      </c>
      <c r="J750" s="54" t="e">
        <v>#N/A</v>
      </c>
      <c r="K750" s="54" t="e">
        <v>#N/A</v>
      </c>
      <c r="L750" s="54" t="e">
        <v>#N/A</v>
      </c>
      <c r="M750" s="54" t="e">
        <v>#N/A</v>
      </c>
      <c r="N750" s="54">
        <v>166210</v>
      </c>
      <c r="O750" s="111">
        <v>188432</v>
      </c>
      <c r="P750" s="111">
        <v>294705</v>
      </c>
      <c r="Q750" s="147">
        <v>298593</v>
      </c>
      <c r="R750" s="54">
        <v>299786</v>
      </c>
      <c r="AC750" s="84" t="str">
        <f t="shared" si="12"/>
        <v>SlovakiaCable modem DOCSIS 3.1Total</v>
      </c>
      <c r="AE750" s="8"/>
      <c r="AF750" s="8"/>
    </row>
    <row r="751" spans="4:32" ht="13.15" customHeight="1" x14ac:dyDescent="0.25">
      <c r="D751" s="53" t="s">
        <v>183</v>
      </c>
      <c r="E751" s="53" t="s">
        <v>98</v>
      </c>
      <c r="F751" s="53" t="s">
        <v>19</v>
      </c>
      <c r="G751" s="53" t="s">
        <v>31</v>
      </c>
      <c r="H751" s="54" t="e">
        <v>#N/A</v>
      </c>
      <c r="I751" s="54" t="e">
        <v>#N/A</v>
      </c>
      <c r="J751" s="54" t="e">
        <v>#N/A</v>
      </c>
      <c r="K751" s="54" t="e">
        <v>#N/A</v>
      </c>
      <c r="L751" s="54" t="e">
        <v>#N/A</v>
      </c>
      <c r="M751" s="54" t="e">
        <v>#N/A</v>
      </c>
      <c r="N751" s="54">
        <v>1513131</v>
      </c>
      <c r="O751" s="111">
        <v>1836499</v>
      </c>
      <c r="P751" s="111">
        <v>1605869.5583817847</v>
      </c>
      <c r="Q751" s="111">
        <v>1607304.0486454668</v>
      </c>
      <c r="R751" s="54">
        <v>1738272</v>
      </c>
      <c r="AC751" s="84" t="str">
        <f t="shared" si="12"/>
        <v>SlovakiaFWATotal</v>
      </c>
      <c r="AE751" s="8"/>
      <c r="AF751" s="8"/>
    </row>
    <row r="752" spans="4:32" ht="13.15" customHeight="1" x14ac:dyDescent="0.25">
      <c r="D752" s="53" t="s">
        <v>183</v>
      </c>
      <c r="E752" s="53" t="s">
        <v>102</v>
      </c>
      <c r="F752" s="53" t="s">
        <v>19</v>
      </c>
      <c r="G752" s="53" t="s">
        <v>31</v>
      </c>
      <c r="H752" s="54">
        <v>464792.57999999996</v>
      </c>
      <c r="I752" s="54">
        <v>1009682.1496914743</v>
      </c>
      <c r="J752" s="54">
        <v>1184981.6075909568</v>
      </c>
      <c r="K752" s="54">
        <v>1748438.0428187186</v>
      </c>
      <c r="L752" s="54">
        <v>1865992.7142857143</v>
      </c>
      <c r="M752" s="54">
        <v>1890206.832097189</v>
      </c>
      <c r="N752" s="54">
        <v>1905370.3680000002</v>
      </c>
      <c r="O752" s="111">
        <v>1905370.3680000002</v>
      </c>
      <c r="P752" s="111">
        <v>1665996.4444166964</v>
      </c>
      <c r="Q752" s="111">
        <v>1605594.4922991961</v>
      </c>
      <c r="R752" s="54" t="e">
        <v>#N/A</v>
      </c>
      <c r="AC752" s="84" t="str">
        <f t="shared" si="12"/>
        <v>SlovakiaLTETotal</v>
      </c>
      <c r="AE752" s="8"/>
      <c r="AF752" s="8"/>
    </row>
    <row r="753" spans="4:32" ht="13.15" customHeight="1" x14ac:dyDescent="0.25">
      <c r="D753" s="53" t="s">
        <v>183</v>
      </c>
      <c r="E753" s="53" t="s">
        <v>106</v>
      </c>
      <c r="F753" s="53" t="s">
        <v>19</v>
      </c>
      <c r="G753" s="53" t="s">
        <v>31</v>
      </c>
      <c r="H753" s="54" t="e">
        <v>#N/A</v>
      </c>
      <c r="I753" s="54" t="e">
        <v>#N/A</v>
      </c>
      <c r="J753" s="54" t="e">
        <v>#N/A</v>
      </c>
      <c r="K753" s="54">
        <v>1372823.7804237257</v>
      </c>
      <c r="L753" s="54">
        <v>1579954.7225786436</v>
      </c>
      <c r="M753" s="54">
        <v>1681559.2406250001</v>
      </c>
      <c r="N753" s="54">
        <v>1718512.4</v>
      </c>
      <c r="O753" s="111">
        <v>1734971.3919999998</v>
      </c>
      <c r="P753" s="111">
        <v>1538591.7366500741</v>
      </c>
      <c r="Q753" s="54" t="e">
        <v>#N/A</v>
      </c>
      <c r="R753" s="54" t="e">
        <v>#N/A</v>
      </c>
      <c r="AC753" s="84" t="str">
        <f t="shared" si="12"/>
        <v>SlovakiaAverage LTE coverageTotal</v>
      </c>
      <c r="AE753" s="8"/>
      <c r="AF753" s="8"/>
    </row>
    <row r="754" spans="4:32" ht="13.15" customHeight="1" x14ac:dyDescent="0.25">
      <c r="D754" s="53" t="s">
        <v>183</v>
      </c>
      <c r="E754" s="53" t="s">
        <v>108</v>
      </c>
      <c r="F754" s="53" t="s">
        <v>19</v>
      </c>
      <c r="G754" s="53" t="s">
        <v>31</v>
      </c>
      <c r="H754" s="54" t="e">
        <v>#N/A</v>
      </c>
      <c r="I754" s="54" t="e">
        <v>#N/A</v>
      </c>
      <c r="J754" s="54" t="e">
        <v>#N/A</v>
      </c>
      <c r="K754" s="54" t="e">
        <v>#N/A</v>
      </c>
      <c r="L754" s="54" t="e">
        <v>#N/A</v>
      </c>
      <c r="M754" s="54" t="e">
        <v>#N/A</v>
      </c>
      <c r="N754" s="54" t="e">
        <v>#N/A</v>
      </c>
      <c r="O754" s="111">
        <v>0</v>
      </c>
      <c r="P754" s="111">
        <v>233079.64863761744</v>
      </c>
      <c r="Q754" s="111">
        <v>937528.53237268282</v>
      </c>
      <c r="R754" s="54">
        <v>1448756.4234392864</v>
      </c>
      <c r="AC754" s="84" t="str">
        <f t="shared" si="12"/>
        <v>Slovakia5GTotal</v>
      </c>
      <c r="AE754" s="8"/>
      <c r="AF754" s="8"/>
    </row>
    <row r="755" spans="4:32" ht="13.15" customHeight="1" x14ac:dyDescent="0.25">
      <c r="D755" s="53" t="s">
        <v>183</v>
      </c>
      <c r="E755" s="53" t="s">
        <v>207</v>
      </c>
      <c r="F755" s="53" t="s">
        <v>19</v>
      </c>
      <c r="G755" s="53" t="s">
        <v>31</v>
      </c>
      <c r="H755" s="54" t="e">
        <v>#N/A</v>
      </c>
      <c r="I755" s="54" t="e">
        <v>#N/A</v>
      </c>
      <c r="J755" s="54" t="e">
        <v>#N/A</v>
      </c>
      <c r="K755" s="54" t="e">
        <v>#N/A</v>
      </c>
      <c r="L755" s="54" t="e">
        <v>#N/A</v>
      </c>
      <c r="M755" s="54" t="e">
        <v>#N/A</v>
      </c>
      <c r="N755" s="54" t="e">
        <v>#N/A</v>
      </c>
      <c r="O755" s="111" t="e">
        <v>#N/A</v>
      </c>
      <c r="P755" s="111" t="e">
        <v>#N/A</v>
      </c>
      <c r="Q755" s="111">
        <v>663619.62453967822</v>
      </c>
      <c r="R755" s="54">
        <v>870934</v>
      </c>
      <c r="AC755" s="84" t="str">
        <f t="shared" si="12"/>
        <v>Slovakia5G in the 3.4–3.8 GHz bandTotal</v>
      </c>
      <c r="AE755" s="8"/>
      <c r="AF755" s="8"/>
    </row>
    <row r="756" spans="4:32" ht="13.15" customHeight="1" x14ac:dyDescent="0.25">
      <c r="D756" s="53" t="s">
        <v>183</v>
      </c>
      <c r="E756" s="53" t="s">
        <v>112</v>
      </c>
      <c r="F756" s="53" t="s">
        <v>19</v>
      </c>
      <c r="G756" s="53" t="s">
        <v>31</v>
      </c>
      <c r="H756" s="54">
        <v>1935538</v>
      </c>
      <c r="I756" s="54">
        <v>1935538</v>
      </c>
      <c r="J756" s="54">
        <v>1936197</v>
      </c>
      <c r="K756" s="54">
        <v>1936196.0714285714</v>
      </c>
      <c r="L756" s="54">
        <v>1937947.1428571432</v>
      </c>
      <c r="M756" s="54">
        <v>1941193.9285714286</v>
      </c>
      <c r="N756" s="54">
        <v>1936352</v>
      </c>
      <c r="O756" s="111">
        <v>1936352</v>
      </c>
      <c r="P756" s="111">
        <v>1693085.8174966429</v>
      </c>
      <c r="Q756" s="111">
        <v>1693997.9531886168</v>
      </c>
      <c r="R756" s="54">
        <v>1833150</v>
      </c>
      <c r="AC756" s="84" t="str">
        <f t="shared" si="12"/>
        <v>SlovakiaSatelliteTotal</v>
      </c>
      <c r="AE756" s="8"/>
      <c r="AF756" s="8"/>
    </row>
    <row r="757" spans="4:32" ht="13.15" customHeight="1" x14ac:dyDescent="0.25">
      <c r="D757" s="53" t="s">
        <v>183</v>
      </c>
      <c r="E757" s="53" t="s">
        <v>52</v>
      </c>
      <c r="F757" s="53" t="s">
        <v>19</v>
      </c>
      <c r="G757" s="53" t="s">
        <v>31</v>
      </c>
      <c r="H757" s="54">
        <v>1805541.9812964408</v>
      </c>
      <c r="I757" s="54">
        <v>1856185.6556823356</v>
      </c>
      <c r="J757" s="54">
        <v>1857254.3477</v>
      </c>
      <c r="K757" s="54">
        <v>1857286.2641019267</v>
      </c>
      <c r="L757" s="54">
        <v>1902340.1785714289</v>
      </c>
      <c r="M757" s="54">
        <v>1915700.3803343088</v>
      </c>
      <c r="N757" s="54" t="e">
        <v>#N/A</v>
      </c>
      <c r="O757" s="111" t="e">
        <v>#N/A</v>
      </c>
      <c r="P757" s="111" t="e">
        <v>#N/A</v>
      </c>
      <c r="Q757" s="111" t="e">
        <v>#N/A</v>
      </c>
      <c r="R757" s="111" t="e">
        <v>#N/A</v>
      </c>
      <c r="AC757" s="84" t="str">
        <f t="shared" si="12"/>
        <v>SlovakiaOverall broadband coverageTotal</v>
      </c>
      <c r="AE757" s="8"/>
      <c r="AF757" s="8"/>
    </row>
    <row r="758" spans="4:32" ht="13.15" customHeight="1" x14ac:dyDescent="0.25">
      <c r="D758" s="53" t="s">
        <v>183</v>
      </c>
      <c r="E758" s="53" t="s">
        <v>53</v>
      </c>
      <c r="F758" s="53" t="s">
        <v>19</v>
      </c>
      <c r="G758" s="53" t="s">
        <v>31</v>
      </c>
      <c r="H758" s="54" t="e">
        <v>#N/A</v>
      </c>
      <c r="I758" s="54" t="e">
        <v>#N/A</v>
      </c>
      <c r="J758" s="54" t="e">
        <v>#N/A</v>
      </c>
      <c r="K758" s="54" t="e">
        <v>#N/A</v>
      </c>
      <c r="L758" s="54">
        <v>1041951.6428571428</v>
      </c>
      <c r="M758" s="54">
        <v>1076834.5714285714</v>
      </c>
      <c r="N758" s="54" t="e">
        <v>#N/A</v>
      </c>
      <c r="O758" s="111" t="e">
        <v>#N/A</v>
      </c>
      <c r="P758" s="111" t="e">
        <v>#N/A</v>
      </c>
      <c r="Q758" s="111" t="e">
        <v>#N/A</v>
      </c>
      <c r="R758" s="111" t="e">
        <v>#N/A</v>
      </c>
      <c r="AC758" s="84" t="str">
        <f t="shared" si="12"/>
        <v>SlovakiaDOCSIS 3.0 &amp; FTTP coverageTotal</v>
      </c>
      <c r="AE758" s="8"/>
      <c r="AF758" s="8"/>
    </row>
    <row r="759" spans="4:32" ht="13.15" customHeight="1" x14ac:dyDescent="0.25">
      <c r="D759" s="53" t="s">
        <v>183</v>
      </c>
      <c r="E759" s="53" t="s">
        <v>124</v>
      </c>
      <c r="F759" s="53" t="s">
        <v>19</v>
      </c>
      <c r="G759" s="53" t="s">
        <v>31</v>
      </c>
      <c r="H759" s="54">
        <v>536819</v>
      </c>
      <c r="I759" s="54">
        <v>550452.3646410302</v>
      </c>
      <c r="J759" s="54">
        <v>556769.59516413859</v>
      </c>
      <c r="K759" s="54">
        <v>589005</v>
      </c>
      <c r="L759" s="54">
        <v>585231</v>
      </c>
      <c r="M759" s="54">
        <v>581665</v>
      </c>
      <c r="N759" s="54" t="e">
        <v>#N/A</v>
      </c>
      <c r="O759" s="111" t="e">
        <v>#N/A</v>
      </c>
      <c r="P759" s="111" t="e">
        <v>#N/A</v>
      </c>
      <c r="Q759" s="111" t="e">
        <v>#N/A</v>
      </c>
      <c r="R759" s="111" t="e">
        <v>#N/A</v>
      </c>
      <c r="AC759" s="84" t="str">
        <f t="shared" si="12"/>
        <v>SlovakiaCable modemTotal</v>
      </c>
      <c r="AE759" s="8"/>
      <c r="AF759" s="8"/>
    </row>
    <row r="760" spans="4:32" ht="13.15" customHeight="1" x14ac:dyDescent="0.25">
      <c r="D760" s="53" t="s">
        <v>183</v>
      </c>
      <c r="E760" s="53" t="s">
        <v>129</v>
      </c>
      <c r="F760" s="53" t="s">
        <v>19</v>
      </c>
      <c r="G760" s="53" t="s">
        <v>31</v>
      </c>
      <c r="H760" s="54">
        <v>966097.13100000005</v>
      </c>
      <c r="I760" s="54">
        <v>970272.38000000012</v>
      </c>
      <c r="J760" s="54">
        <v>967452.10299999989</v>
      </c>
      <c r="K760" s="54">
        <v>967451.66214285721</v>
      </c>
      <c r="L760" s="54">
        <v>967554.87428571424</v>
      </c>
      <c r="M760" s="54">
        <v>968376.75464285736</v>
      </c>
      <c r="N760" s="54" t="e">
        <v>#N/A</v>
      </c>
      <c r="O760" s="111" t="e">
        <v>#N/A</v>
      </c>
      <c r="P760" s="111" t="e">
        <v>#N/A</v>
      </c>
      <c r="Q760" s="111" t="e">
        <v>#N/A</v>
      </c>
      <c r="R760" s="111" t="e">
        <v>#N/A</v>
      </c>
      <c r="AC760" s="84" t="str">
        <f t="shared" si="12"/>
        <v>SlovakiaWiMAXTotal</v>
      </c>
      <c r="AE760" s="8"/>
      <c r="AF760" s="8"/>
    </row>
    <row r="761" spans="4:32" ht="13.15" customHeight="1" x14ac:dyDescent="0.25">
      <c r="D761" s="53" t="s">
        <v>183</v>
      </c>
      <c r="E761" s="53" t="s">
        <v>134</v>
      </c>
      <c r="F761" s="53" t="s">
        <v>19</v>
      </c>
      <c r="G761" s="53" t="s">
        <v>31</v>
      </c>
      <c r="H761" s="54">
        <v>1666424.8277778954</v>
      </c>
      <c r="I761" s="54">
        <v>1763100.8810000001</v>
      </c>
      <c r="J761" s="54">
        <v>1778311.6953999999</v>
      </c>
      <c r="K761" s="54">
        <v>1756025.478861344</v>
      </c>
      <c r="L761" s="54">
        <v>1788528.7142857143</v>
      </c>
      <c r="M761" s="54">
        <v>1875312.8052433194</v>
      </c>
      <c r="N761" s="54" t="e">
        <v>#N/A</v>
      </c>
      <c r="O761" s="111" t="e">
        <v>#N/A</v>
      </c>
      <c r="P761" s="111" t="e">
        <v>#N/A</v>
      </c>
      <c r="Q761" s="111" t="e">
        <v>#N/A</v>
      </c>
      <c r="R761" s="111" t="e">
        <v>#N/A</v>
      </c>
      <c r="AC761" s="84" t="str">
        <f t="shared" si="12"/>
        <v>SlovakiaHSPATotal</v>
      </c>
      <c r="AE761" s="8"/>
      <c r="AF761" s="8"/>
    </row>
    <row r="762" spans="4:32" ht="13.15" customHeight="1" x14ac:dyDescent="0.25">
      <c r="D762" s="53" t="s">
        <v>184</v>
      </c>
      <c r="E762" s="53" t="s">
        <v>147</v>
      </c>
      <c r="F762" s="53" t="s">
        <v>19</v>
      </c>
      <c r="G762" s="53" t="s">
        <v>149</v>
      </c>
      <c r="H762" s="54">
        <v>20273</v>
      </c>
      <c r="I762" s="54">
        <v>20273</v>
      </c>
      <c r="J762" s="54">
        <v>20273</v>
      </c>
      <c r="K762" s="54">
        <v>20274</v>
      </c>
      <c r="L762" s="54">
        <v>20275</v>
      </c>
      <c r="M762" s="54">
        <v>20275</v>
      </c>
      <c r="N762" s="54">
        <v>20275</v>
      </c>
      <c r="O762" s="111">
        <v>20275</v>
      </c>
      <c r="P762" s="111">
        <v>20275</v>
      </c>
      <c r="Q762" s="111">
        <v>20275</v>
      </c>
      <c r="R762" s="111">
        <v>20271</v>
      </c>
      <c r="AC762" s="84" t="str">
        <f t="shared" si="12"/>
        <v>SloveniaLand areaTotal</v>
      </c>
      <c r="AE762" s="8"/>
      <c r="AF762" s="8"/>
    </row>
    <row r="763" spans="4:32" ht="13.15" customHeight="1" x14ac:dyDescent="0.25">
      <c r="D763" s="53" t="s">
        <v>184</v>
      </c>
      <c r="E763" s="53" t="s">
        <v>28</v>
      </c>
      <c r="F763" s="53" t="s">
        <v>19</v>
      </c>
      <c r="G763" s="53" t="s">
        <v>152</v>
      </c>
      <c r="H763" s="54">
        <v>2055496</v>
      </c>
      <c r="I763" s="54">
        <v>2058821</v>
      </c>
      <c r="J763" s="54">
        <v>2061085</v>
      </c>
      <c r="K763" s="54">
        <v>2061292</v>
      </c>
      <c r="L763" s="54">
        <v>2059443</v>
      </c>
      <c r="M763" s="54">
        <v>2059875</v>
      </c>
      <c r="N763" s="54">
        <v>2054115</v>
      </c>
      <c r="O763" s="111">
        <v>2052602</v>
      </c>
      <c r="P763" s="111">
        <v>2046668</v>
      </c>
      <c r="Q763" s="111">
        <v>2108976.9999999963</v>
      </c>
      <c r="R763" s="111">
        <v>2048290</v>
      </c>
      <c r="AC763" s="84" t="str">
        <f t="shared" si="12"/>
        <v>SloveniaPopulationTotal</v>
      </c>
      <c r="AE763" s="8"/>
      <c r="AF763" s="8"/>
    </row>
    <row r="764" spans="4:32" ht="13.15" customHeight="1" x14ac:dyDescent="0.25">
      <c r="D764" s="53" t="s">
        <v>184</v>
      </c>
      <c r="E764" s="53" t="s">
        <v>31</v>
      </c>
      <c r="F764" s="53" t="s">
        <v>19</v>
      </c>
      <c r="G764" s="53" t="s">
        <v>152</v>
      </c>
      <c r="H764" s="54">
        <v>822198.79683388083</v>
      </c>
      <c r="I764" s="54">
        <v>823528.79225412267</v>
      </c>
      <c r="J764" s="54">
        <v>824434.38749916316</v>
      </c>
      <c r="K764" s="54">
        <v>838961</v>
      </c>
      <c r="L764" s="54">
        <v>853169</v>
      </c>
      <c r="M764" s="54">
        <v>868881</v>
      </c>
      <c r="N764" s="54">
        <v>870099</v>
      </c>
      <c r="O764" s="111">
        <v>869812</v>
      </c>
      <c r="P764" s="111">
        <v>689643</v>
      </c>
      <c r="Q764" s="111">
        <v>692761</v>
      </c>
      <c r="R764" s="111">
        <v>696539</v>
      </c>
      <c r="AC764" s="84" t="str">
        <f t="shared" si="12"/>
        <v>SloveniaHouseholdsTotal</v>
      </c>
      <c r="AE764" s="8"/>
      <c r="AF764" s="8"/>
    </row>
    <row r="765" spans="4:32" ht="13.15" customHeight="1" x14ac:dyDescent="0.25">
      <c r="D765" s="53" t="s">
        <v>184</v>
      </c>
      <c r="E765" s="53" t="s">
        <v>58</v>
      </c>
      <c r="F765" s="53" t="s">
        <v>19</v>
      </c>
      <c r="G765" s="53" t="s">
        <v>31</v>
      </c>
      <c r="H765" s="54">
        <v>803989.54745539359</v>
      </c>
      <c r="I765" s="54">
        <v>804571.05552443152</v>
      </c>
      <c r="J765" s="54">
        <v>804735.98124540003</v>
      </c>
      <c r="K765" s="54">
        <v>818183</v>
      </c>
      <c r="L765" s="54">
        <v>833546.11300000001</v>
      </c>
      <c r="M765" s="54">
        <v>851384.34330300009</v>
      </c>
      <c r="N765" s="54">
        <v>859498</v>
      </c>
      <c r="O765" s="111">
        <v>860066.5393707999</v>
      </c>
      <c r="P765" s="111" t="e">
        <v>#N/A</v>
      </c>
      <c r="Q765" s="111" t="e">
        <v>#N/A</v>
      </c>
      <c r="R765" s="111" t="e">
        <v>#N/A</v>
      </c>
      <c r="AC765" s="84" t="str">
        <f t="shared" si="12"/>
        <v>SloveniaBroadband coverage (&gt;2Mbps)Total</v>
      </c>
      <c r="AE765" s="8"/>
      <c r="AF765" s="8"/>
    </row>
    <row r="766" spans="4:32" ht="13.15" customHeight="1" x14ac:dyDescent="0.25">
      <c r="D766" s="53" t="s">
        <v>184</v>
      </c>
      <c r="E766" s="53" t="s">
        <v>60</v>
      </c>
      <c r="F766" s="53" t="s">
        <v>19</v>
      </c>
      <c r="G766" s="53" t="s">
        <v>31</v>
      </c>
      <c r="H766" s="54">
        <v>584988.61498684227</v>
      </c>
      <c r="I766" s="54">
        <v>614593.59060468292</v>
      </c>
      <c r="J766" s="54">
        <v>643959.63769671088</v>
      </c>
      <c r="K766" s="54">
        <v>684502</v>
      </c>
      <c r="L766" s="54">
        <v>709836.60800000001</v>
      </c>
      <c r="M766" s="54">
        <v>746347.05697500007</v>
      </c>
      <c r="N766" s="54">
        <v>756090</v>
      </c>
      <c r="O766" s="111">
        <v>761529.97393199999</v>
      </c>
      <c r="P766" s="111">
        <v>617129.79712200002</v>
      </c>
      <c r="Q766" s="111">
        <v>627120.50972800003</v>
      </c>
      <c r="R766" s="54">
        <v>640216.85645999992</v>
      </c>
      <c r="AC766" s="84" t="str">
        <f t="shared" si="12"/>
        <v>SloveniaBroadband coverage (&gt;30Mbps)Total</v>
      </c>
      <c r="AE766" s="8"/>
      <c r="AF766" s="8"/>
    </row>
    <row r="767" spans="4:32" ht="13.15" customHeight="1" x14ac:dyDescent="0.25">
      <c r="D767" s="53" t="s">
        <v>184</v>
      </c>
      <c r="E767" s="53" t="s">
        <v>61</v>
      </c>
      <c r="F767" s="53" t="s">
        <v>19</v>
      </c>
      <c r="G767" s="53" t="s">
        <v>31</v>
      </c>
      <c r="H767" s="54">
        <v>532054.82385748532</v>
      </c>
      <c r="I767" s="54">
        <v>553934.78776809713</v>
      </c>
      <c r="J767" s="54">
        <v>566686.84362484084</v>
      </c>
      <c r="K767" s="54">
        <v>605401</v>
      </c>
      <c r="L767" s="54">
        <v>633904.56700000004</v>
      </c>
      <c r="M767" s="54">
        <v>689524</v>
      </c>
      <c r="N767" s="54">
        <v>704178</v>
      </c>
      <c r="O767" s="111">
        <v>714494.02022000006</v>
      </c>
      <c r="P767" s="111">
        <v>589784.76252900006</v>
      </c>
      <c r="Q767" s="111">
        <v>604093.82684900006</v>
      </c>
      <c r="R767" s="54">
        <v>620127.97516099992</v>
      </c>
      <c r="AC767" s="84" t="str">
        <f t="shared" si="12"/>
        <v>SloveniaBroadband coverage (&gt;100Mbps)Total</v>
      </c>
      <c r="AE767" s="8"/>
      <c r="AF767" s="8"/>
    </row>
    <row r="768" spans="4:32" ht="13.15" customHeight="1" x14ac:dyDescent="0.25">
      <c r="D768" s="53" t="s">
        <v>184</v>
      </c>
      <c r="E768" s="53" t="s">
        <v>62</v>
      </c>
      <c r="F768" s="53" t="s">
        <v>19</v>
      </c>
      <c r="G768" s="53" t="s">
        <v>31</v>
      </c>
      <c r="H768" s="54" t="e">
        <v>#N/A</v>
      </c>
      <c r="I768" s="54" t="e">
        <v>#N/A</v>
      </c>
      <c r="J768" s="54" t="e">
        <v>#N/A</v>
      </c>
      <c r="K768" s="54" t="e">
        <v>#N/A</v>
      </c>
      <c r="L768" s="54" t="e">
        <v>#N/A</v>
      </c>
      <c r="M768" s="54" t="e">
        <v>#N/A</v>
      </c>
      <c r="N768" s="54">
        <v>4059.0118349999998</v>
      </c>
      <c r="O768" s="111">
        <v>6913.2657760000002</v>
      </c>
      <c r="P768" s="111">
        <v>5889.5512200000003</v>
      </c>
      <c r="Q768" s="147">
        <v>45892.999999999993</v>
      </c>
      <c r="R768" s="54">
        <v>75940</v>
      </c>
      <c r="AC768" s="84" t="str">
        <f t="shared" si="12"/>
        <v>SloveniaBroadband coverage (&gt;1Gbps)Total</v>
      </c>
      <c r="AE768" s="8"/>
      <c r="AF768" s="8"/>
    </row>
    <row r="769" spans="4:32" ht="13.15" customHeight="1" x14ac:dyDescent="0.25">
      <c r="D769" s="53" t="s">
        <v>184</v>
      </c>
      <c r="E769" s="53" t="s">
        <v>63</v>
      </c>
      <c r="F769" s="53" t="s">
        <v>19</v>
      </c>
      <c r="G769" s="53" t="s">
        <v>31</v>
      </c>
      <c r="H769" s="54" t="e">
        <v>#N/A</v>
      </c>
      <c r="I769" s="54" t="e">
        <v>#N/A</v>
      </c>
      <c r="J769" s="54" t="e">
        <v>#N/A</v>
      </c>
      <c r="K769" s="54" t="e">
        <v>#N/A</v>
      </c>
      <c r="L769" s="54" t="e">
        <v>#N/A</v>
      </c>
      <c r="M769" s="54" t="e">
        <v>#N/A</v>
      </c>
      <c r="N769" s="54" t="e">
        <v>#N/A</v>
      </c>
      <c r="O769" s="111" t="e">
        <v>#N/A</v>
      </c>
      <c r="P769" s="111">
        <v>5889.5512200000003</v>
      </c>
      <c r="Q769" s="147">
        <v>45892.999999999993</v>
      </c>
      <c r="R769" s="54">
        <v>75940</v>
      </c>
      <c r="AC769" s="84" t="str">
        <f t="shared" si="12"/>
        <v>SloveniaBroadband coverage (&gt;1Gbps upload and download)Total</v>
      </c>
      <c r="AE769" s="8"/>
      <c r="AF769" s="8"/>
    </row>
    <row r="770" spans="4:32" ht="13.15" customHeight="1" x14ac:dyDescent="0.25">
      <c r="D770" s="53" t="s">
        <v>184</v>
      </c>
      <c r="E770" s="53" t="s">
        <v>65</v>
      </c>
      <c r="F770" s="53" t="s">
        <v>19</v>
      </c>
      <c r="G770" s="53" t="s">
        <v>31</v>
      </c>
      <c r="H770" s="54">
        <v>782615</v>
      </c>
      <c r="I770" s="54">
        <v>785526.59612706129</v>
      </c>
      <c r="J770" s="54">
        <v>786964.79374958167</v>
      </c>
      <c r="K770" s="54">
        <v>819712</v>
      </c>
      <c r="L770" s="54">
        <v>834399.28200000001</v>
      </c>
      <c r="M770" s="54">
        <v>852372.26099999994</v>
      </c>
      <c r="N770" s="54">
        <v>859211</v>
      </c>
      <c r="O770" s="111">
        <v>860066.5393707999</v>
      </c>
      <c r="P770" s="111">
        <v>682187.80400000012</v>
      </c>
      <c r="Q770" s="111">
        <v>685867.103</v>
      </c>
      <c r="R770" s="54">
        <v>690505.59500000009</v>
      </c>
      <c r="AC770" s="84" t="str">
        <f t="shared" si="12"/>
        <v>SloveniaFixed broadband coverageTotal</v>
      </c>
      <c r="AE770" s="8"/>
      <c r="AF770" s="8"/>
    </row>
    <row r="771" spans="4:32" ht="13.15" customHeight="1" x14ac:dyDescent="0.25">
      <c r="D771" s="53" t="s">
        <v>184</v>
      </c>
      <c r="E771" s="53" t="s">
        <v>70</v>
      </c>
      <c r="F771" s="53" t="s">
        <v>19</v>
      </c>
      <c r="G771" s="53" t="s">
        <v>31</v>
      </c>
      <c r="H771" s="54">
        <v>641875.27722257667</v>
      </c>
      <c r="I771" s="54">
        <v>660579.27257301263</v>
      </c>
      <c r="J771" s="54">
        <v>666287.38410298584</v>
      </c>
      <c r="K771" s="54">
        <v>684502</v>
      </c>
      <c r="L771" s="54">
        <v>709836.60800000001</v>
      </c>
      <c r="M771" s="54">
        <v>746500.40099999995</v>
      </c>
      <c r="N771" s="54">
        <v>756182</v>
      </c>
      <c r="O771" s="111">
        <v>761581.29284000001</v>
      </c>
      <c r="P771" s="111">
        <v>617150.75199999998</v>
      </c>
      <c r="Q771" s="111">
        <v>627039.01500000001</v>
      </c>
      <c r="R771" s="54">
        <v>640206.0560000001</v>
      </c>
      <c r="AC771" s="84" t="str">
        <f t="shared" si="12"/>
        <v>SloveniaNGA coverageTotal</v>
      </c>
      <c r="AE771" s="8"/>
      <c r="AF771" s="8"/>
    </row>
    <row r="772" spans="4:32" ht="13.15" customHeight="1" x14ac:dyDescent="0.25">
      <c r="D772" s="53" t="s">
        <v>184</v>
      </c>
      <c r="E772" s="53" t="s">
        <v>225</v>
      </c>
      <c r="F772" s="53" t="s">
        <v>19</v>
      </c>
      <c r="G772" s="53" t="s">
        <v>31</v>
      </c>
      <c r="H772" s="54" t="e">
        <v>#N/A</v>
      </c>
      <c r="I772" s="54" t="e">
        <v>#N/A</v>
      </c>
      <c r="J772" s="54" t="e">
        <v>#N/A</v>
      </c>
      <c r="K772" s="54" t="e">
        <v>#N/A</v>
      </c>
      <c r="L772" s="54" t="e">
        <v>#N/A</v>
      </c>
      <c r="M772" s="54" t="e">
        <v>#N/A</v>
      </c>
      <c r="N772" s="54">
        <v>555063.12516900001</v>
      </c>
      <c r="O772" s="111">
        <v>570385</v>
      </c>
      <c r="P772" s="111">
        <v>499583.59300000005</v>
      </c>
      <c r="Q772" s="111">
        <v>523205.64260000008</v>
      </c>
      <c r="R772" s="54">
        <v>546842.95610000007</v>
      </c>
      <c r="AC772" s="84" t="str">
        <f t="shared" si="12"/>
        <v>SloveniaFixed VHCN coverage (FTTP &amp; DOCSIS 3.1)Total</v>
      </c>
      <c r="AE772" s="8"/>
      <c r="AF772" s="8"/>
    </row>
    <row r="773" spans="4:32" ht="13.15" customHeight="1" x14ac:dyDescent="0.25">
      <c r="D773" s="53" t="s">
        <v>184</v>
      </c>
      <c r="E773" s="53" t="s">
        <v>226</v>
      </c>
      <c r="F773" s="53" t="s">
        <v>19</v>
      </c>
      <c r="G773" s="53" t="s">
        <v>31</v>
      </c>
      <c r="H773" s="54" t="e">
        <v>#N/A</v>
      </c>
      <c r="I773" s="54" t="e">
        <v>#N/A</v>
      </c>
      <c r="J773" s="54" t="e">
        <v>#N/A</v>
      </c>
      <c r="K773" s="54" t="e">
        <v>#N/A</v>
      </c>
      <c r="L773" s="54" t="e">
        <v>#N/A</v>
      </c>
      <c r="M773" s="54" t="e">
        <v>#N/A</v>
      </c>
      <c r="N773" s="54" t="e">
        <v>#N/A</v>
      </c>
      <c r="O773" s="54" t="e">
        <v>#N/A</v>
      </c>
      <c r="P773" s="54" t="e">
        <v>#N/A</v>
      </c>
      <c r="Q773" s="54" t="e">
        <v>#N/A</v>
      </c>
      <c r="R773" s="54">
        <v>639353.49099999992</v>
      </c>
      <c r="AC773" s="84" t="str">
        <f t="shared" si="12"/>
        <v>SloveniaVHCN coverage (as defined by BEREC)Total</v>
      </c>
      <c r="AE773" s="8"/>
      <c r="AF773" s="8"/>
    </row>
    <row r="774" spans="4:32" ht="13.15" customHeight="1" x14ac:dyDescent="0.25">
      <c r="D774" s="53" t="s">
        <v>184</v>
      </c>
      <c r="E774" s="53" t="s">
        <v>74</v>
      </c>
      <c r="F774" s="53" t="s">
        <v>19</v>
      </c>
      <c r="G774" s="53" t="s">
        <v>31</v>
      </c>
      <c r="H774" s="54">
        <v>744673</v>
      </c>
      <c r="I774" s="54">
        <v>747524.4</v>
      </c>
      <c r="J774" s="54">
        <v>749495.2</v>
      </c>
      <c r="K774" s="54">
        <v>804112</v>
      </c>
      <c r="L774" s="54">
        <v>817407</v>
      </c>
      <c r="M774" s="54">
        <v>834886</v>
      </c>
      <c r="N774" s="54">
        <v>834312</v>
      </c>
      <c r="O774" s="111">
        <v>833778</v>
      </c>
      <c r="P774" s="111">
        <v>660514</v>
      </c>
      <c r="Q774" s="111">
        <v>662080.19900000002</v>
      </c>
      <c r="R774" s="54">
        <v>663018.71060000011</v>
      </c>
      <c r="AC774" s="84" t="str">
        <f t="shared" si="12"/>
        <v>SloveniaDSLTotal</v>
      </c>
      <c r="AE774" s="8"/>
      <c r="AF774" s="8"/>
    </row>
    <row r="775" spans="4:32" ht="13.15" customHeight="1" x14ac:dyDescent="0.25">
      <c r="D775" s="53" t="s">
        <v>184</v>
      </c>
      <c r="E775" s="53" t="s">
        <v>78</v>
      </c>
      <c r="F775" s="53" t="s">
        <v>19</v>
      </c>
      <c r="G775" s="53" t="s">
        <v>31</v>
      </c>
      <c r="H775" s="54">
        <v>424603.09810938017</v>
      </c>
      <c r="I775" s="54">
        <v>432220.22296938847</v>
      </c>
      <c r="J775" s="54">
        <v>435195.57980206062</v>
      </c>
      <c r="K775" s="54">
        <v>447952</v>
      </c>
      <c r="L775" s="54">
        <v>503122</v>
      </c>
      <c r="M775" s="54">
        <v>479783</v>
      </c>
      <c r="N775" s="54">
        <v>488669</v>
      </c>
      <c r="O775" s="111">
        <v>488595</v>
      </c>
      <c r="P775" s="111">
        <v>390272.99999999994</v>
      </c>
      <c r="Q775" s="111">
        <v>389072.53239999991</v>
      </c>
      <c r="R775" s="54">
        <v>392738.33160000009</v>
      </c>
      <c r="AC775" s="84" t="str">
        <f t="shared" si="12"/>
        <v>SloveniaVDSLTotal</v>
      </c>
      <c r="AE775" s="8"/>
      <c r="AF775" s="8"/>
    </row>
    <row r="776" spans="4:32" ht="13.15" customHeight="1" x14ac:dyDescent="0.25">
      <c r="D776" s="53" t="s">
        <v>184</v>
      </c>
      <c r="E776" s="53" t="s">
        <v>82</v>
      </c>
      <c r="F776" s="53" t="s">
        <v>19</v>
      </c>
      <c r="G776" s="53" t="s">
        <v>31</v>
      </c>
      <c r="H776" s="54" t="e">
        <v>#N/A</v>
      </c>
      <c r="I776" s="54" t="e">
        <v>#N/A</v>
      </c>
      <c r="J776" s="54" t="e">
        <v>#N/A</v>
      </c>
      <c r="K776" s="54" t="e">
        <v>#N/A</v>
      </c>
      <c r="L776" s="54" t="e">
        <v>#N/A</v>
      </c>
      <c r="M776" s="54" t="e">
        <v>#N/A</v>
      </c>
      <c r="N776" s="54">
        <v>0</v>
      </c>
      <c r="O776" s="111">
        <v>0</v>
      </c>
      <c r="P776" s="111">
        <v>0</v>
      </c>
      <c r="Q776" s="111">
        <v>0</v>
      </c>
      <c r="R776" s="54">
        <v>0</v>
      </c>
      <c r="AC776" s="84" t="str">
        <f t="shared" si="12"/>
        <v>SloveniaVDSL 2 VectoringTotal</v>
      </c>
      <c r="AE776" s="8"/>
      <c r="AF776" s="8"/>
    </row>
    <row r="777" spans="4:32" ht="13.15" customHeight="1" x14ac:dyDescent="0.25">
      <c r="D777" s="53" t="s">
        <v>184</v>
      </c>
      <c r="E777" s="53" t="s">
        <v>86</v>
      </c>
      <c r="F777" s="53" t="s">
        <v>19</v>
      </c>
      <c r="G777" s="53" t="s">
        <v>31</v>
      </c>
      <c r="H777" s="54">
        <v>301231</v>
      </c>
      <c r="I777" s="54">
        <v>347474</v>
      </c>
      <c r="J777" s="54">
        <v>370951</v>
      </c>
      <c r="K777" s="54">
        <v>422763</v>
      </c>
      <c r="L777" s="54">
        <v>445051</v>
      </c>
      <c r="M777" s="54">
        <v>530728</v>
      </c>
      <c r="N777" s="54">
        <v>555063</v>
      </c>
      <c r="O777" s="111">
        <v>570385</v>
      </c>
      <c r="P777" s="111">
        <v>499660</v>
      </c>
      <c r="Q777" s="111">
        <v>523205.64260000008</v>
      </c>
      <c r="R777" s="54">
        <v>546842.95610000007</v>
      </c>
      <c r="AC777" s="84" t="str">
        <f t="shared" si="12"/>
        <v>SloveniaFTTPTotal</v>
      </c>
      <c r="AE777" s="8"/>
      <c r="AF777" s="8"/>
    </row>
    <row r="778" spans="4:32" ht="13.15" customHeight="1" x14ac:dyDescent="0.25">
      <c r="D778" s="53" t="s">
        <v>184</v>
      </c>
      <c r="E778" s="53" t="s">
        <v>90</v>
      </c>
      <c r="F778" s="53" t="s">
        <v>19</v>
      </c>
      <c r="G778" s="53" t="s">
        <v>31</v>
      </c>
      <c r="H778" s="54">
        <v>404787</v>
      </c>
      <c r="I778" s="54">
        <v>420980.88248804136</v>
      </c>
      <c r="J778" s="54">
        <v>431883.0275026919</v>
      </c>
      <c r="K778" s="54">
        <v>450116</v>
      </c>
      <c r="L778" s="54">
        <v>489388</v>
      </c>
      <c r="M778" s="54">
        <v>520051</v>
      </c>
      <c r="N778" s="54">
        <v>501573</v>
      </c>
      <c r="O778" s="111">
        <v>510592</v>
      </c>
      <c r="P778" s="111">
        <v>403368.99999999994</v>
      </c>
      <c r="Q778" s="111">
        <v>404709.4936000001</v>
      </c>
      <c r="R778" s="54">
        <v>404215.35869999998</v>
      </c>
      <c r="AC778" s="84" t="str">
        <f t="shared" si="12"/>
        <v>SloveniaCable modem DOCSIS 3.0Total</v>
      </c>
      <c r="AE778" s="8"/>
      <c r="AF778" s="8"/>
    </row>
    <row r="779" spans="4:32" ht="13.15" customHeight="1" x14ac:dyDescent="0.25">
      <c r="D779" s="53" t="s">
        <v>184</v>
      </c>
      <c r="E779" s="53" t="s">
        <v>94</v>
      </c>
      <c r="F779" s="53" t="s">
        <v>19</v>
      </c>
      <c r="G779" s="53" t="s">
        <v>31</v>
      </c>
      <c r="H779" s="54" t="e">
        <v>#N/A</v>
      </c>
      <c r="I779" s="54" t="e">
        <v>#N/A</v>
      </c>
      <c r="J779" s="54" t="e">
        <v>#N/A</v>
      </c>
      <c r="K779" s="54" t="e">
        <v>#N/A</v>
      </c>
      <c r="L779" s="54" t="e">
        <v>#N/A</v>
      </c>
      <c r="M779" s="54" t="e">
        <v>#N/A</v>
      </c>
      <c r="N779" s="54">
        <v>0</v>
      </c>
      <c r="O779" s="111">
        <v>0</v>
      </c>
      <c r="P779" s="111">
        <v>0</v>
      </c>
      <c r="Q779" s="111">
        <v>0</v>
      </c>
      <c r="R779" s="54">
        <v>0</v>
      </c>
      <c r="AC779" s="84" t="str">
        <f t="shared" si="12"/>
        <v>SloveniaCable modem DOCSIS 3.1Total</v>
      </c>
      <c r="AE779" s="8"/>
      <c r="AF779" s="8"/>
    </row>
    <row r="780" spans="4:32" ht="13.15" customHeight="1" x14ac:dyDescent="0.25">
      <c r="D780" s="53" t="s">
        <v>184</v>
      </c>
      <c r="E780" s="53" t="s">
        <v>98</v>
      </c>
      <c r="F780" s="53" t="s">
        <v>19</v>
      </c>
      <c r="G780" s="53" t="s">
        <v>31</v>
      </c>
      <c r="H780" s="54" t="e">
        <v>#N/A</v>
      </c>
      <c r="I780" s="54" t="e">
        <v>#N/A</v>
      </c>
      <c r="J780" s="54" t="e">
        <v>#N/A</v>
      </c>
      <c r="K780" s="54" t="e">
        <v>#N/A</v>
      </c>
      <c r="L780" s="54" t="e">
        <v>#N/A</v>
      </c>
      <c r="M780" s="54" t="e">
        <v>#N/A</v>
      </c>
      <c r="N780" s="54">
        <v>292957</v>
      </c>
      <c r="O780" s="111">
        <v>314458</v>
      </c>
      <c r="P780" s="111">
        <v>204964</v>
      </c>
      <c r="Q780" s="111">
        <v>206876.01200000002</v>
      </c>
      <c r="R780" s="54">
        <v>239685.95259999999</v>
      </c>
      <c r="AC780" s="84" t="str">
        <f t="shared" si="12"/>
        <v>SloveniaFWATotal</v>
      </c>
      <c r="AE780" s="8"/>
      <c r="AF780" s="8"/>
    </row>
    <row r="781" spans="4:32" ht="13.15" customHeight="1" x14ac:dyDescent="0.25">
      <c r="D781" s="53" t="s">
        <v>184</v>
      </c>
      <c r="E781" s="53" t="s">
        <v>102</v>
      </c>
      <c r="F781" s="53" t="s">
        <v>19</v>
      </c>
      <c r="G781" s="53" t="s">
        <v>31</v>
      </c>
      <c r="H781" s="54">
        <v>505122.17322229297</v>
      </c>
      <c r="I781" s="54">
        <v>721865.32028197893</v>
      </c>
      <c r="J781" s="54">
        <v>788640.96904415451</v>
      </c>
      <c r="K781" s="54">
        <v>817061</v>
      </c>
      <c r="L781" s="54">
        <v>840947</v>
      </c>
      <c r="M781" s="54">
        <v>864665</v>
      </c>
      <c r="N781" s="54">
        <v>867495</v>
      </c>
      <c r="O781" s="111">
        <v>869228</v>
      </c>
      <c r="P781" s="111">
        <v>689256</v>
      </c>
      <c r="Q781" s="111">
        <v>691055.00699999987</v>
      </c>
      <c r="R781" s="54" t="e">
        <v>#N/A</v>
      </c>
      <c r="AC781" s="84" t="str">
        <f t="shared" si="12"/>
        <v>SloveniaLTETotal</v>
      </c>
      <c r="AE781" s="8"/>
      <c r="AF781" s="8"/>
    </row>
    <row r="782" spans="4:32" ht="13.15" customHeight="1" x14ac:dyDescent="0.25">
      <c r="D782" s="53" t="s">
        <v>184</v>
      </c>
      <c r="E782" s="53" t="s">
        <v>106</v>
      </c>
      <c r="F782" s="53" t="s">
        <v>19</v>
      </c>
      <c r="G782" s="53" t="s">
        <v>31</v>
      </c>
      <c r="H782" s="54" t="e">
        <v>#N/A</v>
      </c>
      <c r="I782" s="54" t="e">
        <v>#N/A</v>
      </c>
      <c r="J782" s="54" t="e">
        <v>#N/A</v>
      </c>
      <c r="K782" s="54">
        <v>756321.66666666674</v>
      </c>
      <c r="L782" s="54">
        <v>819582.58036666666</v>
      </c>
      <c r="M782" s="54">
        <v>853241.14199999999</v>
      </c>
      <c r="N782" s="54">
        <v>859628.80869999994</v>
      </c>
      <c r="O782" s="111">
        <v>865317.97133333329</v>
      </c>
      <c r="P782" s="111">
        <v>686712.01725000003</v>
      </c>
      <c r="Q782" s="54" t="e">
        <v>#N/A</v>
      </c>
      <c r="R782" s="54" t="e">
        <v>#N/A</v>
      </c>
      <c r="AC782" s="84" t="str">
        <f t="shared" si="12"/>
        <v>SloveniaAverage LTE coverageTotal</v>
      </c>
      <c r="AE782" s="8"/>
      <c r="AF782" s="8"/>
    </row>
    <row r="783" spans="4:32" ht="13.15" customHeight="1" x14ac:dyDescent="0.25">
      <c r="D783" s="53" t="s">
        <v>184</v>
      </c>
      <c r="E783" s="53" t="s">
        <v>108</v>
      </c>
      <c r="F783" s="53" t="s">
        <v>19</v>
      </c>
      <c r="G783" s="53" t="s">
        <v>31</v>
      </c>
      <c r="H783" s="54" t="e">
        <v>#N/A</v>
      </c>
      <c r="I783" s="54" t="e">
        <v>#N/A</v>
      </c>
      <c r="J783" s="54" t="e">
        <v>#N/A</v>
      </c>
      <c r="K783" s="54" t="e">
        <v>#N/A</v>
      </c>
      <c r="L783" s="54" t="e">
        <v>#N/A</v>
      </c>
      <c r="M783" s="54" t="e">
        <v>#N/A</v>
      </c>
      <c r="N783" s="54" t="e">
        <v>#N/A</v>
      </c>
      <c r="O783" s="111">
        <v>0</v>
      </c>
      <c r="P783" s="111">
        <v>252360</v>
      </c>
      <c r="Q783" s="111">
        <v>442808.3848</v>
      </c>
      <c r="R783" s="54">
        <v>572046.05359999998</v>
      </c>
      <c r="AC783" s="84" t="str">
        <f t="shared" si="12"/>
        <v>Slovenia5GTotal</v>
      </c>
      <c r="AE783" s="8"/>
      <c r="AF783" s="8"/>
    </row>
    <row r="784" spans="4:32" ht="13.15" customHeight="1" x14ac:dyDescent="0.25">
      <c r="D784" s="53" t="s">
        <v>184</v>
      </c>
      <c r="E784" s="53" t="s">
        <v>207</v>
      </c>
      <c r="F784" s="53" t="s">
        <v>19</v>
      </c>
      <c r="G784" s="53" t="s">
        <v>31</v>
      </c>
      <c r="H784" s="54" t="e">
        <v>#N/A</v>
      </c>
      <c r="I784" s="54" t="e">
        <v>#N/A</v>
      </c>
      <c r="J784" s="54" t="e">
        <v>#N/A</v>
      </c>
      <c r="K784" s="54" t="e">
        <v>#N/A</v>
      </c>
      <c r="L784" s="54" t="e">
        <v>#N/A</v>
      </c>
      <c r="M784" s="54" t="e">
        <v>#N/A</v>
      </c>
      <c r="N784" s="54" t="e">
        <v>#N/A</v>
      </c>
      <c r="O784" s="111" t="e">
        <v>#N/A</v>
      </c>
      <c r="P784" s="111" t="e">
        <v>#N/A</v>
      </c>
      <c r="Q784" s="111">
        <v>383859.20430000004</v>
      </c>
      <c r="R784" s="54">
        <v>474330.40570000006</v>
      </c>
      <c r="AC784" s="84" t="str">
        <f t="shared" si="12"/>
        <v>Slovenia5G in the 3.4–3.8 GHz bandTotal</v>
      </c>
      <c r="AE784" s="8"/>
      <c r="AF784" s="8"/>
    </row>
    <row r="785" spans="4:32" ht="13.15" customHeight="1" x14ac:dyDescent="0.25">
      <c r="D785" s="53" t="s">
        <v>184</v>
      </c>
      <c r="E785" s="53" t="s">
        <v>112</v>
      </c>
      <c r="F785" s="53" t="s">
        <v>19</v>
      </c>
      <c r="G785" s="53" t="s">
        <v>31</v>
      </c>
      <c r="H785" s="54">
        <v>822198.79683388083</v>
      </c>
      <c r="I785" s="54">
        <v>823528.79225412267</v>
      </c>
      <c r="J785" s="54">
        <v>824434.38749916316</v>
      </c>
      <c r="K785" s="54">
        <v>838961</v>
      </c>
      <c r="L785" s="54">
        <v>853169</v>
      </c>
      <c r="M785" s="54">
        <v>868881</v>
      </c>
      <c r="N785" s="54">
        <v>870099</v>
      </c>
      <c r="O785" s="111">
        <v>869812</v>
      </c>
      <c r="P785" s="111">
        <v>689643</v>
      </c>
      <c r="Q785" s="111">
        <v>692761</v>
      </c>
      <c r="R785" s="54">
        <v>696539</v>
      </c>
      <c r="AC785" s="84" t="str">
        <f t="shared" si="12"/>
        <v>SloveniaSatelliteTotal</v>
      </c>
      <c r="AE785" s="8"/>
      <c r="AF785" s="8"/>
    </row>
    <row r="786" spans="4:32" ht="13.15" customHeight="1" x14ac:dyDescent="0.25">
      <c r="D786" s="53" t="s">
        <v>184</v>
      </c>
      <c r="E786" s="53" t="s">
        <v>52</v>
      </c>
      <c r="F786" s="53" t="s">
        <v>19</v>
      </c>
      <c r="G786" s="53" t="s">
        <v>31</v>
      </c>
      <c r="H786" s="54">
        <v>816102.23341245309</v>
      </c>
      <c r="I786" s="54">
        <v>820538.65281283704</v>
      </c>
      <c r="J786" s="54">
        <v>822215.10770820337</v>
      </c>
      <c r="K786" s="54">
        <v>837612</v>
      </c>
      <c r="L786" s="54">
        <v>852175.35</v>
      </c>
      <c r="M786" s="54">
        <v>868881</v>
      </c>
      <c r="N786" s="54" t="e">
        <v>#N/A</v>
      </c>
      <c r="O786" s="111" t="e">
        <v>#N/A</v>
      </c>
      <c r="P786" s="111" t="e">
        <v>#N/A</v>
      </c>
      <c r="Q786" s="111" t="e">
        <v>#N/A</v>
      </c>
      <c r="R786" s="111" t="e">
        <v>#N/A</v>
      </c>
      <c r="AC786" s="84" t="str">
        <f t="shared" si="12"/>
        <v>SloveniaOverall broadband coverageTotal</v>
      </c>
      <c r="AE786" s="8"/>
      <c r="AF786" s="8"/>
    </row>
    <row r="787" spans="4:32" ht="13.15" customHeight="1" x14ac:dyDescent="0.25">
      <c r="D787" s="53" t="s">
        <v>184</v>
      </c>
      <c r="E787" s="53" t="s">
        <v>53</v>
      </c>
      <c r="F787" s="53" t="s">
        <v>19</v>
      </c>
      <c r="G787" s="53" t="s">
        <v>31</v>
      </c>
      <c r="H787" s="54" t="e">
        <v>#N/A</v>
      </c>
      <c r="I787" s="54" t="e">
        <v>#N/A</v>
      </c>
      <c r="J787" s="54" t="e">
        <v>#N/A</v>
      </c>
      <c r="K787" s="54" t="e">
        <v>#N/A</v>
      </c>
      <c r="L787" s="54">
        <v>636464.07400000002</v>
      </c>
      <c r="M787" s="54">
        <v>690847.2831</v>
      </c>
      <c r="N787" s="54" t="e">
        <v>#N/A</v>
      </c>
      <c r="O787" s="111" t="e">
        <v>#N/A</v>
      </c>
      <c r="P787" s="111" t="e">
        <v>#N/A</v>
      </c>
      <c r="Q787" s="111" t="e">
        <v>#N/A</v>
      </c>
      <c r="R787" s="111" t="e">
        <v>#N/A</v>
      </c>
      <c r="AC787" s="84" t="str">
        <f t="shared" si="12"/>
        <v>SloveniaDOCSIS 3.0 &amp; FTTP coverageTotal</v>
      </c>
      <c r="AE787" s="8"/>
      <c r="AF787" s="8"/>
    </row>
    <row r="788" spans="4:32" ht="13.15" customHeight="1" x14ac:dyDescent="0.25">
      <c r="D788" s="53" t="s">
        <v>184</v>
      </c>
      <c r="E788" s="53" t="s">
        <v>124</v>
      </c>
      <c r="F788" s="53" t="s">
        <v>19</v>
      </c>
      <c r="G788" s="53" t="s">
        <v>31</v>
      </c>
      <c r="H788" s="54">
        <v>462916.86265968677</v>
      </c>
      <c r="I788" s="54">
        <v>479943.41714836058</v>
      </c>
      <c r="J788" s="54">
        <v>481644.44698729907</v>
      </c>
      <c r="K788" s="54">
        <v>491325</v>
      </c>
      <c r="L788" s="54">
        <v>514798</v>
      </c>
      <c r="M788" s="54">
        <v>543806</v>
      </c>
      <c r="N788" s="54" t="e">
        <v>#N/A</v>
      </c>
      <c r="O788" s="111" t="e">
        <v>#N/A</v>
      </c>
      <c r="P788" s="111" t="e">
        <v>#N/A</v>
      </c>
      <c r="Q788" s="111" t="e">
        <v>#N/A</v>
      </c>
      <c r="R788" s="111" t="e">
        <v>#N/A</v>
      </c>
      <c r="AC788" s="84" t="str">
        <f t="shared" si="12"/>
        <v>SloveniaCable modemTotal</v>
      </c>
      <c r="AE788" s="8"/>
      <c r="AF788" s="8"/>
    </row>
    <row r="789" spans="4:32" ht="13.15" customHeight="1" x14ac:dyDescent="0.25">
      <c r="D789" s="53" t="s">
        <v>184</v>
      </c>
      <c r="E789" s="53" t="s">
        <v>129</v>
      </c>
      <c r="F789" s="53" t="s">
        <v>19</v>
      </c>
      <c r="G789" s="53" t="s">
        <v>31</v>
      </c>
      <c r="H789" s="54">
        <v>2339</v>
      </c>
      <c r="I789" s="54">
        <v>2339</v>
      </c>
      <c r="J789" s="54">
        <v>2339</v>
      </c>
      <c r="K789" s="54">
        <v>21433</v>
      </c>
      <c r="L789" s="54">
        <v>21942</v>
      </c>
      <c r="M789" s="54">
        <v>22094</v>
      </c>
      <c r="N789" s="54" t="e">
        <v>#N/A</v>
      </c>
      <c r="O789" s="111" t="e">
        <v>#N/A</v>
      </c>
      <c r="P789" s="111" t="e">
        <v>#N/A</v>
      </c>
      <c r="Q789" s="111" t="e">
        <v>#N/A</v>
      </c>
      <c r="R789" s="111" t="e">
        <v>#N/A</v>
      </c>
      <c r="AC789" s="84" t="str">
        <f t="shared" si="12"/>
        <v>SloveniaWiMAXTotal</v>
      </c>
      <c r="AE789" s="8"/>
      <c r="AF789" s="8"/>
    </row>
    <row r="790" spans="4:32" ht="13.15" customHeight="1" x14ac:dyDescent="0.25">
      <c r="D790" s="53" t="s">
        <v>184</v>
      </c>
      <c r="E790" s="53" t="s">
        <v>134</v>
      </c>
      <c r="F790" s="53" t="s">
        <v>19</v>
      </c>
      <c r="G790" s="53" t="s">
        <v>31</v>
      </c>
      <c r="H790" s="54">
        <v>802216.90951501671</v>
      </c>
      <c r="I790" s="54">
        <v>806630.86790321814</v>
      </c>
      <c r="J790" s="54">
        <v>808292.02907236421</v>
      </c>
      <c r="K790" s="54">
        <v>823322</v>
      </c>
      <c r="L790" s="54">
        <v>839237</v>
      </c>
      <c r="M790" s="54">
        <v>859568</v>
      </c>
      <c r="N790" s="54" t="e">
        <v>#N/A</v>
      </c>
      <c r="O790" s="111" t="e">
        <v>#N/A</v>
      </c>
      <c r="P790" s="111" t="e">
        <v>#N/A</v>
      </c>
      <c r="Q790" s="111" t="e">
        <v>#N/A</v>
      </c>
      <c r="R790" s="111" t="e">
        <v>#N/A</v>
      </c>
      <c r="AC790" s="84" t="str">
        <f t="shared" si="12"/>
        <v>SloveniaHSPATotal</v>
      </c>
      <c r="AE790" s="8"/>
      <c r="AF790" s="8"/>
    </row>
    <row r="791" spans="4:32" ht="13.15" customHeight="1" x14ac:dyDescent="0.25">
      <c r="D791" s="53" t="s">
        <v>185</v>
      </c>
      <c r="E791" s="53" t="s">
        <v>147</v>
      </c>
      <c r="F791" s="53" t="s">
        <v>19</v>
      </c>
      <c r="G791" s="53" t="s">
        <v>149</v>
      </c>
      <c r="H791" s="54">
        <v>505991.08999999997</v>
      </c>
      <c r="I791" s="54">
        <v>505991.08999999997</v>
      </c>
      <c r="J791" s="54">
        <v>505991.08999999997</v>
      </c>
      <c r="K791" s="54">
        <v>505991.08999999997</v>
      </c>
      <c r="L791" s="54">
        <v>505991.08999999997</v>
      </c>
      <c r="M791" s="54">
        <v>505991.08999999997</v>
      </c>
      <c r="N791" s="54">
        <v>505991.08999999997</v>
      </c>
      <c r="O791" s="111">
        <v>505991.08999999997</v>
      </c>
      <c r="P791" s="147">
        <v>510490</v>
      </c>
      <c r="Q791" s="147">
        <v>510490</v>
      </c>
      <c r="R791" s="111">
        <v>510490</v>
      </c>
      <c r="AC791" s="84" t="str">
        <f t="shared" si="12"/>
        <v>SpainLand areaTotal</v>
      </c>
      <c r="AE791" s="8"/>
      <c r="AF791" s="8"/>
    </row>
    <row r="792" spans="4:32" ht="13.15" customHeight="1" x14ac:dyDescent="0.25">
      <c r="D792" s="53" t="s">
        <v>185</v>
      </c>
      <c r="E792" s="53" t="s">
        <v>28</v>
      </c>
      <c r="F792" s="53" t="s">
        <v>19</v>
      </c>
      <c r="G792" s="53" t="s">
        <v>152</v>
      </c>
      <c r="H792" s="54">
        <v>46799022</v>
      </c>
      <c r="I792" s="54">
        <v>47129783</v>
      </c>
      <c r="J792" s="54">
        <v>47129783</v>
      </c>
      <c r="K792" s="54">
        <v>46771341</v>
      </c>
      <c r="L792" s="54">
        <v>46557008</v>
      </c>
      <c r="M792" s="54">
        <v>46572132</v>
      </c>
      <c r="N792" s="54">
        <v>46722980</v>
      </c>
      <c r="O792" s="111">
        <v>46937060</v>
      </c>
      <c r="P792" s="111">
        <v>47332614.00000003</v>
      </c>
      <c r="Q792" s="111">
        <v>47398695</v>
      </c>
      <c r="R792" s="111">
        <v>47432892.999999866</v>
      </c>
      <c r="AC792" s="84" t="str">
        <f t="shared" si="12"/>
        <v>SpainPopulationTotal</v>
      </c>
      <c r="AE792" s="8"/>
      <c r="AF792" s="8"/>
    </row>
    <row r="793" spans="4:32" ht="13.15" customHeight="1" x14ac:dyDescent="0.25">
      <c r="D793" s="53" t="s">
        <v>185</v>
      </c>
      <c r="E793" s="53" t="s">
        <v>31</v>
      </c>
      <c r="F793" s="53" t="s">
        <v>19</v>
      </c>
      <c r="G793" s="53" t="s">
        <v>152</v>
      </c>
      <c r="H793" s="54">
        <v>18080204</v>
      </c>
      <c r="I793" s="54">
        <v>18199069.04020749</v>
      </c>
      <c r="J793" s="54">
        <v>18199069.04020749</v>
      </c>
      <c r="K793" s="54">
        <v>18051893.738196209</v>
      </c>
      <c r="L793" s="54">
        <v>17967650.201300591</v>
      </c>
      <c r="M793" s="54">
        <v>17971079.827158421</v>
      </c>
      <c r="N793" s="54">
        <v>18027914.656594273</v>
      </c>
      <c r="O793" s="111">
        <v>18181690.548914697</v>
      </c>
      <c r="P793" s="111">
        <v>18334701.460369941</v>
      </c>
      <c r="Q793" s="111">
        <v>18359244.213452879</v>
      </c>
      <c r="R793" s="111">
        <v>18371457.972305089</v>
      </c>
      <c r="AC793" s="84" t="str">
        <f t="shared" si="12"/>
        <v>SpainHouseholdsTotal</v>
      </c>
      <c r="AE793" s="8"/>
      <c r="AF793" s="8"/>
    </row>
    <row r="794" spans="4:32" ht="13.15" customHeight="1" x14ac:dyDescent="0.25">
      <c r="D794" s="53" t="s">
        <v>185</v>
      </c>
      <c r="E794" s="53" t="s">
        <v>58</v>
      </c>
      <c r="F794" s="53" t="s">
        <v>19</v>
      </c>
      <c r="G794" s="53" t="s">
        <v>31</v>
      </c>
      <c r="H794" s="54">
        <v>17412788.868784018</v>
      </c>
      <c r="I794" s="54">
        <v>17300162.423104521</v>
      </c>
      <c r="J794" s="54">
        <v>17301818.379561357</v>
      </c>
      <c r="K794" s="54">
        <v>17238818.080506884</v>
      </c>
      <c r="L794" s="54">
        <v>17190125.293744083</v>
      </c>
      <c r="M794" s="54">
        <v>17263071.147325236</v>
      </c>
      <c r="N794" s="54">
        <v>17234686.411704123</v>
      </c>
      <c r="O794" s="111">
        <v>17363514.474213533</v>
      </c>
      <c r="P794" s="111" t="e">
        <v>#N/A</v>
      </c>
      <c r="Q794" s="111" t="e">
        <v>#N/A</v>
      </c>
      <c r="R794" s="111" t="e">
        <v>#N/A</v>
      </c>
      <c r="AC794" s="84" t="str">
        <f t="shared" ref="AC794:AC853" si="13">D794&amp;E794&amp;F794</f>
        <v>SpainBroadband coverage (&gt;2Mbps)Total</v>
      </c>
      <c r="AE794" s="8"/>
      <c r="AF794" s="8"/>
    </row>
    <row r="795" spans="4:32" ht="13.15" customHeight="1" x14ac:dyDescent="0.25">
      <c r="D795" s="53" t="s">
        <v>185</v>
      </c>
      <c r="E795" s="53" t="s">
        <v>60</v>
      </c>
      <c r="F795" s="53" t="s">
        <v>19</v>
      </c>
      <c r="G795" s="53" t="s">
        <v>31</v>
      </c>
      <c r="H795" s="54">
        <v>11727632.307945734</v>
      </c>
      <c r="I795" s="54">
        <v>13327681.498801045</v>
      </c>
      <c r="J795" s="54">
        <v>13939448.083891472</v>
      </c>
      <c r="K795" s="54">
        <v>14593337.585092574</v>
      </c>
      <c r="L795" s="54">
        <v>15277738.395955903</v>
      </c>
      <c r="M795" s="54">
        <v>15847988.381739883</v>
      </c>
      <c r="N795" s="54">
        <v>16405402.337500788</v>
      </c>
      <c r="O795" s="111">
        <v>16779323.117759343</v>
      </c>
      <c r="P795" s="111">
        <v>17641649.745167959</v>
      </c>
      <c r="Q795" s="111">
        <v>17754384.386649281</v>
      </c>
      <c r="R795" s="54">
        <v>17671117.094639786</v>
      </c>
      <c r="AC795" s="84" t="str">
        <f t="shared" si="13"/>
        <v>SpainBroadband coverage (&gt;30Mbps)Total</v>
      </c>
      <c r="AE795" s="8"/>
      <c r="AF795" s="8"/>
    </row>
    <row r="796" spans="4:32" ht="13.15" customHeight="1" x14ac:dyDescent="0.25">
      <c r="D796" s="53" t="s">
        <v>185</v>
      </c>
      <c r="E796" s="53" t="s">
        <v>61</v>
      </c>
      <c r="F796" s="53" t="s">
        <v>19</v>
      </c>
      <c r="G796" s="53" t="s">
        <v>31</v>
      </c>
      <c r="H796" s="54">
        <v>10965254.67894824</v>
      </c>
      <c r="I796" s="54">
        <v>12827278.38594877</v>
      </c>
      <c r="J796" s="54">
        <v>13508256.733250864</v>
      </c>
      <c r="K796" s="54">
        <v>14272062.816308413</v>
      </c>
      <c r="L796" s="54">
        <v>15028452.204888515</v>
      </c>
      <c r="M796" s="54">
        <v>15677359.405828493</v>
      </c>
      <c r="N796" s="54">
        <v>16044844.044368902</v>
      </c>
      <c r="O796" s="111">
        <v>16672184.272434309</v>
      </c>
      <c r="P796" s="111">
        <v>17205283.850411154</v>
      </c>
      <c r="Q796" s="111">
        <v>16735990.171455512</v>
      </c>
      <c r="R796" s="54">
        <v>17584310.949120466</v>
      </c>
      <c r="AC796" s="84" t="str">
        <f t="shared" si="13"/>
        <v>SpainBroadband coverage (&gt;100Mbps)Total</v>
      </c>
      <c r="AE796" s="8"/>
      <c r="AF796" s="8"/>
    </row>
    <row r="797" spans="4:32" ht="13.15" customHeight="1" x14ac:dyDescent="0.25">
      <c r="D797" s="53" t="s">
        <v>185</v>
      </c>
      <c r="E797" s="53" t="s">
        <v>62</v>
      </c>
      <c r="F797" s="53" t="s">
        <v>19</v>
      </c>
      <c r="G797" s="53" t="s">
        <v>31</v>
      </c>
      <c r="H797" s="54" t="e">
        <v>#N/A</v>
      </c>
      <c r="I797" s="54" t="e">
        <v>#N/A</v>
      </c>
      <c r="J797" s="54" t="e">
        <v>#N/A</v>
      </c>
      <c r="K797" s="54" t="e">
        <v>#N/A</v>
      </c>
      <c r="L797" s="54" t="e">
        <v>#N/A</v>
      </c>
      <c r="M797" s="54" t="e">
        <v>#N/A</v>
      </c>
      <c r="N797" s="54">
        <v>16044844.044368902</v>
      </c>
      <c r="O797" s="111">
        <v>16672184.272434309</v>
      </c>
      <c r="P797" s="111">
        <v>16965099.261280306</v>
      </c>
      <c r="Q797" s="111">
        <v>15926310.968843978</v>
      </c>
      <c r="R797" s="54">
        <v>17013751.331495851</v>
      </c>
      <c r="AC797" s="84" t="str">
        <f t="shared" si="13"/>
        <v>SpainBroadband coverage (&gt;1Gbps)Total</v>
      </c>
      <c r="AE797" s="8"/>
      <c r="AF797" s="8"/>
    </row>
    <row r="798" spans="4:32" ht="13.15" customHeight="1" x14ac:dyDescent="0.25">
      <c r="D798" s="53" t="s">
        <v>185</v>
      </c>
      <c r="E798" s="53" t="s">
        <v>63</v>
      </c>
      <c r="F798" s="53" t="s">
        <v>19</v>
      </c>
      <c r="G798" s="53" t="s">
        <v>31</v>
      </c>
      <c r="H798" s="54" t="e">
        <v>#N/A</v>
      </c>
      <c r="I798" s="54" t="e">
        <v>#N/A</v>
      </c>
      <c r="J798" s="54" t="e">
        <v>#N/A</v>
      </c>
      <c r="K798" s="54" t="e">
        <v>#N/A</v>
      </c>
      <c r="L798" s="54" t="e">
        <v>#N/A</v>
      </c>
      <c r="M798" s="54" t="e">
        <v>#N/A</v>
      </c>
      <c r="N798" s="54" t="e">
        <v>#N/A</v>
      </c>
      <c r="O798" s="111" t="e">
        <v>#N/A</v>
      </c>
      <c r="P798" s="111" t="e">
        <v>#N/A</v>
      </c>
      <c r="Q798" s="111">
        <v>15292788.947447663</v>
      </c>
      <c r="R798" s="54">
        <v>16569848.734933624</v>
      </c>
      <c r="AC798" s="84" t="str">
        <f t="shared" si="13"/>
        <v>SpainBroadband coverage (&gt;1Gbps upload and download)Total</v>
      </c>
      <c r="AE798" s="8"/>
      <c r="AF798" s="8"/>
    </row>
    <row r="799" spans="4:32" ht="13.15" customHeight="1" x14ac:dyDescent="0.25">
      <c r="D799" s="53" t="s">
        <v>185</v>
      </c>
      <c r="E799" s="53" t="s">
        <v>65</v>
      </c>
      <c r="F799" s="53" t="s">
        <v>19</v>
      </c>
      <c r="G799" s="53" t="s">
        <v>31</v>
      </c>
      <c r="H799" s="54">
        <v>17453172</v>
      </c>
      <c r="I799" s="54">
        <v>17305440</v>
      </c>
      <c r="J799" s="54">
        <v>17299252.01767863</v>
      </c>
      <c r="K799" s="54">
        <v>17238818.080506884</v>
      </c>
      <c r="L799" s="54">
        <v>17190125.293744083</v>
      </c>
      <c r="M799" s="54">
        <v>17263071.147325233</v>
      </c>
      <c r="N799" s="54">
        <v>17241624.905112665</v>
      </c>
      <c r="O799" s="111">
        <v>17363514.474213533</v>
      </c>
      <c r="P799" s="111">
        <v>17671409.846852966</v>
      </c>
      <c r="Q799" s="111">
        <v>17615726.48506777</v>
      </c>
      <c r="R799" s="54">
        <v>18174606.736999463</v>
      </c>
      <c r="AC799" s="84" t="str">
        <f t="shared" si="13"/>
        <v>SpainFixed broadband coverageTotal</v>
      </c>
      <c r="AE799" s="8"/>
      <c r="AF799" s="8"/>
    </row>
    <row r="800" spans="4:32" ht="13.15" customHeight="1" x14ac:dyDescent="0.25">
      <c r="D800" s="53" t="s">
        <v>185</v>
      </c>
      <c r="E800" s="53" t="s">
        <v>70</v>
      </c>
      <c r="F800" s="53" t="s">
        <v>19</v>
      </c>
      <c r="G800" s="53" t="s">
        <v>31</v>
      </c>
      <c r="H800" s="54">
        <v>11727632.307945734</v>
      </c>
      <c r="I800" s="54">
        <v>13327681.49730541</v>
      </c>
      <c r="J800" s="54">
        <v>13939448.083891472</v>
      </c>
      <c r="K800" s="54">
        <v>14593337.585092574</v>
      </c>
      <c r="L800" s="54">
        <v>15277738.395955903</v>
      </c>
      <c r="M800" s="54">
        <v>15847988.381739883</v>
      </c>
      <c r="N800" s="54">
        <v>16189067.361621657</v>
      </c>
      <c r="O800" s="111">
        <v>16779323.117759343</v>
      </c>
      <c r="P800" s="111">
        <v>17305921.464152906</v>
      </c>
      <c r="Q800" s="111">
        <v>17283770.440025751</v>
      </c>
      <c r="R800" s="54">
        <v>17773654.805762004</v>
      </c>
      <c r="AC800" s="84" t="str">
        <f t="shared" si="13"/>
        <v>SpainNGA coverageTotal</v>
      </c>
      <c r="AE800" s="8"/>
      <c r="AF800" s="8"/>
    </row>
    <row r="801" spans="4:32" ht="13.15" customHeight="1" x14ac:dyDescent="0.25">
      <c r="D801" s="53" t="s">
        <v>185</v>
      </c>
      <c r="E801" s="53" t="s">
        <v>225</v>
      </c>
      <c r="F801" s="53" t="s">
        <v>19</v>
      </c>
      <c r="G801" s="53" t="s">
        <v>31</v>
      </c>
      <c r="H801" s="54" t="e">
        <v>#N/A</v>
      </c>
      <c r="I801" s="54" t="e">
        <v>#N/A</v>
      </c>
      <c r="J801" s="54" t="e">
        <v>#N/A</v>
      </c>
      <c r="K801" s="54" t="e">
        <v>#N/A</v>
      </c>
      <c r="L801" s="54" t="e">
        <v>#N/A</v>
      </c>
      <c r="M801" s="54" t="e">
        <v>#N/A</v>
      </c>
      <c r="N801" s="54">
        <v>16052065.121460766</v>
      </c>
      <c r="O801" s="111">
        <v>16672184.272434309</v>
      </c>
      <c r="P801" s="111">
        <v>17204562.844873887</v>
      </c>
      <c r="Q801" s="111">
        <v>17127778.649668518</v>
      </c>
      <c r="R801" s="54">
        <v>17695443.044970937</v>
      </c>
      <c r="AC801" s="84" t="str">
        <f t="shared" si="13"/>
        <v>SpainFixed VHCN coverage (FTTP &amp; DOCSIS 3.1)Total</v>
      </c>
      <c r="AE801" s="8"/>
      <c r="AF801" s="8"/>
    </row>
    <row r="802" spans="4:32" ht="13.15" customHeight="1" x14ac:dyDescent="0.25">
      <c r="D802" s="53" t="s">
        <v>185</v>
      </c>
      <c r="E802" s="53" t="s">
        <v>226</v>
      </c>
      <c r="F802" s="53" t="s">
        <v>19</v>
      </c>
      <c r="G802" s="53" t="s">
        <v>31</v>
      </c>
      <c r="H802" s="54" t="e">
        <v>#N/A</v>
      </c>
      <c r="I802" s="54" t="e">
        <v>#N/A</v>
      </c>
      <c r="J802" s="54" t="e">
        <v>#N/A</v>
      </c>
      <c r="K802" s="54" t="e">
        <v>#N/A</v>
      </c>
      <c r="L802" s="54" t="e">
        <v>#N/A</v>
      </c>
      <c r="M802" s="54" t="e">
        <v>#N/A</v>
      </c>
      <c r="N802" s="54" t="e">
        <v>#N/A</v>
      </c>
      <c r="O802" s="54" t="e">
        <v>#N/A</v>
      </c>
      <c r="P802" s="54" t="e">
        <v>#N/A</v>
      </c>
      <c r="Q802" s="54" t="e">
        <v>#N/A</v>
      </c>
      <c r="R802" s="54">
        <v>16916083.052356575</v>
      </c>
      <c r="AC802" s="84" t="str">
        <f t="shared" si="13"/>
        <v>SpainVHCN coverage (as defined by BEREC)Total</v>
      </c>
      <c r="AE802" s="8"/>
      <c r="AF802" s="8"/>
    </row>
    <row r="803" spans="4:32" ht="13.15" customHeight="1" x14ac:dyDescent="0.25">
      <c r="D803" s="53" t="s">
        <v>185</v>
      </c>
      <c r="E803" s="53" t="s">
        <v>74</v>
      </c>
      <c r="F803" s="53" t="s">
        <v>19</v>
      </c>
      <c r="G803" s="53" t="s">
        <v>31</v>
      </c>
      <c r="H803" s="54">
        <v>16457752.523096526</v>
      </c>
      <c r="I803" s="54">
        <v>16112702.803978592</v>
      </c>
      <c r="J803" s="54">
        <v>16112702.803978592</v>
      </c>
      <c r="K803" s="54">
        <v>16266618.060682436</v>
      </c>
      <c r="L803" s="54">
        <v>16174858.570564833</v>
      </c>
      <c r="M803" s="54">
        <v>16138333.098963335</v>
      </c>
      <c r="N803" s="54">
        <v>16191154.267043417</v>
      </c>
      <c r="O803" s="111">
        <v>16203247.390091466</v>
      </c>
      <c r="P803" s="111">
        <v>16284921.849554941</v>
      </c>
      <c r="Q803" s="111">
        <v>14456396.656448981</v>
      </c>
      <c r="R803" s="54">
        <v>5799904</v>
      </c>
      <c r="AC803" s="84" t="str">
        <f t="shared" si="13"/>
        <v>SpainDSLTotal</v>
      </c>
      <c r="AE803" s="8"/>
      <c r="AF803" s="8"/>
    </row>
    <row r="804" spans="4:32" ht="13.15" customHeight="1" x14ac:dyDescent="0.25">
      <c r="D804" s="53" t="s">
        <v>185</v>
      </c>
      <c r="E804" s="53" t="s">
        <v>78</v>
      </c>
      <c r="F804" s="53" t="s">
        <v>19</v>
      </c>
      <c r="G804" s="53" t="s">
        <v>31</v>
      </c>
      <c r="H804" s="54">
        <v>1997517.120047648</v>
      </c>
      <c r="I804" s="54">
        <v>2006002.752518015</v>
      </c>
      <c r="J804" s="54">
        <v>2006002.752518015</v>
      </c>
      <c r="K804" s="54">
        <v>2135774.0965129877</v>
      </c>
      <c r="L804" s="54">
        <v>2117882.213577956</v>
      </c>
      <c r="M804" s="54">
        <v>2114817.7873860332</v>
      </c>
      <c r="N804" s="54">
        <v>2120306.2369780019</v>
      </c>
      <c r="O804" s="111">
        <v>2115567.8595452304</v>
      </c>
      <c r="P804" s="111">
        <v>2175068.9690527641</v>
      </c>
      <c r="Q804" s="111">
        <v>2021553.3679390289</v>
      </c>
      <c r="R804" s="54">
        <v>206077</v>
      </c>
      <c r="AC804" s="84" t="str">
        <f t="shared" si="13"/>
        <v>SpainVDSLTotal</v>
      </c>
      <c r="AE804" s="8"/>
      <c r="AF804" s="8"/>
    </row>
    <row r="805" spans="4:32" ht="13.15" customHeight="1" x14ac:dyDescent="0.25">
      <c r="D805" s="53" t="s">
        <v>185</v>
      </c>
      <c r="E805" s="53" t="s">
        <v>82</v>
      </c>
      <c r="F805" s="53" t="s">
        <v>19</v>
      </c>
      <c r="G805" s="53" t="s">
        <v>31</v>
      </c>
      <c r="H805" s="54" t="e">
        <v>#N/A</v>
      </c>
      <c r="I805" s="54" t="e">
        <v>#N/A</v>
      </c>
      <c r="J805" s="54" t="e">
        <v>#N/A</v>
      </c>
      <c r="K805" s="54" t="e">
        <v>#N/A</v>
      </c>
      <c r="L805" s="54" t="e">
        <v>#N/A</v>
      </c>
      <c r="M805" s="54" t="e">
        <v>#N/A</v>
      </c>
      <c r="N805" s="54">
        <v>0</v>
      </c>
      <c r="O805" s="111">
        <v>0</v>
      </c>
      <c r="P805" s="111">
        <v>0</v>
      </c>
      <c r="Q805" s="111">
        <v>0</v>
      </c>
      <c r="R805" s="54">
        <v>0</v>
      </c>
      <c r="AC805" s="84" t="str">
        <f t="shared" si="13"/>
        <v>SpainVDSL 2 VectoringTotal</v>
      </c>
      <c r="AE805" s="8"/>
      <c r="AF805" s="8"/>
    </row>
    <row r="806" spans="4:32" ht="13.15" customHeight="1" x14ac:dyDescent="0.25">
      <c r="D806" s="53" t="s">
        <v>185</v>
      </c>
      <c r="E806" s="53" t="s">
        <v>86</v>
      </c>
      <c r="F806" s="53" t="s">
        <v>19</v>
      </c>
      <c r="G806" s="53" t="s">
        <v>31</v>
      </c>
      <c r="H806" s="54">
        <v>4106702.66625241</v>
      </c>
      <c r="I806" s="54">
        <v>8156909.9765976826</v>
      </c>
      <c r="J806" s="54">
        <v>9603473.9643086568</v>
      </c>
      <c r="K806" s="54">
        <v>11338334.325086839</v>
      </c>
      <c r="L806" s="54">
        <v>12828928.93858161</v>
      </c>
      <c r="M806" s="54">
        <v>13907642.184872784</v>
      </c>
      <c r="N806" s="54">
        <v>14487412.537972115</v>
      </c>
      <c r="O806" s="111">
        <v>15442337.318067204</v>
      </c>
      <c r="P806" s="111">
        <v>16304470.826648109</v>
      </c>
      <c r="Q806" s="111">
        <v>16710576.191478319</v>
      </c>
      <c r="R806" s="54">
        <v>17492228.978584498</v>
      </c>
      <c r="AC806" s="84" t="str">
        <f t="shared" si="13"/>
        <v>SpainFTTPTotal</v>
      </c>
      <c r="AE806" s="8"/>
      <c r="AF806" s="8"/>
    </row>
    <row r="807" spans="4:32" ht="13.15" customHeight="1" x14ac:dyDescent="0.25">
      <c r="D807" s="53" t="s">
        <v>185</v>
      </c>
      <c r="E807" s="53" t="s">
        <v>90</v>
      </c>
      <c r="F807" s="53" t="s">
        <v>19</v>
      </c>
      <c r="G807" s="53" t="s">
        <v>31</v>
      </c>
      <c r="H807" s="54">
        <v>8770921.3621783238</v>
      </c>
      <c r="I807" s="54">
        <v>8699665.693467712</v>
      </c>
      <c r="J807" s="54">
        <v>8699665.693467712</v>
      </c>
      <c r="K807" s="54">
        <v>8808170.8552248329</v>
      </c>
      <c r="L807" s="54">
        <v>8772601.0768880118</v>
      </c>
      <c r="M807" s="54">
        <v>8792116.766027011</v>
      </c>
      <c r="N807" s="54">
        <v>8807148.7907032054</v>
      </c>
      <c r="O807" s="111">
        <v>8325687.4940581704</v>
      </c>
      <c r="P807" s="111">
        <v>7048684.9569636257</v>
      </c>
      <c r="Q807" s="111">
        <v>6066780.181281358</v>
      </c>
      <c r="R807" s="54">
        <v>6034112.5392009215</v>
      </c>
      <c r="AC807" s="84" t="str">
        <f t="shared" si="13"/>
        <v>SpainCable modem DOCSIS 3.0Total</v>
      </c>
      <c r="AE807" s="8"/>
      <c r="AF807" s="8"/>
    </row>
    <row r="808" spans="4:32" ht="13.15" customHeight="1" x14ac:dyDescent="0.25">
      <c r="D808" s="53" t="s">
        <v>185</v>
      </c>
      <c r="E808" s="53" t="s">
        <v>94</v>
      </c>
      <c r="F808" s="53" t="s">
        <v>19</v>
      </c>
      <c r="G808" s="53" t="s">
        <v>31</v>
      </c>
      <c r="H808" s="54" t="e">
        <v>#N/A</v>
      </c>
      <c r="I808" s="54" t="e">
        <v>#N/A</v>
      </c>
      <c r="J808" s="54" t="e">
        <v>#N/A</v>
      </c>
      <c r="K808" s="54" t="e">
        <v>#N/A</v>
      </c>
      <c r="L808" s="54" t="e">
        <v>#N/A</v>
      </c>
      <c r="M808" s="54" t="e">
        <v>#N/A</v>
      </c>
      <c r="N808" s="54">
        <v>8807148.7907032054</v>
      </c>
      <c r="O808" s="111">
        <v>8325687.4940581704</v>
      </c>
      <c r="P808" s="111">
        <v>7048684.9569636257</v>
      </c>
      <c r="Q808" s="111">
        <v>6066780.181281358</v>
      </c>
      <c r="R808" s="54">
        <v>5761772.4141549757</v>
      </c>
      <c r="AC808" s="84" t="str">
        <f t="shared" si="13"/>
        <v>SpainCable modem DOCSIS 3.1Total</v>
      </c>
      <c r="AE808" s="8"/>
      <c r="AF808" s="8"/>
    </row>
    <row r="809" spans="4:32" ht="13.15" customHeight="1" x14ac:dyDescent="0.25">
      <c r="D809" s="53" t="s">
        <v>185</v>
      </c>
      <c r="E809" s="53" t="s">
        <v>98</v>
      </c>
      <c r="F809" s="53" t="s">
        <v>19</v>
      </c>
      <c r="G809" s="53" t="s">
        <v>31</v>
      </c>
      <c r="H809" s="54" t="e">
        <v>#N/A</v>
      </c>
      <c r="I809" s="54" t="e">
        <v>#N/A</v>
      </c>
      <c r="J809" s="54" t="e">
        <v>#N/A</v>
      </c>
      <c r="K809" s="54" t="e">
        <v>#N/A</v>
      </c>
      <c r="L809" s="54" t="e">
        <v>#N/A</v>
      </c>
      <c r="M809" s="54" t="e">
        <v>#N/A</v>
      </c>
      <c r="N809" s="54">
        <v>6432309.9076786442</v>
      </c>
      <c r="O809" s="111">
        <v>6445614.8674315782</v>
      </c>
      <c r="P809" s="111">
        <v>6467637.7771904403</v>
      </c>
      <c r="Q809" s="111">
        <v>10799550.572271515</v>
      </c>
      <c r="R809" s="54">
        <v>17908599.936449487</v>
      </c>
      <c r="AC809" s="84" t="str">
        <f t="shared" si="13"/>
        <v>SpainFWATotal</v>
      </c>
      <c r="AE809" s="8"/>
      <c r="AF809" s="8"/>
    </row>
    <row r="810" spans="4:32" ht="13.15" customHeight="1" x14ac:dyDescent="0.25">
      <c r="D810" s="53" t="s">
        <v>185</v>
      </c>
      <c r="E810" s="53" t="s">
        <v>102</v>
      </c>
      <c r="F810" s="53" t="s">
        <v>19</v>
      </c>
      <c r="G810" s="53" t="s">
        <v>31</v>
      </c>
      <c r="H810" s="54">
        <v>8522486.7965919189</v>
      </c>
      <c r="I810" s="54">
        <v>13894396.295727884</v>
      </c>
      <c r="J810" s="54">
        <v>14392286.587292653</v>
      </c>
      <c r="K810" s="54">
        <v>17044412.496568337</v>
      </c>
      <c r="L810" s="54">
        <v>17468674.730136111</v>
      </c>
      <c r="M810" s="54">
        <v>17887232.125292156</v>
      </c>
      <c r="N810" s="54">
        <v>17986733.457034808</v>
      </c>
      <c r="O810" s="111">
        <v>18158064.302569374</v>
      </c>
      <c r="P810" s="111">
        <v>18318625.348447803</v>
      </c>
      <c r="Q810" s="111">
        <v>18338360.183747903</v>
      </c>
      <c r="R810" s="54" t="e">
        <v>#N/A</v>
      </c>
      <c r="AC810" s="84" t="str">
        <f t="shared" si="13"/>
        <v>SpainLTETotal</v>
      </c>
      <c r="AE810" s="8"/>
      <c r="AF810" s="8"/>
    </row>
    <row r="811" spans="4:32" ht="13.15" customHeight="1" x14ac:dyDescent="0.25">
      <c r="D811" s="53" t="s">
        <v>185</v>
      </c>
      <c r="E811" s="53" t="s">
        <v>106</v>
      </c>
      <c r="F811" s="53" t="s">
        <v>19</v>
      </c>
      <c r="G811" s="53" t="s">
        <v>31</v>
      </c>
      <c r="H811" s="54" t="e">
        <v>#N/A</v>
      </c>
      <c r="I811" s="54" t="e">
        <v>#N/A</v>
      </c>
      <c r="J811" s="54" t="e">
        <v>#N/A</v>
      </c>
      <c r="K811" s="54">
        <v>15506576.721110543</v>
      </c>
      <c r="L811" s="54">
        <v>16575157.310699794</v>
      </c>
      <c r="M811" s="54">
        <v>16834409.028090652</v>
      </c>
      <c r="N811" s="54">
        <v>17144098.567317855</v>
      </c>
      <c r="O811" s="111">
        <v>17334410.116632167</v>
      </c>
      <c r="P811" s="111">
        <v>17661359.549237851</v>
      </c>
      <c r="Q811" s="54" t="e">
        <v>#N/A</v>
      </c>
      <c r="R811" s="54" t="e">
        <v>#N/A</v>
      </c>
      <c r="AC811" s="84" t="str">
        <f t="shared" si="13"/>
        <v>SpainAverage LTE coverageTotal</v>
      </c>
      <c r="AE811" s="8"/>
      <c r="AF811" s="8"/>
    </row>
    <row r="812" spans="4:32" ht="13.15" customHeight="1" x14ac:dyDescent="0.25">
      <c r="D812" s="53" t="s">
        <v>185</v>
      </c>
      <c r="E812" s="53" t="s">
        <v>108</v>
      </c>
      <c r="F812" s="53" t="s">
        <v>19</v>
      </c>
      <c r="G812" s="53" t="s">
        <v>31</v>
      </c>
      <c r="H812" s="54" t="e">
        <v>#N/A</v>
      </c>
      <c r="I812" s="54" t="e">
        <v>#N/A</v>
      </c>
      <c r="J812" s="54" t="e">
        <v>#N/A</v>
      </c>
      <c r="K812" s="54" t="e">
        <v>#N/A</v>
      </c>
      <c r="L812" s="54" t="e">
        <v>#N/A</v>
      </c>
      <c r="M812" s="54" t="e">
        <v>#N/A</v>
      </c>
      <c r="N812" s="54" t="e">
        <v>#N/A</v>
      </c>
      <c r="O812" s="111">
        <v>2275720.2000000002</v>
      </c>
      <c r="P812" s="111">
        <v>10797145.250882845</v>
      </c>
      <c r="Q812" s="111">
        <v>15108944.441153454</v>
      </c>
      <c r="R812" s="54">
        <v>16952653.042443685</v>
      </c>
      <c r="AC812" s="84" t="str">
        <f t="shared" si="13"/>
        <v>Spain5GTotal</v>
      </c>
      <c r="AE812" s="8"/>
      <c r="AF812" s="8"/>
    </row>
    <row r="813" spans="4:32" ht="13.15" customHeight="1" x14ac:dyDescent="0.25">
      <c r="D813" s="53" t="s">
        <v>185</v>
      </c>
      <c r="E813" s="53" t="s">
        <v>207</v>
      </c>
      <c r="F813" s="53" t="s">
        <v>19</v>
      </c>
      <c r="G813" s="53" t="s">
        <v>31</v>
      </c>
      <c r="H813" s="54" t="e">
        <v>#N/A</v>
      </c>
      <c r="I813" s="54" t="e">
        <v>#N/A</v>
      </c>
      <c r="J813" s="54" t="e">
        <v>#N/A</v>
      </c>
      <c r="K813" s="54" t="e">
        <v>#N/A</v>
      </c>
      <c r="L813" s="54" t="e">
        <v>#N/A</v>
      </c>
      <c r="M813" s="54" t="e">
        <v>#N/A</v>
      </c>
      <c r="N813" s="54" t="e">
        <v>#N/A</v>
      </c>
      <c r="O813" s="111" t="e">
        <v>#N/A</v>
      </c>
      <c r="P813" s="111" t="e">
        <v>#N/A</v>
      </c>
      <c r="Q813" s="111">
        <v>7172104.2024002383</v>
      </c>
      <c r="R813" s="54">
        <v>10708151.02309191</v>
      </c>
      <c r="AC813" s="84" t="str">
        <f t="shared" si="13"/>
        <v>Spain5G in the 3.4–3.8 GHz bandTotal</v>
      </c>
      <c r="AE813" s="8"/>
      <c r="AF813" s="8"/>
    </row>
    <row r="814" spans="4:32" ht="13.15" customHeight="1" x14ac:dyDescent="0.25">
      <c r="D814" s="53" t="s">
        <v>185</v>
      </c>
      <c r="E814" s="53" t="s">
        <v>112</v>
      </c>
      <c r="F814" s="53" t="s">
        <v>19</v>
      </c>
      <c r="G814" s="53" t="s">
        <v>31</v>
      </c>
      <c r="H814" s="54">
        <v>18080204</v>
      </c>
      <c r="I814" s="54">
        <v>18199069.04020749</v>
      </c>
      <c r="J814" s="54">
        <v>18199069.04020749</v>
      </c>
      <c r="K814" s="54">
        <v>18051893.738196209</v>
      </c>
      <c r="L814" s="54">
        <v>17967650.201300591</v>
      </c>
      <c r="M814" s="54">
        <v>17971079.827158421</v>
      </c>
      <c r="N814" s="54">
        <v>18027914.656594273</v>
      </c>
      <c r="O814" s="111">
        <v>18181690.548914697</v>
      </c>
      <c r="P814" s="111">
        <v>18334701.460369941</v>
      </c>
      <c r="Q814" s="111">
        <v>18359244.213452879</v>
      </c>
      <c r="R814" s="54">
        <v>18371457.972305089</v>
      </c>
      <c r="AC814" s="84" t="str">
        <f t="shared" si="13"/>
        <v>SpainSatelliteTotal</v>
      </c>
      <c r="AE814" s="8"/>
      <c r="AF814" s="8"/>
    </row>
    <row r="815" spans="4:32" ht="13.15" customHeight="1" x14ac:dyDescent="0.25">
      <c r="D815" s="53" t="s">
        <v>185</v>
      </c>
      <c r="E815" s="53" t="s">
        <v>52</v>
      </c>
      <c r="F815" s="53" t="s">
        <v>19</v>
      </c>
      <c r="G815" s="53" t="s">
        <v>31</v>
      </c>
      <c r="H815" s="54">
        <v>18005032.645550545</v>
      </c>
      <c r="I815" s="54">
        <v>18167695.044244293</v>
      </c>
      <c r="J815" s="54">
        <v>18167695.044244293</v>
      </c>
      <c r="K815" s="54">
        <v>18026417.299464174</v>
      </c>
      <c r="L815" s="54">
        <v>17958380.247633494</v>
      </c>
      <c r="M815" s="54">
        <v>17962272.068291541</v>
      </c>
      <c r="N815" s="54" t="e">
        <v>#N/A</v>
      </c>
      <c r="O815" s="111" t="e">
        <v>#N/A</v>
      </c>
      <c r="P815" s="111" t="e">
        <v>#N/A</v>
      </c>
      <c r="Q815" s="111" t="e">
        <v>#N/A</v>
      </c>
      <c r="R815" s="111" t="e">
        <v>#N/A</v>
      </c>
      <c r="AC815" s="84" t="str">
        <f t="shared" si="13"/>
        <v>SpainOverall broadband coverageTotal</v>
      </c>
      <c r="AE815" s="8"/>
      <c r="AF815" s="8"/>
    </row>
    <row r="816" spans="4:32" ht="13.15" customHeight="1" x14ac:dyDescent="0.25">
      <c r="D816" s="53" t="s">
        <v>185</v>
      </c>
      <c r="E816" s="53" t="s">
        <v>53</v>
      </c>
      <c r="F816" s="53" t="s">
        <v>19</v>
      </c>
      <c r="G816" s="53" t="s">
        <v>31</v>
      </c>
      <c r="H816" s="54" t="e">
        <v>#N/A</v>
      </c>
      <c r="I816" s="54" t="e">
        <v>#N/A</v>
      </c>
      <c r="J816" s="54" t="e">
        <v>#N/A</v>
      </c>
      <c r="K816" s="54" t="e">
        <v>#N/A</v>
      </c>
      <c r="L816" s="54">
        <v>15025584.154176997</v>
      </c>
      <c r="M816" s="54">
        <v>15677359.405828493</v>
      </c>
      <c r="N816" s="54" t="e">
        <v>#N/A</v>
      </c>
      <c r="O816" s="111" t="e">
        <v>#N/A</v>
      </c>
      <c r="P816" s="111" t="e">
        <v>#N/A</v>
      </c>
      <c r="Q816" s="111" t="e">
        <v>#N/A</v>
      </c>
      <c r="R816" s="111" t="e">
        <v>#N/A</v>
      </c>
      <c r="AC816" s="84" t="str">
        <f t="shared" si="13"/>
        <v>SpainDOCSIS 3.0 &amp; FTTP coverageTotal</v>
      </c>
      <c r="AE816" s="8"/>
      <c r="AF816" s="8"/>
    </row>
    <row r="817" spans="4:32" ht="13.15" customHeight="1" x14ac:dyDescent="0.25">
      <c r="D817" s="53" t="s">
        <v>185</v>
      </c>
      <c r="E817" s="53" t="s">
        <v>124</v>
      </c>
      <c r="F817" s="53" t="s">
        <v>19</v>
      </c>
      <c r="G817" s="53" t="s">
        <v>31</v>
      </c>
      <c r="H817" s="54">
        <v>8770921.3621783238</v>
      </c>
      <c r="I817" s="54">
        <v>8699665.693467712</v>
      </c>
      <c r="J817" s="54">
        <v>8699665.693467712</v>
      </c>
      <c r="K817" s="54">
        <v>8808170.8552248329</v>
      </c>
      <c r="L817" s="54">
        <v>8772601.0768880118</v>
      </c>
      <c r="M817" s="54">
        <v>8792116.766027011</v>
      </c>
      <c r="N817" s="54" t="e">
        <v>#N/A</v>
      </c>
      <c r="O817" s="111" t="e">
        <v>#N/A</v>
      </c>
      <c r="P817" s="111" t="e">
        <v>#N/A</v>
      </c>
      <c r="Q817" s="111" t="e">
        <v>#N/A</v>
      </c>
      <c r="R817" s="111" t="e">
        <v>#N/A</v>
      </c>
      <c r="AC817" s="84" t="str">
        <f t="shared" si="13"/>
        <v>SpainCable modemTotal</v>
      </c>
      <c r="AE817" s="8"/>
      <c r="AF817" s="8"/>
    </row>
    <row r="818" spans="4:32" ht="13.15" customHeight="1" x14ac:dyDescent="0.25">
      <c r="D818" s="53" t="s">
        <v>185</v>
      </c>
      <c r="E818" s="53" t="s">
        <v>129</v>
      </c>
      <c r="F818" s="53" t="s">
        <v>19</v>
      </c>
      <c r="G818" s="53" t="s">
        <v>31</v>
      </c>
      <c r="H818" s="54">
        <v>9987224.2669691406</v>
      </c>
      <c r="I818" s="54">
        <v>10395195.931211168</v>
      </c>
      <c r="J818" s="54">
        <v>10395195.931211168</v>
      </c>
      <c r="K818" s="54">
        <v>9791294.6391732395</v>
      </c>
      <c r="L818" s="54">
        <v>10339399.463441772</v>
      </c>
      <c r="M818" s="54">
        <v>10752663.243807063</v>
      </c>
      <c r="N818" s="54" t="e">
        <v>#N/A</v>
      </c>
      <c r="O818" s="111" t="e">
        <v>#N/A</v>
      </c>
      <c r="P818" s="111" t="e">
        <v>#N/A</v>
      </c>
      <c r="Q818" s="111" t="e">
        <v>#N/A</v>
      </c>
      <c r="R818" s="111" t="e">
        <v>#N/A</v>
      </c>
      <c r="AC818" s="84" t="str">
        <f t="shared" si="13"/>
        <v>SpainWiMAXTotal</v>
      </c>
      <c r="AE818" s="8"/>
      <c r="AF818" s="8"/>
    </row>
    <row r="819" spans="4:32" ht="13.15" customHeight="1" x14ac:dyDescent="0.25">
      <c r="D819" s="53" t="s">
        <v>185</v>
      </c>
      <c r="E819" s="53" t="s">
        <v>134</v>
      </c>
      <c r="F819" s="53" t="s">
        <v>19</v>
      </c>
      <c r="G819" s="53" t="s">
        <v>31</v>
      </c>
      <c r="H819" s="54">
        <v>17911303.077277698</v>
      </c>
      <c r="I819" s="54">
        <v>18136282.149158258</v>
      </c>
      <c r="J819" s="54">
        <v>18136282.149158258</v>
      </c>
      <c r="K819" s="54">
        <v>18000872.252217438</v>
      </c>
      <c r="L819" s="54">
        <v>17949095.48947696</v>
      </c>
      <c r="M819" s="54">
        <v>17953031.146757696</v>
      </c>
      <c r="N819" s="54" t="e">
        <v>#N/A</v>
      </c>
      <c r="O819" s="111" t="e">
        <v>#N/A</v>
      </c>
      <c r="P819" s="111" t="e">
        <v>#N/A</v>
      </c>
      <c r="Q819" s="111" t="e">
        <v>#N/A</v>
      </c>
      <c r="R819" s="111" t="e">
        <v>#N/A</v>
      </c>
      <c r="AC819" s="84" t="str">
        <f t="shared" si="13"/>
        <v>SpainHSPATotal</v>
      </c>
      <c r="AE819" s="8"/>
      <c r="AF819" s="8"/>
    </row>
    <row r="820" spans="4:32" ht="13.15" customHeight="1" x14ac:dyDescent="0.25">
      <c r="D820" s="53" t="s">
        <v>186</v>
      </c>
      <c r="E820" s="53" t="s">
        <v>147</v>
      </c>
      <c r="F820" s="53" t="s">
        <v>19</v>
      </c>
      <c r="G820" s="53" t="s">
        <v>149</v>
      </c>
      <c r="H820" s="54">
        <v>438575.8</v>
      </c>
      <c r="I820" s="54">
        <v>438575.8</v>
      </c>
      <c r="J820" s="54">
        <v>438575.8</v>
      </c>
      <c r="K820" s="54">
        <v>438575.8</v>
      </c>
      <c r="L820" s="54">
        <v>438575.8</v>
      </c>
      <c r="M820" s="54">
        <v>438575.8</v>
      </c>
      <c r="N820" s="54">
        <v>438575.8</v>
      </c>
      <c r="O820" s="111">
        <v>438575.8</v>
      </c>
      <c r="P820" s="111">
        <v>438575.8</v>
      </c>
      <c r="Q820" s="111">
        <v>438575.8</v>
      </c>
      <c r="R820" s="111">
        <v>438575.8</v>
      </c>
      <c r="AC820" s="84" t="str">
        <f t="shared" si="13"/>
        <v>SwedenLand areaTotal</v>
      </c>
      <c r="AE820" s="8"/>
      <c r="AF820" s="8"/>
    </row>
    <row r="821" spans="4:32" ht="13.15" customHeight="1" x14ac:dyDescent="0.25">
      <c r="D821" s="53" t="s">
        <v>186</v>
      </c>
      <c r="E821" s="53" t="s">
        <v>28</v>
      </c>
      <c r="F821" s="53" t="s">
        <v>19</v>
      </c>
      <c r="G821" s="53" t="s">
        <v>152</v>
      </c>
      <c r="H821" s="54">
        <v>9555893</v>
      </c>
      <c r="I821" s="54">
        <v>9644864</v>
      </c>
      <c r="J821" s="54">
        <v>9644864</v>
      </c>
      <c r="K821" s="54">
        <v>9747355</v>
      </c>
      <c r="L821" s="54">
        <v>9851017</v>
      </c>
      <c r="M821" s="54">
        <v>9995153</v>
      </c>
      <c r="N821" s="54">
        <v>10120242</v>
      </c>
      <c r="O821" s="111">
        <v>10230185</v>
      </c>
      <c r="P821" s="111">
        <v>10327598.773255534</v>
      </c>
      <c r="Q821" s="111">
        <v>10379294.999999918</v>
      </c>
      <c r="R821" s="111">
        <v>10452325.999999806</v>
      </c>
      <c r="AC821" s="84" t="str">
        <f t="shared" si="13"/>
        <v>SwedenPopulationTotal</v>
      </c>
      <c r="AE821" s="8"/>
      <c r="AF821" s="8"/>
    </row>
    <row r="822" spans="4:32" ht="13.15" customHeight="1" x14ac:dyDescent="0.25">
      <c r="D822" s="53" t="s">
        <v>186</v>
      </c>
      <c r="E822" s="53" t="s">
        <v>31</v>
      </c>
      <c r="F822" s="53" t="s">
        <v>19</v>
      </c>
      <c r="G822" s="53" t="s">
        <v>152</v>
      </c>
      <c r="H822" s="54">
        <v>4550425.2380952379</v>
      </c>
      <c r="I822" s="54">
        <v>4215196.84</v>
      </c>
      <c r="J822" s="54">
        <v>4215196.84</v>
      </c>
      <c r="K822" s="54">
        <v>4587626</v>
      </c>
      <c r="L822" s="54">
        <v>4711025</v>
      </c>
      <c r="M822" s="54">
        <v>4786069</v>
      </c>
      <c r="N822" s="54">
        <v>4851605</v>
      </c>
      <c r="O822" s="111">
        <v>4916961</v>
      </c>
      <c r="P822" s="111">
        <v>4972695</v>
      </c>
      <c r="Q822" s="111">
        <v>4407147.2973962491</v>
      </c>
      <c r="R822" s="111">
        <v>4825301</v>
      </c>
      <c r="AC822" s="84" t="str">
        <f t="shared" si="13"/>
        <v>SwedenHouseholdsTotal</v>
      </c>
      <c r="AE822" s="8"/>
      <c r="AF822" s="8"/>
    </row>
    <row r="823" spans="4:32" ht="13.15" customHeight="1" x14ac:dyDescent="0.25">
      <c r="D823" s="53" t="s">
        <v>186</v>
      </c>
      <c r="E823" s="53" t="s">
        <v>58</v>
      </c>
      <c r="F823" s="53" t="s">
        <v>19</v>
      </c>
      <c r="G823" s="53" t="s">
        <v>31</v>
      </c>
      <c r="H823" s="54">
        <v>4441215.0323809525</v>
      </c>
      <c r="I823" s="54">
        <v>4109816.9189999998</v>
      </c>
      <c r="J823" s="54">
        <v>4109816.9189999998</v>
      </c>
      <c r="K823" s="54">
        <v>4487947.9999999981</v>
      </c>
      <c r="L823" s="54">
        <v>4577175</v>
      </c>
      <c r="M823" s="54">
        <v>4613770.5159999998</v>
      </c>
      <c r="N823" s="54">
        <v>4721984.0000000009</v>
      </c>
      <c r="O823" s="111">
        <v>4774666.0000000019</v>
      </c>
      <c r="P823" s="111" t="e">
        <v>#N/A</v>
      </c>
      <c r="Q823" s="111" t="e">
        <v>#N/A</v>
      </c>
      <c r="R823" s="111" t="e">
        <v>#N/A</v>
      </c>
      <c r="AC823" s="84" t="str">
        <f t="shared" si="13"/>
        <v>SwedenBroadband coverage (&gt;2Mbps)Total</v>
      </c>
      <c r="AE823" s="8"/>
      <c r="AF823" s="8"/>
    </row>
    <row r="824" spans="4:32" ht="13.15" customHeight="1" x14ac:dyDescent="0.25">
      <c r="D824" s="53" t="s">
        <v>186</v>
      </c>
      <c r="E824" s="53" t="s">
        <v>60</v>
      </c>
      <c r="F824" s="53" t="s">
        <v>19</v>
      </c>
      <c r="G824" s="53" t="s">
        <v>31</v>
      </c>
      <c r="H824" s="54">
        <v>3280856.5966666662</v>
      </c>
      <c r="I824" s="54">
        <v>3060232.9058399997</v>
      </c>
      <c r="J824" s="54">
        <v>3060232.9058399997</v>
      </c>
      <c r="K824" s="54">
        <v>3404459</v>
      </c>
      <c r="L824" s="54">
        <v>3669444</v>
      </c>
      <c r="M824" s="54">
        <v>3919790.5109999999</v>
      </c>
      <c r="N824" s="54">
        <v>4129531</v>
      </c>
      <c r="O824" s="111">
        <v>4301905.9999999991</v>
      </c>
      <c r="P824" s="111">
        <v>4418651.9999999991</v>
      </c>
      <c r="Q824" s="147">
        <v>3927653.9564566473</v>
      </c>
      <c r="R824" s="54">
        <v>4380652.9999999981</v>
      </c>
      <c r="AC824" s="84" t="str">
        <f t="shared" si="13"/>
        <v>SwedenBroadband coverage (&gt;30Mbps)Total</v>
      </c>
      <c r="AE824" s="8"/>
      <c r="AF824" s="8"/>
    </row>
    <row r="825" spans="4:32" ht="13.15" customHeight="1" x14ac:dyDescent="0.25">
      <c r="D825" s="53" t="s">
        <v>186</v>
      </c>
      <c r="E825" s="53" t="s">
        <v>61</v>
      </c>
      <c r="F825" s="53" t="s">
        <v>19</v>
      </c>
      <c r="G825" s="53" t="s">
        <v>31</v>
      </c>
      <c r="H825" s="54">
        <v>2691251.5542857149</v>
      </c>
      <c r="I825" s="54">
        <v>2422831.9156793999</v>
      </c>
      <c r="J825" s="54">
        <v>2422831.9156793999</v>
      </c>
      <c r="K825" s="54">
        <v>3149177</v>
      </c>
      <c r="L825" s="54">
        <v>3452199</v>
      </c>
      <c r="M825" s="54">
        <v>3752278.0960000004</v>
      </c>
      <c r="N825" s="54">
        <v>3990153.0000000009</v>
      </c>
      <c r="O825" s="111">
        <v>4185936.9999999981</v>
      </c>
      <c r="P825" s="111">
        <v>4310743.0000000009</v>
      </c>
      <c r="Q825" s="147">
        <v>3827593.0113528194</v>
      </c>
      <c r="R825" s="54">
        <v>4293707</v>
      </c>
      <c r="AC825" s="84" t="str">
        <f t="shared" si="13"/>
        <v>SwedenBroadband coverage (&gt;100Mbps)Total</v>
      </c>
      <c r="AE825" s="8"/>
      <c r="AF825" s="8"/>
    </row>
    <row r="826" spans="4:32" ht="13.15" customHeight="1" x14ac:dyDescent="0.25">
      <c r="D826" s="53" t="s">
        <v>186</v>
      </c>
      <c r="E826" s="53" t="s">
        <v>62</v>
      </c>
      <c r="F826" s="53" t="s">
        <v>19</v>
      </c>
      <c r="G826" s="53" t="s">
        <v>31</v>
      </c>
      <c r="H826" s="54" t="e">
        <v>#N/A</v>
      </c>
      <c r="I826" s="54" t="e">
        <v>#N/A</v>
      </c>
      <c r="J826" s="54" t="e">
        <v>#N/A</v>
      </c>
      <c r="K826" s="54" t="e">
        <v>#N/A</v>
      </c>
      <c r="L826" s="54" t="e">
        <v>#N/A</v>
      </c>
      <c r="M826" s="54" t="e">
        <v>#N/A</v>
      </c>
      <c r="N826" s="54">
        <v>3741675.0000000019</v>
      </c>
      <c r="O826" s="111">
        <v>3958276.9999999986</v>
      </c>
      <c r="P826" s="111">
        <v>4104780.0000000014</v>
      </c>
      <c r="Q826" s="147">
        <v>3596896.815299741</v>
      </c>
      <c r="R826" s="54">
        <v>4268684.9999999981</v>
      </c>
      <c r="AC826" s="84" t="str">
        <f t="shared" si="13"/>
        <v>SwedenBroadband coverage (&gt;1Gbps)Total</v>
      </c>
      <c r="AE826" s="8"/>
      <c r="AF826" s="8"/>
    </row>
    <row r="827" spans="4:32" ht="13.15" customHeight="1" x14ac:dyDescent="0.25">
      <c r="D827" s="53" t="s">
        <v>186</v>
      </c>
      <c r="E827" s="53" t="s">
        <v>63</v>
      </c>
      <c r="F827" s="53" t="s">
        <v>19</v>
      </c>
      <c r="G827" s="53" t="s">
        <v>31</v>
      </c>
      <c r="H827" s="54" t="e">
        <v>#N/A</v>
      </c>
      <c r="I827" s="54" t="e">
        <v>#N/A</v>
      </c>
      <c r="J827" s="54" t="e">
        <v>#N/A</v>
      </c>
      <c r="K827" s="54" t="e">
        <v>#N/A</v>
      </c>
      <c r="L827" s="54" t="e">
        <v>#N/A</v>
      </c>
      <c r="M827" s="54" t="e">
        <v>#N/A</v>
      </c>
      <c r="N827" s="54" t="e">
        <v>#N/A</v>
      </c>
      <c r="O827" s="111" t="e">
        <v>#N/A</v>
      </c>
      <c r="P827" s="111">
        <v>0</v>
      </c>
      <c r="Q827" s="147">
        <v>3596896.815299741</v>
      </c>
      <c r="R827" s="54">
        <v>4268684.9999999981</v>
      </c>
      <c r="AC827" s="84" t="str">
        <f t="shared" si="13"/>
        <v>SwedenBroadband coverage (&gt;1Gbps upload and download)Total</v>
      </c>
      <c r="AE827" s="8"/>
      <c r="AF827" s="8"/>
    </row>
    <row r="828" spans="4:32" ht="13.15" customHeight="1" x14ac:dyDescent="0.25">
      <c r="D828" s="53" t="s">
        <v>186</v>
      </c>
      <c r="E828" s="53" t="s">
        <v>65</v>
      </c>
      <c r="F828" s="53" t="s">
        <v>19</v>
      </c>
      <c r="G828" s="53" t="s">
        <v>31</v>
      </c>
      <c r="H828" s="54">
        <v>4505888.8095238097</v>
      </c>
      <c r="I828" s="54">
        <v>4171885.3765217392</v>
      </c>
      <c r="J828" s="54">
        <v>4171885.3765217392</v>
      </c>
      <c r="K828" s="54">
        <v>4540967</v>
      </c>
      <c r="L828" s="54">
        <v>4640421.3123789541</v>
      </c>
      <c r="M828" s="54">
        <v>4661631.2060000002</v>
      </c>
      <c r="N828" s="54">
        <v>4725463</v>
      </c>
      <c r="O828" s="111">
        <v>4804504</v>
      </c>
      <c r="P828" s="111">
        <v>4854196</v>
      </c>
      <c r="Q828" s="147">
        <v>4262294.4866566407</v>
      </c>
      <c r="R828" s="54">
        <v>4651421.9999999981</v>
      </c>
      <c r="AC828" s="84" t="str">
        <f t="shared" si="13"/>
        <v>SwedenFixed broadband coverageTotal</v>
      </c>
      <c r="AE828" s="8"/>
      <c r="AF828" s="8"/>
    </row>
    <row r="829" spans="4:32" ht="13.15" customHeight="1" x14ac:dyDescent="0.25">
      <c r="D829" s="53" t="s">
        <v>186</v>
      </c>
      <c r="E829" s="53" t="s">
        <v>70</v>
      </c>
      <c r="F829" s="53" t="s">
        <v>19</v>
      </c>
      <c r="G829" s="53" t="s">
        <v>31</v>
      </c>
      <c r="H829" s="54">
        <v>3239004.9285714286</v>
      </c>
      <c r="I829" s="54">
        <v>3084515.254657208</v>
      </c>
      <c r="J829" s="54">
        <v>3084515.254657208</v>
      </c>
      <c r="K829" s="54">
        <v>3448604</v>
      </c>
      <c r="L829" s="54">
        <v>3659821</v>
      </c>
      <c r="M829" s="54">
        <v>3918845.3686525808</v>
      </c>
      <c r="N829" s="54">
        <v>4127055</v>
      </c>
      <c r="O829" s="111">
        <v>4301905.9999999991</v>
      </c>
      <c r="P829" s="111">
        <v>4258322</v>
      </c>
      <c r="Q829" s="147">
        <v>3914182.0664255149</v>
      </c>
      <c r="R829" s="54">
        <v>4361659.9999999981</v>
      </c>
      <c r="AC829" s="84" t="str">
        <f t="shared" si="13"/>
        <v>SwedenNGA coverageTotal</v>
      </c>
      <c r="AE829" s="8"/>
      <c r="AF829" s="8"/>
    </row>
    <row r="830" spans="4:32" ht="13.15" customHeight="1" x14ac:dyDescent="0.25">
      <c r="D830" s="53" t="s">
        <v>186</v>
      </c>
      <c r="E830" s="53" t="s">
        <v>225</v>
      </c>
      <c r="F830" s="53" t="s">
        <v>19</v>
      </c>
      <c r="G830" s="53" t="s">
        <v>31</v>
      </c>
      <c r="H830" s="54" t="e">
        <v>#N/A</v>
      </c>
      <c r="I830" s="54" t="e">
        <v>#N/A</v>
      </c>
      <c r="J830" s="54" t="e">
        <v>#N/A</v>
      </c>
      <c r="K830" s="54" t="e">
        <v>#N/A</v>
      </c>
      <c r="L830" s="54" t="e">
        <v>#N/A</v>
      </c>
      <c r="M830" s="54" t="e">
        <v>#N/A</v>
      </c>
      <c r="N830" s="54">
        <v>3741675</v>
      </c>
      <c r="O830" s="111">
        <v>3958277</v>
      </c>
      <c r="P830" s="111">
        <v>4104780</v>
      </c>
      <c r="Q830" s="147">
        <v>3596896.815299741</v>
      </c>
      <c r="R830" s="54">
        <v>4268684.9999999991</v>
      </c>
      <c r="AC830" s="84" t="str">
        <f t="shared" si="13"/>
        <v>SwedenFixed VHCN coverage (FTTP &amp; DOCSIS 3.1)Total</v>
      </c>
      <c r="AE830" s="8"/>
      <c r="AF830" s="8"/>
    </row>
    <row r="831" spans="4:32" ht="13.15" customHeight="1" x14ac:dyDescent="0.25">
      <c r="D831" s="53" t="s">
        <v>186</v>
      </c>
      <c r="E831" s="53" t="s">
        <v>226</v>
      </c>
      <c r="F831" s="53" t="s">
        <v>19</v>
      </c>
      <c r="G831" s="53" t="s">
        <v>31</v>
      </c>
      <c r="H831" s="54" t="e">
        <v>#N/A</v>
      </c>
      <c r="I831" s="54" t="e">
        <v>#N/A</v>
      </c>
      <c r="J831" s="54" t="e">
        <v>#N/A</v>
      </c>
      <c r="K831" s="54" t="e">
        <v>#N/A</v>
      </c>
      <c r="L831" s="54" t="e">
        <v>#N/A</v>
      </c>
      <c r="M831" s="54" t="e">
        <v>#N/A</v>
      </c>
      <c r="N831" s="54" t="e">
        <v>#N/A</v>
      </c>
      <c r="O831" s="54" t="e">
        <v>#N/A</v>
      </c>
      <c r="P831" s="54" t="e">
        <v>#N/A</v>
      </c>
      <c r="Q831" s="54" t="e">
        <v>#N/A</v>
      </c>
      <c r="R831" s="54">
        <v>4453954.9999999991</v>
      </c>
      <c r="AC831" s="84" t="str">
        <f t="shared" si="13"/>
        <v>SwedenVHCN coverage (as defined by BEREC)Total</v>
      </c>
      <c r="AE831" s="8"/>
      <c r="AF831" s="8"/>
    </row>
    <row r="832" spans="4:32" ht="13.15" customHeight="1" x14ac:dyDescent="0.25">
      <c r="D832" s="53" t="s">
        <v>186</v>
      </c>
      <c r="E832" s="53" t="s">
        <v>74</v>
      </c>
      <c r="F832" s="53" t="s">
        <v>19</v>
      </c>
      <c r="G832" s="53" t="s">
        <v>31</v>
      </c>
      <c r="H832" s="54">
        <v>4461352.3809523815</v>
      </c>
      <c r="I832" s="54">
        <v>4128573.913043478</v>
      </c>
      <c r="J832" s="54">
        <v>4128573.913043478</v>
      </c>
      <c r="K832" s="54">
        <v>4497512.9409000007</v>
      </c>
      <c r="L832" s="54">
        <v>4392924</v>
      </c>
      <c r="M832" s="54">
        <v>4340607</v>
      </c>
      <c r="N832" s="54">
        <v>4334424</v>
      </c>
      <c r="O832" s="111">
        <v>4372135</v>
      </c>
      <c r="P832" s="111">
        <v>4344219</v>
      </c>
      <c r="Q832" s="111">
        <v>3650797.9784802231</v>
      </c>
      <c r="R832" s="54">
        <v>3748999</v>
      </c>
      <c r="AC832" s="84" t="str">
        <f t="shared" si="13"/>
        <v>SwedenDSLTotal</v>
      </c>
      <c r="AE832" s="8"/>
      <c r="AF832" s="8"/>
    </row>
    <row r="833" spans="4:32" ht="13.15" customHeight="1" x14ac:dyDescent="0.25">
      <c r="D833" s="53" t="s">
        <v>186</v>
      </c>
      <c r="E833" s="53" t="s">
        <v>78</v>
      </c>
      <c r="F833" s="53" t="s">
        <v>19</v>
      </c>
      <c r="G833" s="53" t="s">
        <v>31</v>
      </c>
      <c r="H833" s="54">
        <v>807949.5238095239</v>
      </c>
      <c r="I833" s="54">
        <v>770920.43478260888</v>
      </c>
      <c r="J833" s="54">
        <v>770920.43478260888</v>
      </c>
      <c r="K833" s="54">
        <v>1002790.8436000001</v>
      </c>
      <c r="L833" s="54">
        <v>990199</v>
      </c>
      <c r="M833" s="54">
        <v>1065331</v>
      </c>
      <c r="N833" s="54">
        <v>1009943.0000000001</v>
      </c>
      <c r="O833" s="111">
        <v>1033159.9999999995</v>
      </c>
      <c r="P833" s="111">
        <v>997915</v>
      </c>
      <c r="Q833" s="111">
        <v>814288.4673236357</v>
      </c>
      <c r="R833" s="54">
        <v>848948</v>
      </c>
      <c r="AC833" s="84" t="str">
        <f t="shared" si="13"/>
        <v>SwedenVDSLTotal</v>
      </c>
      <c r="AE833" s="8"/>
      <c r="AF833" s="8"/>
    </row>
    <row r="834" spans="4:32" ht="13.15" customHeight="1" x14ac:dyDescent="0.25">
      <c r="D834" s="53" t="s">
        <v>186</v>
      </c>
      <c r="E834" s="53" t="s">
        <v>82</v>
      </c>
      <c r="F834" s="53" t="s">
        <v>19</v>
      </c>
      <c r="G834" s="53" t="s">
        <v>31</v>
      </c>
      <c r="H834" s="54" t="e">
        <v>#N/A</v>
      </c>
      <c r="I834" s="54" t="e">
        <v>#N/A</v>
      </c>
      <c r="J834" s="54" t="e">
        <v>#N/A</v>
      </c>
      <c r="K834" s="54" t="e">
        <v>#N/A</v>
      </c>
      <c r="L834" s="54" t="e">
        <v>#N/A</v>
      </c>
      <c r="M834" s="54" t="e">
        <v>#N/A</v>
      </c>
      <c r="N834" s="54">
        <v>0</v>
      </c>
      <c r="O834" s="111">
        <v>0</v>
      </c>
      <c r="P834" s="111">
        <v>0</v>
      </c>
      <c r="Q834" s="111">
        <v>0</v>
      </c>
      <c r="R834" s="54">
        <v>0</v>
      </c>
      <c r="AC834" s="84" t="str">
        <f t="shared" si="13"/>
        <v>SwedenVDSL 2 VectoringTotal</v>
      </c>
      <c r="AE834" s="8"/>
      <c r="AF834" s="8"/>
    </row>
    <row r="835" spans="4:32" ht="13.15" customHeight="1" x14ac:dyDescent="0.25">
      <c r="D835" s="53" t="s">
        <v>186</v>
      </c>
      <c r="E835" s="53" t="s">
        <v>86</v>
      </c>
      <c r="F835" s="53" t="s">
        <v>19</v>
      </c>
      <c r="G835" s="53" t="s">
        <v>31</v>
      </c>
      <c r="H835" s="54">
        <v>2355382</v>
      </c>
      <c r="I835" s="54">
        <v>2376471.8181818184</v>
      </c>
      <c r="J835" s="54">
        <v>2376471.8181818184</v>
      </c>
      <c r="K835" s="54">
        <v>2789666</v>
      </c>
      <c r="L835" s="54">
        <v>3127517</v>
      </c>
      <c r="M835" s="54">
        <v>3457863</v>
      </c>
      <c r="N835" s="54">
        <v>3739232</v>
      </c>
      <c r="O835" s="111">
        <v>3956233</v>
      </c>
      <c r="P835" s="111">
        <v>4101472</v>
      </c>
      <c r="Q835" s="147">
        <v>3593383.4925604248</v>
      </c>
      <c r="R835" s="54">
        <v>4049554</v>
      </c>
      <c r="AC835" s="84" t="str">
        <f t="shared" si="13"/>
        <v>SwedenFTTPTotal</v>
      </c>
      <c r="AE835" s="8"/>
      <c r="AF835" s="8"/>
    </row>
    <row r="836" spans="4:32" ht="13.15" customHeight="1" x14ac:dyDescent="0.25">
      <c r="D836" s="53" t="s">
        <v>186</v>
      </c>
      <c r="E836" s="53" t="s">
        <v>90</v>
      </c>
      <c r="F836" s="53" t="s">
        <v>19</v>
      </c>
      <c r="G836" s="53" t="s">
        <v>31</v>
      </c>
      <c r="H836" s="54">
        <v>1560174.9999999998</v>
      </c>
      <c r="I836" s="54">
        <v>1434060.5</v>
      </c>
      <c r="J836" s="54">
        <v>1434060.5</v>
      </c>
      <c r="K836" s="54">
        <v>1660742</v>
      </c>
      <c r="L836" s="54">
        <v>1733281</v>
      </c>
      <c r="M836" s="54">
        <v>1720638</v>
      </c>
      <c r="N836" s="54">
        <v>1730964</v>
      </c>
      <c r="O836" s="111">
        <v>1834198.0000000009</v>
      </c>
      <c r="P836" s="111">
        <v>1778646.9999999991</v>
      </c>
      <c r="Q836" s="147">
        <v>1470293.7277813456</v>
      </c>
      <c r="R836" s="54">
        <v>1614114</v>
      </c>
      <c r="AC836" s="84" t="str">
        <f t="shared" si="13"/>
        <v>SwedenCable modem DOCSIS 3.0Total</v>
      </c>
      <c r="AE836" s="8"/>
      <c r="AF836" s="8"/>
    </row>
    <row r="837" spans="4:32" ht="13.15" customHeight="1" x14ac:dyDescent="0.25">
      <c r="D837" s="53" t="s">
        <v>186</v>
      </c>
      <c r="E837" s="53" t="s">
        <v>94</v>
      </c>
      <c r="F837" s="53" t="s">
        <v>19</v>
      </c>
      <c r="G837" s="53" t="s">
        <v>31</v>
      </c>
      <c r="H837" s="54" t="e">
        <v>#N/A</v>
      </c>
      <c r="I837" s="54" t="e">
        <v>#N/A</v>
      </c>
      <c r="J837" s="54" t="e">
        <v>#N/A</v>
      </c>
      <c r="K837" s="54" t="e">
        <v>#N/A</v>
      </c>
      <c r="L837" s="54" t="e">
        <v>#N/A</v>
      </c>
      <c r="M837" s="54" t="e">
        <v>#N/A</v>
      </c>
      <c r="N837" s="54">
        <v>14564.999999999989</v>
      </c>
      <c r="O837" s="111">
        <v>14504.999999999993</v>
      </c>
      <c r="P837" s="111">
        <v>18048.000000000007</v>
      </c>
      <c r="Q837" s="147">
        <v>14302.462782744946</v>
      </c>
      <c r="R837" s="54">
        <v>1280803</v>
      </c>
      <c r="AC837" s="84" t="str">
        <f t="shared" si="13"/>
        <v>SwedenCable modem DOCSIS 3.1Total</v>
      </c>
      <c r="AE837" s="8"/>
      <c r="AF837" s="8"/>
    </row>
    <row r="838" spans="4:32" ht="13.15" customHeight="1" x14ac:dyDescent="0.25">
      <c r="D838" s="53" t="s">
        <v>186</v>
      </c>
      <c r="E838" s="53" t="s">
        <v>98</v>
      </c>
      <c r="F838" s="53" t="s">
        <v>19</v>
      </c>
      <c r="G838" s="53" t="s">
        <v>31</v>
      </c>
      <c r="H838" s="54" t="e">
        <v>#N/A</v>
      </c>
      <c r="I838" s="54" t="e">
        <v>#N/A</v>
      </c>
      <c r="J838" s="54" t="e">
        <v>#N/A</v>
      </c>
      <c r="K838" s="54" t="e">
        <v>#N/A</v>
      </c>
      <c r="L838" s="54" t="e">
        <v>#N/A</v>
      </c>
      <c r="M838" s="54" t="e">
        <v>#N/A</v>
      </c>
      <c r="N838" s="54">
        <v>9319.0000000000055</v>
      </c>
      <c r="O838" s="111">
        <v>11809.000000000004</v>
      </c>
      <c r="P838" s="111">
        <v>18738.000000000004</v>
      </c>
      <c r="Q838" s="111">
        <v>22156.274132498194</v>
      </c>
      <c r="R838" s="54">
        <v>27797</v>
      </c>
      <c r="AC838" s="84" t="str">
        <f t="shared" si="13"/>
        <v>SwedenFWATotal</v>
      </c>
      <c r="AE838" s="8"/>
      <c r="AF838" s="8"/>
    </row>
    <row r="839" spans="4:32" ht="13.15" customHeight="1" x14ac:dyDescent="0.25">
      <c r="D839" s="53" t="s">
        <v>186</v>
      </c>
      <c r="E839" s="53" t="s">
        <v>102</v>
      </c>
      <c r="F839" s="53" t="s">
        <v>19</v>
      </c>
      <c r="G839" s="53" t="s">
        <v>31</v>
      </c>
      <c r="H839" s="54">
        <v>4513781.9047619049</v>
      </c>
      <c r="I839" s="54">
        <v>4180052.6086956533</v>
      </c>
      <c r="J839" s="54">
        <v>4180052.6086956533</v>
      </c>
      <c r="K839" s="54">
        <v>4587387.0000000009</v>
      </c>
      <c r="L839" s="54">
        <v>4710923</v>
      </c>
      <c r="M839" s="54">
        <v>4786005</v>
      </c>
      <c r="N839" s="54">
        <v>4851547</v>
      </c>
      <c r="O839" s="111">
        <v>4916926</v>
      </c>
      <c r="P839" s="111">
        <v>4972668</v>
      </c>
      <c r="Q839" s="111">
        <v>4407137.4037167635</v>
      </c>
      <c r="R839" s="54" t="e">
        <v>#N/A</v>
      </c>
      <c r="AC839" s="84" t="str">
        <f t="shared" si="13"/>
        <v>SwedenLTETotal</v>
      </c>
      <c r="AE839" s="8"/>
      <c r="AF839" s="8"/>
    </row>
    <row r="840" spans="4:32" ht="13.15" customHeight="1" x14ac:dyDescent="0.25">
      <c r="D840" s="53" t="s">
        <v>186</v>
      </c>
      <c r="E840" s="53" t="s">
        <v>106</v>
      </c>
      <c r="F840" s="53" t="s">
        <v>19</v>
      </c>
      <c r="G840" s="53" t="s">
        <v>31</v>
      </c>
      <c r="H840" s="54" t="e">
        <v>#N/A</v>
      </c>
      <c r="I840" s="54" t="e">
        <v>#N/A</v>
      </c>
      <c r="J840" s="54" t="e">
        <v>#N/A</v>
      </c>
      <c r="K840" s="54">
        <v>4380838.7580499994</v>
      </c>
      <c r="L840" s="54">
        <v>4510453.1106249997</v>
      </c>
      <c r="M840" s="54">
        <v>4594267.284825</v>
      </c>
      <c r="N840" s="54">
        <v>4696097.2</v>
      </c>
      <c r="O840" s="111">
        <v>4895165.1999999983</v>
      </c>
      <c r="P840" s="111">
        <v>4877847.6953877574</v>
      </c>
      <c r="Q840" s="54" t="e">
        <v>#N/A</v>
      </c>
      <c r="R840" s="54" t="e">
        <v>#N/A</v>
      </c>
      <c r="AC840" s="84" t="str">
        <f t="shared" si="13"/>
        <v>SwedenAverage LTE coverageTotal</v>
      </c>
      <c r="AE840" s="8"/>
      <c r="AF840" s="8"/>
    </row>
    <row r="841" spans="4:32" ht="13.15" customHeight="1" x14ac:dyDescent="0.25">
      <c r="D841" s="53" t="s">
        <v>186</v>
      </c>
      <c r="E841" s="53" t="s">
        <v>108</v>
      </c>
      <c r="F841" s="53" t="s">
        <v>19</v>
      </c>
      <c r="G841" s="53" t="s">
        <v>31</v>
      </c>
      <c r="H841" s="54" t="e">
        <v>#N/A</v>
      </c>
      <c r="I841" s="54" t="e">
        <v>#N/A</v>
      </c>
      <c r="J841" s="54" t="e">
        <v>#N/A</v>
      </c>
      <c r="K841" s="54" t="e">
        <v>#N/A</v>
      </c>
      <c r="L841" s="54" t="e">
        <v>#N/A</v>
      </c>
      <c r="M841" s="54" t="e">
        <v>#N/A</v>
      </c>
      <c r="N841" s="54" t="e">
        <v>#N/A</v>
      </c>
      <c r="O841" s="111">
        <v>668098.22500000009</v>
      </c>
      <c r="P841" s="111">
        <v>882229.00000000047</v>
      </c>
      <c r="Q841" s="111">
        <v>901786.85767922283</v>
      </c>
      <c r="R841" s="54">
        <v>4356469</v>
      </c>
      <c r="AC841" s="84" t="str">
        <f t="shared" si="13"/>
        <v>Sweden5GTotal</v>
      </c>
      <c r="AE841" s="8"/>
      <c r="AF841" s="8"/>
    </row>
    <row r="842" spans="4:32" ht="13.15" customHeight="1" x14ac:dyDescent="0.25">
      <c r="D842" s="53" t="s">
        <v>186</v>
      </c>
      <c r="E842" s="53" t="s">
        <v>207</v>
      </c>
      <c r="F842" s="53" t="s">
        <v>19</v>
      </c>
      <c r="G842" s="53" t="s">
        <v>31</v>
      </c>
      <c r="H842" s="54" t="e">
        <v>#N/A</v>
      </c>
      <c r="I842" s="54" t="e">
        <v>#N/A</v>
      </c>
      <c r="J842" s="54" t="e">
        <v>#N/A</v>
      </c>
      <c r="K842" s="54" t="e">
        <v>#N/A</v>
      </c>
      <c r="L842" s="54" t="e">
        <v>#N/A</v>
      </c>
      <c r="M842" s="54" t="e">
        <v>#N/A</v>
      </c>
      <c r="N842" s="54" t="e">
        <v>#N/A</v>
      </c>
      <c r="O842" s="111" t="e">
        <v>#N/A</v>
      </c>
      <c r="P842" s="111" t="e">
        <v>#N/A</v>
      </c>
      <c r="Q842" s="111">
        <v>426274.99336747755</v>
      </c>
      <c r="R842" s="54">
        <v>3112098.9999999995</v>
      </c>
      <c r="AC842" s="84" t="str">
        <f t="shared" si="13"/>
        <v>Sweden5G in the 3.4–3.8 GHz bandTotal</v>
      </c>
      <c r="AE842" s="8"/>
      <c r="AF842" s="8"/>
    </row>
    <row r="843" spans="4:32" ht="13.15" customHeight="1" x14ac:dyDescent="0.25">
      <c r="D843" s="53" t="s">
        <v>186</v>
      </c>
      <c r="E843" s="53" t="s">
        <v>112</v>
      </c>
      <c r="F843" s="53" t="s">
        <v>19</v>
      </c>
      <c r="G843" s="53" t="s">
        <v>31</v>
      </c>
      <c r="H843" s="54">
        <v>4550425.2380952379</v>
      </c>
      <c r="I843" s="54">
        <v>4215196.84</v>
      </c>
      <c r="J843" s="54">
        <v>4215196.84</v>
      </c>
      <c r="K843" s="54">
        <v>4587626</v>
      </c>
      <c r="L843" s="54">
        <v>4711025</v>
      </c>
      <c r="M843" s="54">
        <v>4786069</v>
      </c>
      <c r="N843" s="54">
        <v>4851605</v>
      </c>
      <c r="O843" s="111">
        <v>4916961</v>
      </c>
      <c r="P843" s="111">
        <v>4972695</v>
      </c>
      <c r="Q843" s="111">
        <v>4407147.2973962491</v>
      </c>
      <c r="R843" s="54">
        <v>4825301</v>
      </c>
      <c r="AC843" s="84" t="str">
        <f t="shared" si="13"/>
        <v>SwedenSatelliteTotal</v>
      </c>
      <c r="AE843" s="8"/>
      <c r="AF843" s="8"/>
    </row>
    <row r="844" spans="4:32" ht="13.15" customHeight="1" x14ac:dyDescent="0.25">
      <c r="D844" s="53" t="s">
        <v>186</v>
      </c>
      <c r="E844" s="53" t="s">
        <v>52</v>
      </c>
      <c r="F844" s="53" t="s">
        <v>19</v>
      </c>
      <c r="G844" s="53" t="s">
        <v>31</v>
      </c>
      <c r="H844" s="54">
        <v>4542969.7619047612</v>
      </c>
      <c r="I844" s="54">
        <v>4195587.1156521728</v>
      </c>
      <c r="J844" s="54">
        <v>4195587.1156521728</v>
      </c>
      <c r="K844" s="54">
        <v>4587550</v>
      </c>
      <c r="L844" s="54">
        <v>4710978</v>
      </c>
      <c r="M844" s="54">
        <v>4786037.5</v>
      </c>
      <c r="N844" s="54" t="e">
        <v>#N/A</v>
      </c>
      <c r="O844" s="111" t="e">
        <v>#N/A</v>
      </c>
      <c r="P844" s="111" t="e">
        <v>#N/A</v>
      </c>
      <c r="Q844" s="111" t="e">
        <v>#N/A</v>
      </c>
      <c r="R844" s="111" t="e">
        <v>#N/A</v>
      </c>
      <c r="AC844" s="84" t="str">
        <f t="shared" si="13"/>
        <v>SwedenOverall broadband coverageTotal</v>
      </c>
      <c r="AE844" s="8"/>
      <c r="AF844" s="8"/>
    </row>
    <row r="845" spans="4:32" ht="13.15" customHeight="1" x14ac:dyDescent="0.25">
      <c r="D845" s="53" t="s">
        <v>186</v>
      </c>
      <c r="E845" s="53" t="s">
        <v>53</v>
      </c>
      <c r="F845" s="53" t="s">
        <v>19</v>
      </c>
      <c r="G845" s="53" t="s">
        <v>31</v>
      </c>
      <c r="H845" s="54" t="e">
        <v>#N/A</v>
      </c>
      <c r="I845" s="54" t="e">
        <v>#N/A</v>
      </c>
      <c r="J845" s="54" t="e">
        <v>#N/A</v>
      </c>
      <c r="K845" s="54" t="e">
        <v>#N/A</v>
      </c>
      <c r="L845" s="54">
        <v>3453181.3249999997</v>
      </c>
      <c r="M845" s="54">
        <v>3752278.0960000004</v>
      </c>
      <c r="N845" s="54" t="e">
        <v>#N/A</v>
      </c>
      <c r="O845" s="111" t="e">
        <v>#N/A</v>
      </c>
      <c r="P845" s="111" t="e">
        <v>#N/A</v>
      </c>
      <c r="Q845" s="111" t="e">
        <v>#N/A</v>
      </c>
      <c r="R845" s="111" t="e">
        <v>#N/A</v>
      </c>
      <c r="AC845" s="84" t="str">
        <f t="shared" si="13"/>
        <v>SwedenDOCSIS 3.0 &amp; FTTP coverageTotal</v>
      </c>
      <c r="AE845" s="8"/>
      <c r="AF845" s="8"/>
    </row>
    <row r="846" spans="4:32" ht="13.15" customHeight="1" x14ac:dyDescent="0.25">
      <c r="D846" s="53" t="s">
        <v>186</v>
      </c>
      <c r="E846" s="53" t="s">
        <v>124</v>
      </c>
      <c r="F846" s="53" t="s">
        <v>19</v>
      </c>
      <c r="G846" s="53" t="s">
        <v>31</v>
      </c>
      <c r="H846" s="54">
        <v>1789228.333333333</v>
      </c>
      <c r="I846" s="54">
        <v>1636959.5</v>
      </c>
      <c r="J846" s="54">
        <v>1636959.5</v>
      </c>
      <c r="K846" s="54">
        <v>1737339.9999999998</v>
      </c>
      <c r="L846" s="54">
        <v>1811919</v>
      </c>
      <c r="M846" s="54">
        <v>1795377</v>
      </c>
      <c r="N846" s="54" t="e">
        <v>#N/A</v>
      </c>
      <c r="O846" s="111" t="e">
        <v>#N/A</v>
      </c>
      <c r="P846" s="111" t="e">
        <v>#N/A</v>
      </c>
      <c r="Q846" s="111" t="e">
        <v>#N/A</v>
      </c>
      <c r="R846" s="111" t="e">
        <v>#N/A</v>
      </c>
      <c r="AC846" s="84" t="str">
        <f t="shared" si="13"/>
        <v>SwedenCable modemTotal</v>
      </c>
      <c r="AE846" s="8"/>
      <c r="AF846" s="8"/>
    </row>
    <row r="847" spans="4:32" ht="13.15" customHeight="1" x14ac:dyDescent="0.25">
      <c r="D847" s="53" t="s">
        <v>186</v>
      </c>
      <c r="E847" s="53" t="s">
        <v>129</v>
      </c>
      <c r="F847" s="53" t="s">
        <v>19</v>
      </c>
      <c r="G847" s="53" t="s">
        <v>31</v>
      </c>
      <c r="H847" s="54">
        <v>0</v>
      </c>
      <c r="I847" s="54">
        <v>0</v>
      </c>
      <c r="J847" s="54">
        <v>0</v>
      </c>
      <c r="K847" s="54">
        <v>0</v>
      </c>
      <c r="L847" s="54">
        <v>0</v>
      </c>
      <c r="M847" s="54">
        <v>0</v>
      </c>
      <c r="N847" s="54" t="e">
        <v>#N/A</v>
      </c>
      <c r="O847" s="111" t="e">
        <v>#N/A</v>
      </c>
      <c r="P847" s="111" t="e">
        <v>#N/A</v>
      </c>
      <c r="Q847" s="111" t="e">
        <v>#N/A</v>
      </c>
      <c r="R847" s="111" t="e">
        <v>#N/A</v>
      </c>
      <c r="AC847" s="84" t="str">
        <f t="shared" si="13"/>
        <v>SwedenWiMAXTotal</v>
      </c>
      <c r="AE847" s="8"/>
      <c r="AF847" s="8"/>
    </row>
    <row r="848" spans="4:32" ht="13.15" customHeight="1" x14ac:dyDescent="0.25">
      <c r="D848" s="53" t="s">
        <v>186</v>
      </c>
      <c r="E848" s="53" t="s">
        <v>134</v>
      </c>
      <c r="F848" s="53" t="s">
        <v>19</v>
      </c>
      <c r="G848" s="53" t="s">
        <v>31</v>
      </c>
      <c r="H848" s="54">
        <v>4535514.2857142854</v>
      </c>
      <c r="I848" s="54">
        <v>4175916.0869565187</v>
      </c>
      <c r="J848" s="54">
        <v>4175916.0869565187</v>
      </c>
      <c r="K848" s="54">
        <v>4583590.0000000009</v>
      </c>
      <c r="L848" s="54">
        <v>4708227</v>
      </c>
      <c r="M848" s="54">
        <v>4783911</v>
      </c>
      <c r="N848" s="54" t="e">
        <v>#N/A</v>
      </c>
      <c r="O848" s="111" t="e">
        <v>#N/A</v>
      </c>
      <c r="P848" s="111" t="e">
        <v>#N/A</v>
      </c>
      <c r="Q848" s="111" t="e">
        <v>#N/A</v>
      </c>
      <c r="R848" s="111" t="e">
        <v>#N/A</v>
      </c>
      <c r="AC848" s="84" t="str">
        <f t="shared" si="13"/>
        <v>SwedenHSPATotal</v>
      </c>
      <c r="AE848" s="8"/>
      <c r="AF848" s="8"/>
    </row>
    <row r="849" spans="4:32" ht="13.15" customHeight="1" x14ac:dyDescent="0.25">
      <c r="D849" s="53" t="s">
        <v>187</v>
      </c>
      <c r="E849" s="53" t="s">
        <v>147</v>
      </c>
      <c r="F849" s="53" t="s">
        <v>19</v>
      </c>
      <c r="G849" s="53" t="s">
        <v>149</v>
      </c>
      <c r="H849" s="54">
        <v>41182.534199999995</v>
      </c>
      <c r="I849" s="54">
        <v>41182.534199999995</v>
      </c>
      <c r="J849" s="54">
        <v>41182.534199999995</v>
      </c>
      <c r="K849" s="54">
        <v>41182.534199999995</v>
      </c>
      <c r="L849" s="54">
        <v>41182.534199999995</v>
      </c>
      <c r="M849" s="54">
        <v>41284.5</v>
      </c>
      <c r="N849" s="54">
        <v>41284.5</v>
      </c>
      <c r="O849" s="111">
        <v>41284.5</v>
      </c>
      <c r="P849" s="111">
        <v>41284.5</v>
      </c>
      <c r="Q849" s="111">
        <v>41284.5</v>
      </c>
      <c r="R849" s="111">
        <v>41284.5</v>
      </c>
      <c r="AC849" s="84" t="str">
        <f t="shared" si="13"/>
        <v>SwitzerlandLand areaTotal</v>
      </c>
      <c r="AE849" s="8"/>
      <c r="AF849" s="8"/>
    </row>
    <row r="850" spans="4:32" ht="13.15" customHeight="1" x14ac:dyDescent="0.25">
      <c r="D850" s="53" t="s">
        <v>187</v>
      </c>
      <c r="E850" s="53" t="s">
        <v>28</v>
      </c>
      <c r="F850" s="53" t="s">
        <v>19</v>
      </c>
      <c r="G850" s="53" t="s">
        <v>152</v>
      </c>
      <c r="H850" s="54">
        <v>7954662</v>
      </c>
      <c r="I850" s="54">
        <v>8039060</v>
      </c>
      <c r="J850" s="54">
        <v>8139631</v>
      </c>
      <c r="K850" s="54">
        <v>8233842</v>
      </c>
      <c r="L850" s="54">
        <v>8233842</v>
      </c>
      <c r="M850" s="54">
        <v>8419550</v>
      </c>
      <c r="N850" s="54">
        <v>8484130</v>
      </c>
      <c r="O850" s="111">
        <v>8544527</v>
      </c>
      <c r="P850" s="111">
        <v>8606033.0000001341</v>
      </c>
      <c r="Q850" s="111">
        <v>8670299.9999999534</v>
      </c>
      <c r="R850" s="111">
        <v>8738790.9999998529</v>
      </c>
      <c r="AC850" s="84" t="str">
        <f t="shared" si="13"/>
        <v>SwitzerlandPopulationTotal</v>
      </c>
      <c r="AE850" s="8"/>
      <c r="AF850" s="8"/>
    </row>
    <row r="851" spans="4:32" ht="13.15" customHeight="1" x14ac:dyDescent="0.25">
      <c r="D851" s="53" t="s">
        <v>187</v>
      </c>
      <c r="E851" s="53" t="s">
        <v>31</v>
      </c>
      <c r="F851" s="53" t="s">
        <v>19</v>
      </c>
      <c r="G851" s="53" t="s">
        <v>152</v>
      </c>
      <c r="H851" s="54">
        <v>3553711</v>
      </c>
      <c r="I851" s="54">
        <v>3571453.0077279625</v>
      </c>
      <c r="J851" s="54">
        <v>3615927.449349754</v>
      </c>
      <c r="K851" s="54">
        <v>3657505.7657011771</v>
      </c>
      <c r="L851" s="54">
        <v>3631351</v>
      </c>
      <c r="M851" s="54">
        <v>3739787.5329628424</v>
      </c>
      <c r="N851" s="54">
        <v>3757324.1600085702</v>
      </c>
      <c r="O851" s="111">
        <v>3794912.7822581623</v>
      </c>
      <c r="P851" s="111">
        <v>3954941.4118167991</v>
      </c>
      <c r="Q851" s="111">
        <v>3983814.3156689368</v>
      </c>
      <c r="R851" s="111">
        <v>4014272.1681050509</v>
      </c>
      <c r="AC851" s="84" t="str">
        <f t="shared" si="13"/>
        <v>SwitzerlandHouseholdsTotal</v>
      </c>
      <c r="AE851" s="8"/>
      <c r="AF851" s="8"/>
    </row>
    <row r="852" spans="4:32" ht="13.15" customHeight="1" x14ac:dyDescent="0.25">
      <c r="D852" s="53" t="s">
        <v>187</v>
      </c>
      <c r="E852" s="53" t="s">
        <v>58</v>
      </c>
      <c r="F852" s="53" t="s">
        <v>19</v>
      </c>
      <c r="G852" s="53" t="s">
        <v>31</v>
      </c>
      <c r="H852" s="54">
        <v>3545104.7845364353</v>
      </c>
      <c r="I852" s="54">
        <v>3563774.2168383473</v>
      </c>
      <c r="J852" s="54">
        <v>3607421.7574467971</v>
      </c>
      <c r="K852" s="54">
        <v>3648940.3318327223</v>
      </c>
      <c r="L852" s="54">
        <v>3624088.298</v>
      </c>
      <c r="M852" s="54">
        <v>3730190.8118568179</v>
      </c>
      <c r="N852" s="54">
        <v>3748807.3810406905</v>
      </c>
      <c r="O852" s="111">
        <v>3789249.9240409248</v>
      </c>
      <c r="P852" s="111" t="e">
        <v>#N/A</v>
      </c>
      <c r="Q852" s="111" t="e">
        <v>#N/A</v>
      </c>
      <c r="R852" s="111" t="e">
        <v>#N/A</v>
      </c>
      <c r="AC852" s="84" t="str">
        <f t="shared" si="13"/>
        <v>SwitzerlandBroadband coverage (&gt;2Mbps)Total</v>
      </c>
      <c r="AE852" s="8"/>
      <c r="AF852" s="8"/>
    </row>
    <row r="853" spans="4:32" ht="13.15" customHeight="1" x14ac:dyDescent="0.25">
      <c r="D853" s="53" t="s">
        <v>187</v>
      </c>
      <c r="E853" s="53" t="s">
        <v>60</v>
      </c>
      <c r="F853" s="53" t="s">
        <v>19</v>
      </c>
      <c r="G853" s="53" t="s">
        <v>31</v>
      </c>
      <c r="H853" s="54">
        <v>3476727.4257729393</v>
      </c>
      <c r="I853" s="54">
        <v>3526620.2117842957</v>
      </c>
      <c r="J853" s="54">
        <v>3575583.8460946847</v>
      </c>
      <c r="K853" s="54">
        <v>3618997.1026138202</v>
      </c>
      <c r="L853" s="54">
        <v>3591533.0212366702</v>
      </c>
      <c r="M853" s="54">
        <v>3700002.5835679378</v>
      </c>
      <c r="N853" s="54">
        <v>3749433.7792725521</v>
      </c>
      <c r="O853" s="111">
        <v>3786943.46541542</v>
      </c>
      <c r="P853" s="111">
        <v>3946636.0348519837</v>
      </c>
      <c r="Q853" s="111">
        <v>3975448.3056060323</v>
      </c>
      <c r="R853" s="54">
        <v>4005842.1965520303</v>
      </c>
      <c r="AC853" s="84" t="str">
        <f t="shared" si="13"/>
        <v>SwitzerlandBroadband coverage (&gt;30Mbps)Total</v>
      </c>
      <c r="AE853" s="8"/>
      <c r="AF853" s="8"/>
    </row>
    <row r="854" spans="4:32" ht="13.15" customHeight="1" x14ac:dyDescent="0.25">
      <c r="D854" s="53" t="s">
        <v>187</v>
      </c>
      <c r="E854" s="53" t="s">
        <v>61</v>
      </c>
      <c r="F854" s="53" t="s">
        <v>19</v>
      </c>
      <c r="G854" s="53" t="s">
        <v>31</v>
      </c>
      <c r="H854" s="54">
        <v>3460735.7262729388</v>
      </c>
      <c r="I854" s="54">
        <v>3510548.6732495194</v>
      </c>
      <c r="J854" s="54">
        <v>3559312.1725726104</v>
      </c>
      <c r="K854" s="54">
        <v>3602538.3266681647</v>
      </c>
      <c r="L854" s="54">
        <v>3575191.9417366702</v>
      </c>
      <c r="M854" s="54">
        <v>3683173.5396696045</v>
      </c>
      <c r="N854" s="54">
        <v>3705097.354184451</v>
      </c>
      <c r="O854" s="111">
        <v>3742163.4945847737</v>
      </c>
      <c r="P854" s="111">
        <v>3899967.7261925456</v>
      </c>
      <c r="Q854" s="111">
        <v>3928439.2966811387</v>
      </c>
      <c r="R854" s="54">
        <v>3958473.7849683906</v>
      </c>
      <c r="AC854" s="84" t="str">
        <f t="shared" ref="AC854:AC913" si="14">D854&amp;E854&amp;F854</f>
        <v>SwitzerlandBroadband coverage (&gt;100Mbps)Total</v>
      </c>
      <c r="AE854" s="8"/>
      <c r="AF854" s="8"/>
    </row>
    <row r="855" spans="4:32" ht="13.15" customHeight="1" x14ac:dyDescent="0.25">
      <c r="D855" s="53" t="s">
        <v>187</v>
      </c>
      <c r="E855" s="53" t="s">
        <v>62</v>
      </c>
      <c r="F855" s="53" t="s">
        <v>19</v>
      </c>
      <c r="G855" s="53" t="s">
        <v>31</v>
      </c>
      <c r="H855" s="54" t="e">
        <v>#N/A</v>
      </c>
      <c r="I855" s="54" t="e">
        <v>#N/A</v>
      </c>
      <c r="J855" s="54" t="e">
        <v>#N/A</v>
      </c>
      <c r="K855" s="54" t="e">
        <v>#N/A</v>
      </c>
      <c r="L855" s="54" t="e">
        <v>#N/A</v>
      </c>
      <c r="M855" s="54" t="e">
        <v>#N/A</v>
      </c>
      <c r="N855" s="54">
        <v>1512813.8878027373</v>
      </c>
      <c r="O855" s="111">
        <v>2388284.9432938113</v>
      </c>
      <c r="P855" s="111">
        <v>2520065.6628916394</v>
      </c>
      <c r="Q855" s="111">
        <v>2612393.7847878733</v>
      </c>
      <c r="R855" s="54">
        <v>2743315.4031791352</v>
      </c>
      <c r="AC855" s="84" t="str">
        <f t="shared" si="14"/>
        <v>SwitzerlandBroadband coverage (&gt;1Gbps)Total</v>
      </c>
      <c r="AE855" s="8"/>
      <c r="AF855" s="8"/>
    </row>
    <row r="856" spans="4:32" ht="13.15" customHeight="1" x14ac:dyDescent="0.25">
      <c r="D856" s="53" t="s">
        <v>187</v>
      </c>
      <c r="E856" s="53" t="s">
        <v>63</v>
      </c>
      <c r="F856" s="53" t="s">
        <v>19</v>
      </c>
      <c r="G856" s="53" t="s">
        <v>31</v>
      </c>
      <c r="H856" s="54" t="e">
        <v>#N/A</v>
      </c>
      <c r="I856" s="54" t="e">
        <v>#N/A</v>
      </c>
      <c r="J856" s="54" t="e">
        <v>#N/A</v>
      </c>
      <c r="K856" s="54" t="e">
        <v>#N/A</v>
      </c>
      <c r="L856" s="54" t="e">
        <v>#N/A</v>
      </c>
      <c r="M856" s="54" t="e">
        <v>#N/A</v>
      </c>
      <c r="N856" s="54" t="e">
        <v>#N/A</v>
      </c>
      <c r="O856" s="111" t="e">
        <v>#N/A</v>
      </c>
      <c r="P856" s="111">
        <v>1294056.8299464567</v>
      </c>
      <c r="Q856" s="111">
        <v>1323024.7342336539</v>
      </c>
      <c r="R856" s="54">
        <v>1333139.7870276875</v>
      </c>
      <c r="AC856" s="84" t="str">
        <f t="shared" si="14"/>
        <v>SwitzerlandBroadband coverage (&gt;1Gbps upload and download)Total</v>
      </c>
      <c r="AE856" s="8"/>
      <c r="AF856" s="8"/>
    </row>
    <row r="857" spans="4:32" ht="13.15" customHeight="1" x14ac:dyDescent="0.25">
      <c r="D857" s="53" t="s">
        <v>187</v>
      </c>
      <c r="E857" s="53" t="s">
        <v>65</v>
      </c>
      <c r="F857" s="53" t="s">
        <v>19</v>
      </c>
      <c r="G857" s="53" t="s">
        <v>31</v>
      </c>
      <c r="H857" s="54">
        <v>3545104.7845364353</v>
      </c>
      <c r="I857" s="54">
        <v>3563774.2168383473</v>
      </c>
      <c r="J857" s="54">
        <v>3607421.7574467971</v>
      </c>
      <c r="K857" s="54">
        <v>3648940.3318327223</v>
      </c>
      <c r="L857" s="54">
        <v>3622792.1605105861</v>
      </c>
      <c r="M857" s="54">
        <v>3731125.7587400577</v>
      </c>
      <c r="N857" s="54">
        <v>3748807.3810406905</v>
      </c>
      <c r="O857" s="111">
        <v>3789249.9240409248</v>
      </c>
      <c r="P857" s="111">
        <v>3950252.164489164</v>
      </c>
      <c r="Q857" s="111">
        <v>3978177.5328663625</v>
      </c>
      <c r="R857" s="54">
        <v>4008571.9352414319</v>
      </c>
      <c r="AC857" s="84" t="str">
        <f t="shared" si="14"/>
        <v>SwitzerlandFixed broadband coverageTotal</v>
      </c>
      <c r="AE857" s="8"/>
      <c r="AF857" s="8"/>
    </row>
    <row r="858" spans="4:32" ht="13.15" customHeight="1" x14ac:dyDescent="0.25">
      <c r="D858" s="53" t="s">
        <v>187</v>
      </c>
      <c r="E858" s="53" t="s">
        <v>70</v>
      </c>
      <c r="F858" s="53" t="s">
        <v>19</v>
      </c>
      <c r="G858" s="53" t="s">
        <v>31</v>
      </c>
      <c r="H858" s="54">
        <v>3478504.2812729389</v>
      </c>
      <c r="I858" s="54">
        <v>3528405.9382881597</v>
      </c>
      <c r="J858" s="54">
        <v>3577391.8098193593</v>
      </c>
      <c r="K858" s="54">
        <v>3620825.8554966706</v>
      </c>
      <c r="L858" s="54">
        <v>3593348.6967366701</v>
      </c>
      <c r="M858" s="54">
        <v>3702482.1483484614</v>
      </c>
      <c r="N858" s="54">
        <v>3720398.3184493869</v>
      </c>
      <c r="O858" s="111">
        <v>3757161.585193458</v>
      </c>
      <c r="P858" s="111">
        <v>3910250.1213470958</v>
      </c>
      <c r="Q858" s="111">
        <v>3919562.1710968153</v>
      </c>
      <c r="R858" s="54">
        <v>3972834.0741406893</v>
      </c>
      <c r="AC858" s="84" t="str">
        <f t="shared" si="14"/>
        <v>SwitzerlandNGA coverageTotal</v>
      </c>
      <c r="AE858" s="8"/>
      <c r="AF858" s="8"/>
    </row>
    <row r="859" spans="4:32" ht="13.15" customHeight="1" x14ac:dyDescent="0.25">
      <c r="D859" s="53" t="s">
        <v>187</v>
      </c>
      <c r="E859" s="53" t="s">
        <v>225</v>
      </c>
      <c r="F859" s="53" t="s">
        <v>19</v>
      </c>
      <c r="G859" s="53" t="s">
        <v>31</v>
      </c>
      <c r="H859" s="54" t="e">
        <v>#N/A</v>
      </c>
      <c r="I859" s="54" t="e">
        <v>#N/A</v>
      </c>
      <c r="J859" s="54" t="e">
        <v>#N/A</v>
      </c>
      <c r="K859" s="54" t="e">
        <v>#N/A</v>
      </c>
      <c r="L859" s="54" t="e">
        <v>#N/A</v>
      </c>
      <c r="M859" s="54" t="e">
        <v>#N/A</v>
      </c>
      <c r="N859" s="54">
        <v>2982889.2438949207</v>
      </c>
      <c r="O859" s="111">
        <v>3260108.5307615087</v>
      </c>
      <c r="P859" s="111">
        <v>3426668.8836786337</v>
      </c>
      <c r="Q859" s="111">
        <v>3457630.2641115841</v>
      </c>
      <c r="R859" s="54">
        <v>3585545.6974668428</v>
      </c>
      <c r="AC859" s="84" t="str">
        <f t="shared" si="14"/>
        <v>SwitzerlandFixed VHCN coverage (FTTP &amp; DOCSIS 3.1)Total</v>
      </c>
      <c r="AE859" s="8"/>
      <c r="AF859" s="8"/>
    </row>
    <row r="860" spans="4:32" ht="13.15" customHeight="1" x14ac:dyDescent="0.25">
      <c r="D860" s="53" t="s">
        <v>187</v>
      </c>
      <c r="E860" s="53" t="s">
        <v>226</v>
      </c>
      <c r="F860" s="53" t="s">
        <v>19</v>
      </c>
      <c r="G860" s="53" t="s">
        <v>31</v>
      </c>
      <c r="H860" s="54" t="e">
        <v>#N/A</v>
      </c>
      <c r="I860" s="54" t="e">
        <v>#N/A</v>
      </c>
      <c r="J860" s="54" t="e">
        <v>#N/A</v>
      </c>
      <c r="K860" s="54" t="e">
        <v>#N/A</v>
      </c>
      <c r="L860" s="54" t="e">
        <v>#N/A</v>
      </c>
      <c r="M860" s="54" t="e">
        <v>#N/A</v>
      </c>
      <c r="N860" s="54" t="e">
        <v>#N/A</v>
      </c>
      <c r="O860" s="54" t="e">
        <v>#N/A</v>
      </c>
      <c r="P860" s="54" t="e">
        <v>#N/A</v>
      </c>
      <c r="Q860" s="54" t="e">
        <v>#N/A</v>
      </c>
      <c r="R860" s="54" t="e">
        <v>#N/A</v>
      </c>
      <c r="AC860" s="84" t="str">
        <f t="shared" si="14"/>
        <v>SwitzerlandVHCN coverage (as defined by BEREC)Total</v>
      </c>
      <c r="AE860" s="8"/>
      <c r="AF860" s="8"/>
    </row>
    <row r="861" spans="4:32" ht="13.15" customHeight="1" x14ac:dyDescent="0.25">
      <c r="D861" s="53" t="s">
        <v>187</v>
      </c>
      <c r="E861" s="53" t="s">
        <v>74</v>
      </c>
      <c r="F861" s="53" t="s">
        <v>19</v>
      </c>
      <c r="G861" s="53" t="s">
        <v>31</v>
      </c>
      <c r="H861" s="54">
        <v>3534133.6336814947</v>
      </c>
      <c r="I861" s="54">
        <v>3551794.7905769912</v>
      </c>
      <c r="J861" s="54">
        <v>3596089.3093529609</v>
      </c>
      <c r="K861" s="54">
        <v>3637528.7737499084</v>
      </c>
      <c r="L861" s="54">
        <v>3611440.9436485325</v>
      </c>
      <c r="M861" s="54">
        <v>3719553.0522215124</v>
      </c>
      <c r="N861" s="54">
        <v>3737645.223966646</v>
      </c>
      <c r="O861" s="111">
        <v>3774979</v>
      </c>
      <c r="P861" s="111">
        <v>3934222</v>
      </c>
      <c r="Q861" s="111">
        <v>3963034.8166483738</v>
      </c>
      <c r="R861" s="54">
        <v>3993356.0857178313</v>
      </c>
      <c r="AC861" s="84" t="str">
        <f t="shared" si="14"/>
        <v>SwitzerlandDSLTotal</v>
      </c>
      <c r="AE861" s="8"/>
      <c r="AF861" s="8"/>
    </row>
    <row r="862" spans="4:32" ht="13.15" customHeight="1" x14ac:dyDescent="0.25">
      <c r="D862" s="53" t="s">
        <v>187</v>
      </c>
      <c r="E862" s="53" t="s">
        <v>78</v>
      </c>
      <c r="F862" s="53" t="s">
        <v>19</v>
      </c>
      <c r="G862" s="53" t="s">
        <v>31</v>
      </c>
      <c r="H862" s="54">
        <v>2568053.9209999996</v>
      </c>
      <c r="I862" s="54">
        <v>2848140.5525808358</v>
      </c>
      <c r="J862" s="54">
        <v>2947205.6743117454</v>
      </c>
      <c r="K862" s="54">
        <v>3219380.3437617137</v>
      </c>
      <c r="L862" s="54">
        <v>3268593.3827386326</v>
      </c>
      <c r="M862" s="54">
        <v>3367499.158699817</v>
      </c>
      <c r="N862" s="54">
        <v>3400505.7835147842</v>
      </c>
      <c r="O862" s="111">
        <v>3450697</v>
      </c>
      <c r="P862" s="111">
        <v>3686598</v>
      </c>
      <c r="Q862" s="111">
        <v>3777236</v>
      </c>
      <c r="R862" s="54">
        <v>3870070.1668716357</v>
      </c>
      <c r="AC862" s="84" t="str">
        <f t="shared" si="14"/>
        <v>SwitzerlandVDSLTotal</v>
      </c>
      <c r="AE862" s="8"/>
      <c r="AF862" s="8"/>
    </row>
    <row r="863" spans="4:32" ht="13.15" customHeight="1" x14ac:dyDescent="0.25">
      <c r="D863" s="53" t="s">
        <v>187</v>
      </c>
      <c r="E863" s="53" t="s">
        <v>82</v>
      </c>
      <c r="F863" s="53" t="s">
        <v>19</v>
      </c>
      <c r="G863" s="53" t="s">
        <v>31</v>
      </c>
      <c r="H863" s="54" t="e">
        <v>#N/A</v>
      </c>
      <c r="I863" s="54" t="e">
        <v>#N/A</v>
      </c>
      <c r="J863" s="54" t="e">
        <v>#N/A</v>
      </c>
      <c r="K863" s="54" t="e">
        <v>#N/A</v>
      </c>
      <c r="L863" s="54" t="e">
        <v>#N/A</v>
      </c>
      <c r="M863" s="54" t="e">
        <v>#N/A</v>
      </c>
      <c r="N863" s="54">
        <v>3013608.7547414955</v>
      </c>
      <c r="O863" s="111">
        <v>3314139</v>
      </c>
      <c r="P863" s="111">
        <v>3585750</v>
      </c>
      <c r="Q863" s="111">
        <v>3691403</v>
      </c>
      <c r="R863" s="54">
        <v>3810801.4414318507</v>
      </c>
      <c r="AC863" s="84" t="str">
        <f t="shared" si="14"/>
        <v>SwitzerlandVDSL 2 VectoringTotal</v>
      </c>
      <c r="AE863" s="8"/>
      <c r="AF863" s="8"/>
    </row>
    <row r="864" spans="4:32" ht="13.15" customHeight="1" x14ac:dyDescent="0.25">
      <c r="D864" s="53" t="s">
        <v>187</v>
      </c>
      <c r="E864" s="53" t="s">
        <v>86</v>
      </c>
      <c r="F864" s="53" t="s">
        <v>19</v>
      </c>
      <c r="G864" s="53" t="s">
        <v>31</v>
      </c>
      <c r="H864" s="54">
        <v>749958.21550000005</v>
      </c>
      <c r="I864" s="54">
        <v>925368.99231740914</v>
      </c>
      <c r="J864" s="54">
        <v>975132.1866739816</v>
      </c>
      <c r="K864" s="54">
        <v>1047566.6510857763</v>
      </c>
      <c r="L864" s="54">
        <v>1072023.6160044183</v>
      </c>
      <c r="M864" s="54">
        <v>1134550.807438578</v>
      </c>
      <c r="N864" s="54">
        <v>1312432.9518661457</v>
      </c>
      <c r="O864" s="111">
        <v>1504802.9067150075</v>
      </c>
      <c r="P864" s="111">
        <v>1588731.9222784941</v>
      </c>
      <c r="Q864" s="111">
        <v>1718254.2200298242</v>
      </c>
      <c r="R864" s="54">
        <v>1838110.2696181613</v>
      </c>
      <c r="AC864" s="84" t="str">
        <f t="shared" si="14"/>
        <v>SwitzerlandFTTPTotal</v>
      </c>
      <c r="AE864" s="8"/>
      <c r="AF864" s="8"/>
    </row>
    <row r="865" spans="4:32" ht="13.15" customHeight="1" x14ac:dyDescent="0.25">
      <c r="D865" s="53" t="s">
        <v>187</v>
      </c>
      <c r="E865" s="53" t="s">
        <v>90</v>
      </c>
      <c r="F865" s="53" t="s">
        <v>19</v>
      </c>
      <c r="G865" s="53" t="s">
        <v>31</v>
      </c>
      <c r="H865" s="54">
        <v>2945918.0508720023</v>
      </c>
      <c r="I865" s="54">
        <v>2994880.4048556583</v>
      </c>
      <c r="J865" s="54">
        <v>3039915.7134654946</v>
      </c>
      <c r="K865" s="54">
        <v>3081872.489381521</v>
      </c>
      <c r="L865" s="54">
        <v>3060036.513110627</v>
      </c>
      <c r="M865" s="54">
        <v>3154498.6034700018</v>
      </c>
      <c r="N865" s="54">
        <v>3171012.4346113363</v>
      </c>
      <c r="O865" s="111">
        <v>3199722.7647851049</v>
      </c>
      <c r="P865" s="111">
        <v>3369044.8186054067</v>
      </c>
      <c r="Q865" s="111">
        <v>3394135.5881803473</v>
      </c>
      <c r="R865" s="54">
        <v>3442708.1017691852</v>
      </c>
      <c r="AC865" s="84" t="str">
        <f t="shared" si="14"/>
        <v>SwitzerlandCable modem DOCSIS 3.0Total</v>
      </c>
      <c r="AE865" s="8"/>
      <c r="AF865" s="8"/>
    </row>
    <row r="866" spans="4:32" ht="13.15" customHeight="1" x14ac:dyDescent="0.25">
      <c r="D866" s="53" t="s">
        <v>187</v>
      </c>
      <c r="E866" s="53" t="s">
        <v>94</v>
      </c>
      <c r="F866" s="53" t="s">
        <v>19</v>
      </c>
      <c r="G866" s="53" t="s">
        <v>31</v>
      </c>
      <c r="H866" s="54" t="e">
        <v>#N/A</v>
      </c>
      <c r="I866" s="54" t="e">
        <v>#N/A</v>
      </c>
      <c r="J866" s="54" t="e">
        <v>#N/A</v>
      </c>
      <c r="K866" s="54" t="e">
        <v>#N/A</v>
      </c>
      <c r="L866" s="54" t="e">
        <v>#N/A</v>
      </c>
      <c r="M866" s="54" t="e">
        <v>#N/A</v>
      </c>
      <c r="N866" s="54">
        <v>2694218.6176299974</v>
      </c>
      <c r="O866" s="111">
        <v>2903043.3255187157</v>
      </c>
      <c r="P866" s="111">
        <v>3055518.2735118428</v>
      </c>
      <c r="Q866" s="111">
        <v>3083140.3310655942</v>
      </c>
      <c r="R866" s="54">
        <v>3250946.0327171604</v>
      </c>
      <c r="AC866" s="84" t="str">
        <f t="shared" si="14"/>
        <v>SwitzerlandCable modem DOCSIS 3.1Total</v>
      </c>
      <c r="AE866" s="8"/>
      <c r="AF866" s="8"/>
    </row>
    <row r="867" spans="4:32" ht="13.15" customHeight="1" x14ac:dyDescent="0.25">
      <c r="D867" s="53" t="s">
        <v>187</v>
      </c>
      <c r="E867" s="53" t="s">
        <v>98</v>
      </c>
      <c r="F867" s="53" t="s">
        <v>19</v>
      </c>
      <c r="G867" s="53" t="s">
        <v>31</v>
      </c>
      <c r="H867" s="54" t="e">
        <v>#N/A</v>
      </c>
      <c r="I867" s="54" t="e">
        <v>#N/A</v>
      </c>
      <c r="J867" s="54" t="e">
        <v>#N/A</v>
      </c>
      <c r="K867" s="54" t="e">
        <v>#N/A</v>
      </c>
      <c r="L867" s="54" t="e">
        <v>#N/A</v>
      </c>
      <c r="M867" s="54" t="e">
        <v>#N/A</v>
      </c>
      <c r="N867" s="54">
        <v>0</v>
      </c>
      <c r="O867" s="111">
        <v>0</v>
      </c>
      <c r="P867" s="111">
        <v>0</v>
      </c>
      <c r="Q867" s="111">
        <v>0</v>
      </c>
      <c r="R867" s="54">
        <v>0</v>
      </c>
      <c r="AC867" s="84" t="str">
        <f t="shared" si="14"/>
        <v>SwitzerlandFWATotal</v>
      </c>
      <c r="AE867" s="8"/>
      <c r="AF867" s="8"/>
    </row>
    <row r="868" spans="4:32" ht="13.15" customHeight="1" x14ac:dyDescent="0.25">
      <c r="D868" s="53" t="s">
        <v>187</v>
      </c>
      <c r="E868" s="53" t="s">
        <v>102</v>
      </c>
      <c r="F868" s="53" t="s">
        <v>19</v>
      </c>
      <c r="G868" s="53" t="s">
        <v>31</v>
      </c>
      <c r="H868" s="54">
        <v>2406437.7382904105</v>
      </c>
      <c r="I868" s="54">
        <v>3277227.8855816</v>
      </c>
      <c r="J868" s="54">
        <v>3338538.598412313</v>
      </c>
      <c r="K868" s="54">
        <v>3596608.2947022524</v>
      </c>
      <c r="L868" s="54">
        <v>3624088.298</v>
      </c>
      <c r="M868" s="54">
        <v>3736047.7454298786</v>
      </c>
      <c r="N868" s="54">
        <v>3755183.682290588</v>
      </c>
      <c r="O868" s="111">
        <v>3791117.8694759044</v>
      </c>
      <c r="P868" s="111">
        <v>3954380.4541968629</v>
      </c>
      <c r="Q868" s="111">
        <v>3979829</v>
      </c>
      <c r="R868" s="54" t="e">
        <v>#N/A</v>
      </c>
      <c r="AC868" s="84" t="str">
        <f t="shared" si="14"/>
        <v>SwitzerlandLTETotal</v>
      </c>
      <c r="AE868" s="8"/>
      <c r="AF868" s="8"/>
    </row>
    <row r="869" spans="4:32" ht="13.15" customHeight="1" x14ac:dyDescent="0.25">
      <c r="D869" s="53" t="s">
        <v>187</v>
      </c>
      <c r="E869" s="53" t="s">
        <v>106</v>
      </c>
      <c r="F869" s="53" t="s">
        <v>19</v>
      </c>
      <c r="G869" s="53" t="s">
        <v>31</v>
      </c>
      <c r="H869" s="54" t="e">
        <v>#N/A</v>
      </c>
      <c r="I869" s="54" t="e">
        <v>#N/A</v>
      </c>
      <c r="J869" s="54" t="e">
        <v>#N/A</v>
      </c>
      <c r="K869" s="54">
        <v>3494994.3169977628</v>
      </c>
      <c r="L869" s="54">
        <v>3580512.0860000001</v>
      </c>
      <c r="M869" s="54">
        <v>3688677.1033456828</v>
      </c>
      <c r="N869" s="54">
        <v>3705974.0631551193</v>
      </c>
      <c r="O869" s="111">
        <v>3754433.7125807418</v>
      </c>
      <c r="P869" s="111">
        <v>3943735.8273923895</v>
      </c>
      <c r="Q869" s="54" t="e">
        <v>#N/A</v>
      </c>
      <c r="R869" s="54" t="e">
        <v>#N/A</v>
      </c>
      <c r="AC869" s="84" t="str">
        <f t="shared" si="14"/>
        <v>SwitzerlandAverage LTE coverageTotal</v>
      </c>
      <c r="AE869" s="8"/>
      <c r="AF869" s="8"/>
    </row>
    <row r="870" spans="4:32" ht="13.15" customHeight="1" x14ac:dyDescent="0.25">
      <c r="D870" s="53" t="s">
        <v>187</v>
      </c>
      <c r="E870" s="53" t="s">
        <v>108</v>
      </c>
      <c r="F870" s="53" t="s">
        <v>19</v>
      </c>
      <c r="G870" s="53" t="s">
        <v>31</v>
      </c>
      <c r="H870" s="54" t="e">
        <v>#N/A</v>
      </c>
      <c r="I870" s="54" t="e">
        <v>#N/A</v>
      </c>
      <c r="J870" s="54" t="e">
        <v>#N/A</v>
      </c>
      <c r="K870" s="54" t="e">
        <v>#N/A</v>
      </c>
      <c r="L870" s="54" t="e">
        <v>#N/A</v>
      </c>
      <c r="M870" s="54" t="e">
        <v>#N/A</v>
      </c>
      <c r="N870" s="54" t="e">
        <v>#N/A</v>
      </c>
      <c r="O870" s="111">
        <v>3385062</v>
      </c>
      <c r="P870" s="111">
        <v>3740174.6441922402</v>
      </c>
      <c r="Q870" s="111">
        <v>3856033.1941738753</v>
      </c>
      <c r="R870" s="54">
        <v>3955703</v>
      </c>
      <c r="AC870" s="84" t="str">
        <f t="shared" si="14"/>
        <v>Switzerland5GTotal</v>
      </c>
      <c r="AE870" s="8"/>
      <c r="AF870" s="8"/>
    </row>
    <row r="871" spans="4:32" ht="13.15" customHeight="1" x14ac:dyDescent="0.25">
      <c r="D871" s="53" t="s">
        <v>187</v>
      </c>
      <c r="E871" s="53" t="s">
        <v>207</v>
      </c>
      <c r="F871" s="53" t="s">
        <v>19</v>
      </c>
      <c r="G871" s="53" t="s">
        <v>31</v>
      </c>
      <c r="H871" s="54" t="e">
        <v>#N/A</v>
      </c>
      <c r="I871" s="54" t="e">
        <v>#N/A</v>
      </c>
      <c r="J871" s="54" t="e">
        <v>#N/A</v>
      </c>
      <c r="K871" s="54" t="e">
        <v>#N/A</v>
      </c>
      <c r="L871" s="54" t="e">
        <v>#N/A</v>
      </c>
      <c r="M871" s="54" t="e">
        <v>#N/A</v>
      </c>
      <c r="N871" s="54" t="e">
        <v>#N/A</v>
      </c>
      <c r="O871" s="111" t="e">
        <v>#N/A</v>
      </c>
      <c r="P871" s="111" t="e">
        <v>#N/A</v>
      </c>
      <c r="Q871" s="111">
        <v>2999222.6593944142</v>
      </c>
      <c r="R871" s="54">
        <v>3393974</v>
      </c>
      <c r="AC871" s="84" t="str">
        <f t="shared" si="14"/>
        <v>Switzerland5G in the 3.4–3.8 GHz bandTotal</v>
      </c>
      <c r="AE871" s="8"/>
      <c r="AF871" s="8"/>
    </row>
    <row r="872" spans="4:32" ht="13.15" customHeight="1" x14ac:dyDescent="0.25">
      <c r="D872" s="53" t="s">
        <v>187</v>
      </c>
      <c r="E872" s="53" t="s">
        <v>112</v>
      </c>
      <c r="F872" s="53" t="s">
        <v>19</v>
      </c>
      <c r="G872" s="53" t="s">
        <v>31</v>
      </c>
      <c r="H872" s="54">
        <v>3553711</v>
      </c>
      <c r="I872" s="54">
        <v>3571453.0077279625</v>
      </c>
      <c r="J872" s="54">
        <v>3615927.449349754</v>
      </c>
      <c r="K872" s="54">
        <v>3657505.7657011771</v>
      </c>
      <c r="L872" s="54">
        <v>3631351</v>
      </c>
      <c r="M872" s="54">
        <v>3739787.5329628424</v>
      </c>
      <c r="N872" s="54">
        <v>3757324.1600085702</v>
      </c>
      <c r="O872" s="111">
        <v>3794912.7822581623</v>
      </c>
      <c r="P872" s="111">
        <v>3954941.4118167991</v>
      </c>
      <c r="Q872" s="111">
        <v>3983814.3156689368</v>
      </c>
      <c r="R872" s="54">
        <v>4014272.1681050509</v>
      </c>
      <c r="AC872" s="84" t="str">
        <f t="shared" si="14"/>
        <v>SwitzerlandSatelliteTotal</v>
      </c>
      <c r="AE872" s="8"/>
      <c r="AF872" s="8"/>
    </row>
    <row r="873" spans="4:32" ht="13.15" customHeight="1" x14ac:dyDescent="0.25">
      <c r="D873" s="53" t="s">
        <v>187</v>
      </c>
      <c r="E873" s="53" t="s">
        <v>52</v>
      </c>
      <c r="F873" s="53" t="s">
        <v>19</v>
      </c>
      <c r="G873" s="53" t="s">
        <v>31</v>
      </c>
      <c r="H873" s="54">
        <v>3549239.9223857075</v>
      </c>
      <c r="I873" s="54">
        <v>3568707.5788018964</v>
      </c>
      <c r="J873" s="54">
        <v>3612359.6818129234</v>
      </c>
      <c r="K873" s="54">
        <v>3655776.5903061582</v>
      </c>
      <c r="L873" s="54">
        <v>3630399.722717911</v>
      </c>
      <c r="M873" s="54">
        <v>3739002.7536587697</v>
      </c>
      <c r="N873" s="54" t="e">
        <v>#N/A</v>
      </c>
      <c r="O873" s="111" t="e">
        <v>#N/A</v>
      </c>
      <c r="P873" s="111" t="e">
        <v>#N/A</v>
      </c>
      <c r="Q873" s="111" t="e">
        <v>#N/A</v>
      </c>
      <c r="R873" s="111" t="e">
        <v>#N/A</v>
      </c>
      <c r="AC873" s="84" t="str">
        <f t="shared" si="14"/>
        <v>SwitzerlandOverall broadband coverageTotal</v>
      </c>
      <c r="AE873" s="8"/>
      <c r="AF873" s="8"/>
    </row>
    <row r="874" spans="4:32" ht="13.15" customHeight="1" x14ac:dyDescent="0.25">
      <c r="D874" s="53" t="s">
        <v>187</v>
      </c>
      <c r="E874" s="53" t="s">
        <v>53</v>
      </c>
      <c r="F874" s="53" t="s">
        <v>19</v>
      </c>
      <c r="G874" s="53" t="s">
        <v>31</v>
      </c>
      <c r="H874" s="54" t="e">
        <v>#N/A</v>
      </c>
      <c r="I874" s="54" t="e">
        <v>#N/A</v>
      </c>
      <c r="J874" s="54" t="e">
        <v>#N/A</v>
      </c>
      <c r="K874" s="54" t="e">
        <v>#N/A</v>
      </c>
      <c r="L874" s="54">
        <v>3203463.837592836</v>
      </c>
      <c r="M874" s="54">
        <v>3304789.193015201</v>
      </c>
      <c r="N874" s="54" t="e">
        <v>#N/A</v>
      </c>
      <c r="O874" s="111" t="e">
        <v>#N/A</v>
      </c>
      <c r="P874" s="111" t="e">
        <v>#N/A</v>
      </c>
      <c r="Q874" s="111" t="e">
        <v>#N/A</v>
      </c>
      <c r="R874" s="111" t="e">
        <v>#N/A</v>
      </c>
      <c r="AC874" s="84" t="str">
        <f t="shared" si="14"/>
        <v>SwitzerlandDOCSIS 3.0 &amp; FTTP coverageTotal</v>
      </c>
      <c r="AE874" s="8"/>
      <c r="AF874" s="8"/>
    </row>
    <row r="875" spans="4:32" ht="13.15" customHeight="1" x14ac:dyDescent="0.25">
      <c r="D875" s="53" t="s">
        <v>187</v>
      </c>
      <c r="E875" s="53" t="s">
        <v>124</v>
      </c>
      <c r="F875" s="53" t="s">
        <v>19</v>
      </c>
      <c r="G875" s="53" t="s">
        <v>31</v>
      </c>
      <c r="H875" s="54">
        <v>2972911.0168976923</v>
      </c>
      <c r="I875" s="54">
        <v>2994880.4048556583</v>
      </c>
      <c r="J875" s="54">
        <v>3039915.7134654946</v>
      </c>
      <c r="K875" s="54">
        <v>3081872.489381521</v>
      </c>
      <c r="L875" s="54">
        <v>3060036.513110627</v>
      </c>
      <c r="M875" s="54">
        <v>3154498.6034700018</v>
      </c>
      <c r="N875" s="54" t="e">
        <v>#N/A</v>
      </c>
      <c r="O875" s="111" t="e">
        <v>#N/A</v>
      </c>
      <c r="P875" s="111" t="e">
        <v>#N/A</v>
      </c>
      <c r="Q875" s="111" t="e">
        <v>#N/A</v>
      </c>
      <c r="R875" s="111" t="e">
        <v>#N/A</v>
      </c>
      <c r="AC875" s="84" t="str">
        <f t="shared" si="14"/>
        <v>SwitzerlandCable modemTotal</v>
      </c>
      <c r="AE875" s="8"/>
      <c r="AF875" s="8"/>
    </row>
    <row r="876" spans="4:32" ht="13.15" customHeight="1" x14ac:dyDescent="0.25">
      <c r="D876" s="53" t="s">
        <v>187</v>
      </c>
      <c r="E876" s="53" t="s">
        <v>129</v>
      </c>
      <c r="F876" s="53" t="s">
        <v>19</v>
      </c>
      <c r="G876" s="53" t="s">
        <v>31</v>
      </c>
      <c r="H876" s="54">
        <v>0</v>
      </c>
      <c r="I876" s="54">
        <v>0</v>
      </c>
      <c r="J876" s="54">
        <v>0</v>
      </c>
      <c r="K876" s="54">
        <v>0</v>
      </c>
      <c r="L876" s="54">
        <v>0</v>
      </c>
      <c r="M876" s="54">
        <v>0</v>
      </c>
      <c r="N876" s="54" t="e">
        <v>#N/A</v>
      </c>
      <c r="O876" s="111" t="e">
        <v>#N/A</v>
      </c>
      <c r="P876" s="111" t="e">
        <v>#N/A</v>
      </c>
      <c r="Q876" s="111" t="e">
        <v>#N/A</v>
      </c>
      <c r="R876" s="111" t="e">
        <v>#N/A</v>
      </c>
      <c r="AC876" s="84" t="str">
        <f t="shared" si="14"/>
        <v>SwitzerlandWiMAXTotal</v>
      </c>
      <c r="AE876" s="8"/>
      <c r="AF876" s="8"/>
    </row>
    <row r="877" spans="4:32" ht="13.15" customHeight="1" x14ac:dyDescent="0.25">
      <c r="D877" s="53" t="s">
        <v>187</v>
      </c>
      <c r="E877" s="53" t="s">
        <v>134</v>
      </c>
      <c r="F877" s="53" t="s">
        <v>19</v>
      </c>
      <c r="G877" s="53" t="s">
        <v>31</v>
      </c>
      <c r="H877" s="54">
        <v>3510059.4138844749</v>
      </c>
      <c r="I877" s="54">
        <v>3535181.3889994095</v>
      </c>
      <c r="J877" s="54">
        <v>3592717.5136658838</v>
      </c>
      <c r="K877" s="54">
        <v>3639218.2368726721</v>
      </c>
      <c r="L877" s="54">
        <v>3624424.5599347712</v>
      </c>
      <c r="M877" s="54">
        <v>3732686.1362298308</v>
      </c>
      <c r="N877" s="54" t="e">
        <v>#N/A</v>
      </c>
      <c r="O877" s="111" t="e">
        <v>#N/A</v>
      </c>
      <c r="P877" s="111" t="e">
        <v>#N/A</v>
      </c>
      <c r="Q877" s="111" t="e">
        <v>#N/A</v>
      </c>
      <c r="R877" s="111" t="e">
        <v>#N/A</v>
      </c>
      <c r="AC877" s="84" t="str">
        <f t="shared" si="14"/>
        <v>SwitzerlandHSPATotal</v>
      </c>
      <c r="AE877" s="8"/>
      <c r="AF877" s="8"/>
    </row>
    <row r="878" spans="4:32" ht="13.15" customHeight="1" x14ac:dyDescent="0.25">
      <c r="D878" s="53" t="s">
        <v>188</v>
      </c>
      <c r="E878" s="53" t="s">
        <v>147</v>
      </c>
      <c r="F878" s="53" t="s">
        <v>19</v>
      </c>
      <c r="G878" s="53" t="s">
        <v>149</v>
      </c>
      <c r="H878" s="54">
        <v>248514</v>
      </c>
      <c r="I878" s="54">
        <v>248514</v>
      </c>
      <c r="J878" s="54">
        <v>248514</v>
      </c>
      <c r="K878" s="54">
        <v>248514</v>
      </c>
      <c r="L878" s="54">
        <v>248510.1</v>
      </c>
      <c r="M878" s="54">
        <v>247715.88560000004</v>
      </c>
      <c r="N878" s="54">
        <v>247715.88560000004</v>
      </c>
      <c r="O878" s="111">
        <v>247715.88560000004</v>
      </c>
      <c r="P878" s="111">
        <v>247715.88560000004</v>
      </c>
      <c r="Q878" s="111">
        <v>247715.88560000004</v>
      </c>
      <c r="R878" s="111">
        <v>247715.88560000004</v>
      </c>
      <c r="AC878" s="84" t="str">
        <f t="shared" si="14"/>
        <v>United KingdomLand areaTotal</v>
      </c>
      <c r="AE878" s="8"/>
      <c r="AF878" s="8"/>
    </row>
    <row r="879" spans="4:32" ht="13.15" customHeight="1" x14ac:dyDescent="0.25">
      <c r="D879" s="53" t="s">
        <v>188</v>
      </c>
      <c r="E879" s="53" t="s">
        <v>28</v>
      </c>
      <c r="F879" s="53" t="s">
        <v>19</v>
      </c>
      <c r="G879" s="53" t="s">
        <v>152</v>
      </c>
      <c r="H879" s="54">
        <v>63256144</v>
      </c>
      <c r="I879" s="54">
        <v>63905297</v>
      </c>
      <c r="J879" s="54">
        <v>63905297</v>
      </c>
      <c r="K879" s="54">
        <v>64641461</v>
      </c>
      <c r="L879" s="54">
        <v>65086536</v>
      </c>
      <c r="M879" s="54">
        <v>65808573</v>
      </c>
      <c r="N879" s="54">
        <v>65808573</v>
      </c>
      <c r="O879" s="111">
        <v>66647111.999999993</v>
      </c>
      <c r="P879" s="111">
        <v>66589306.057333857</v>
      </c>
      <c r="Q879" s="111">
        <v>66978474.999907382</v>
      </c>
      <c r="R879" s="111">
        <v>66714867.057441957</v>
      </c>
      <c r="AC879" s="84" t="str">
        <f t="shared" si="14"/>
        <v>United KingdomPopulationTotal</v>
      </c>
      <c r="AE879" s="8"/>
      <c r="AF879" s="8"/>
    </row>
    <row r="880" spans="4:32" ht="13.15" customHeight="1" x14ac:dyDescent="0.25">
      <c r="D880" s="53" t="s">
        <v>188</v>
      </c>
      <c r="E880" s="53" t="s">
        <v>31</v>
      </c>
      <c r="F880" s="53" t="s">
        <v>19</v>
      </c>
      <c r="G880" s="53" t="s">
        <v>152</v>
      </c>
      <c r="H880" s="54">
        <v>26356734</v>
      </c>
      <c r="I880" s="54">
        <v>27784911.739130441</v>
      </c>
      <c r="J880" s="54">
        <v>27784911.739130441</v>
      </c>
      <c r="K880" s="54">
        <v>28104983.043478269</v>
      </c>
      <c r="L880" s="54">
        <v>28298493.913043495</v>
      </c>
      <c r="M880" s="54">
        <v>31177971.333426759</v>
      </c>
      <c r="N880" s="54">
        <v>31177971.333426759</v>
      </c>
      <c r="O880" s="111">
        <v>31576500.400030866</v>
      </c>
      <c r="P880" s="111">
        <v>29196351.807393204</v>
      </c>
      <c r="Q880" s="111">
        <v>29699387.467434224</v>
      </c>
      <c r="R880" s="111">
        <v>29562180.751343861</v>
      </c>
      <c r="AC880" s="84" t="str">
        <f t="shared" si="14"/>
        <v>United KingdomHouseholdsTotal</v>
      </c>
      <c r="AE880" s="8"/>
      <c r="AF880" s="8"/>
    </row>
    <row r="881" spans="4:32" ht="13.15" customHeight="1" x14ac:dyDescent="0.25">
      <c r="D881" s="53" t="s">
        <v>188</v>
      </c>
      <c r="E881" s="53" t="s">
        <v>58</v>
      </c>
      <c r="F881" s="53" t="s">
        <v>19</v>
      </c>
      <c r="G881" s="53" t="s">
        <v>31</v>
      </c>
      <c r="H881" s="54">
        <v>25922812.149882998</v>
      </c>
      <c r="I881" s="54">
        <v>27469035.433814779</v>
      </c>
      <c r="J881" s="54">
        <v>27468030.59581266</v>
      </c>
      <c r="K881" s="54">
        <v>27795828.230000008</v>
      </c>
      <c r="L881" s="54">
        <v>28043807.467826102</v>
      </c>
      <c r="M881" s="54">
        <v>30928547.562759344</v>
      </c>
      <c r="N881" s="54">
        <v>30928547.562759344</v>
      </c>
      <c r="O881" s="111">
        <v>31323888.396830618</v>
      </c>
      <c r="P881" s="111" t="e">
        <v>#N/A</v>
      </c>
      <c r="Q881" s="111" t="e">
        <v>#N/A</v>
      </c>
      <c r="R881" s="111" t="e">
        <v>#N/A</v>
      </c>
      <c r="AC881" s="84" t="str">
        <f t="shared" si="14"/>
        <v>United KingdomBroadband coverage (&gt;2Mbps)Total</v>
      </c>
      <c r="AE881" s="8"/>
      <c r="AF881" s="8"/>
    </row>
    <row r="882" spans="4:32" ht="13.15" customHeight="1" x14ac:dyDescent="0.25">
      <c r="D882" s="53" t="s">
        <v>188</v>
      </c>
      <c r="E882" s="53" t="s">
        <v>60</v>
      </c>
      <c r="F882" s="53" t="s">
        <v>19</v>
      </c>
      <c r="G882" s="53" t="s">
        <v>31</v>
      </c>
      <c r="H882" s="54">
        <v>20835525.132467061</v>
      </c>
      <c r="I882" s="54">
        <v>23813766.188981626</v>
      </c>
      <c r="J882" s="54">
        <v>24415688.797403205</v>
      </c>
      <c r="K882" s="54">
        <v>25013434.908695661</v>
      </c>
      <c r="L882" s="54">
        <v>25965074.930639323</v>
      </c>
      <c r="M882" s="54">
        <v>28995513.340086889</v>
      </c>
      <c r="N882" s="54">
        <v>29560368.133392673</v>
      </c>
      <c r="O882" s="111">
        <v>29925602.026990287</v>
      </c>
      <c r="P882" s="111">
        <v>27742405.044132937</v>
      </c>
      <c r="Q882" s="111">
        <v>28443600.201666441</v>
      </c>
      <c r="R882" s="54">
        <v>28731531.561873231</v>
      </c>
      <c r="AC882" s="84" t="str">
        <f t="shared" si="14"/>
        <v>United KingdomBroadband coverage (&gt;30Mbps)Total</v>
      </c>
      <c r="AE882" s="8"/>
      <c r="AF882" s="8"/>
    </row>
    <row r="883" spans="4:32" ht="13.15" customHeight="1" x14ac:dyDescent="0.25">
      <c r="D883" s="53" t="s">
        <v>188</v>
      </c>
      <c r="E883" s="53" t="s">
        <v>61</v>
      </c>
      <c r="F883" s="53" t="s">
        <v>19</v>
      </c>
      <c r="G883" s="53" t="s">
        <v>31</v>
      </c>
      <c r="H883" s="54">
        <v>12564161.942749999</v>
      </c>
      <c r="I883" s="54">
        <v>13262017.712131219</v>
      </c>
      <c r="J883" s="54">
        <v>13297812.979859438</v>
      </c>
      <c r="K883" s="54">
        <v>12928292.200000005</v>
      </c>
      <c r="L883" s="54">
        <v>13300292.139130441</v>
      </c>
      <c r="M883" s="54">
        <v>14965426.240044843</v>
      </c>
      <c r="N883" s="54">
        <v>17771443.660053249</v>
      </c>
      <c r="O883" s="111">
        <v>18630135.236018211</v>
      </c>
      <c r="P883" s="111">
        <v>18443459.166492641</v>
      </c>
      <c r="Q883" s="111">
        <v>20717825.881843366</v>
      </c>
      <c r="R883" s="54">
        <v>22805129.734566282</v>
      </c>
      <c r="AC883" s="84" t="str">
        <f t="shared" si="14"/>
        <v>United KingdomBroadband coverage (&gt;100Mbps)Total</v>
      </c>
      <c r="AE883" s="8"/>
      <c r="AF883" s="8"/>
    </row>
    <row r="884" spans="4:32" ht="13.15" customHeight="1" x14ac:dyDescent="0.25">
      <c r="D884" s="53" t="s">
        <v>188</v>
      </c>
      <c r="E884" s="53" t="s">
        <v>62</v>
      </c>
      <c r="F884" s="53" t="s">
        <v>19</v>
      </c>
      <c r="G884" s="53" t="s">
        <v>31</v>
      </c>
      <c r="H884" s="54" t="e">
        <v>#N/A</v>
      </c>
      <c r="I884" s="54" t="e">
        <v>#N/A</v>
      </c>
      <c r="J884" s="54" t="e">
        <v>#N/A</v>
      </c>
      <c r="K884" s="54" t="e">
        <v>#N/A</v>
      </c>
      <c r="L884" s="54" t="e">
        <v>#N/A</v>
      </c>
      <c r="M884" s="54" t="e">
        <v>#N/A</v>
      </c>
      <c r="N884" s="54">
        <v>0</v>
      </c>
      <c r="O884" s="111">
        <v>6638303.1184741016</v>
      </c>
      <c r="P884" s="111">
        <v>11303349.321952553</v>
      </c>
      <c r="Q884" s="111">
        <v>19785702.316422541</v>
      </c>
      <c r="R884" s="54">
        <v>22206143.436968565</v>
      </c>
      <c r="AC884" s="84" t="str">
        <f t="shared" si="14"/>
        <v>United KingdomBroadband coverage (&gt;1Gbps)Total</v>
      </c>
      <c r="AE884" s="8"/>
      <c r="AF884" s="8"/>
    </row>
    <row r="885" spans="4:32" ht="13.15" customHeight="1" x14ac:dyDescent="0.25">
      <c r="D885" s="53" t="s">
        <v>188</v>
      </c>
      <c r="E885" s="53" t="s">
        <v>63</v>
      </c>
      <c r="F885" s="53" t="s">
        <v>19</v>
      </c>
      <c r="G885" s="53" t="s">
        <v>31</v>
      </c>
      <c r="H885" s="54" t="e">
        <v>#N/A</v>
      </c>
      <c r="I885" s="54" t="e">
        <v>#N/A</v>
      </c>
      <c r="J885" s="54" t="e">
        <v>#N/A</v>
      </c>
      <c r="K885" s="54" t="e">
        <v>#N/A</v>
      </c>
      <c r="L885" s="54" t="e">
        <v>#N/A</v>
      </c>
      <c r="M885" s="54" t="e">
        <v>#N/A</v>
      </c>
      <c r="N885" s="54" t="e">
        <v>#N/A</v>
      </c>
      <c r="O885" s="111" t="e">
        <v>#N/A</v>
      </c>
      <c r="P885" s="111" t="e">
        <v>#N/A</v>
      </c>
      <c r="Q885" s="111" t="e">
        <v>#N/A</v>
      </c>
      <c r="R885" s="54" t="e">
        <v>#N/A</v>
      </c>
      <c r="AC885" s="84" t="str">
        <f t="shared" si="14"/>
        <v>United KingdomBroadband coverage (&gt;1Gbps upload and download)Total</v>
      </c>
      <c r="AE885" s="8"/>
      <c r="AF885" s="8"/>
    </row>
    <row r="886" spans="4:32" ht="13.15" customHeight="1" x14ac:dyDescent="0.25">
      <c r="D886" s="53" t="s">
        <v>188</v>
      </c>
      <c r="E886" s="53" t="s">
        <v>65</v>
      </c>
      <c r="F886" s="53" t="s">
        <v>19</v>
      </c>
      <c r="G886" s="53" t="s">
        <v>31</v>
      </c>
      <c r="H886" s="54">
        <v>26350842.91725</v>
      </c>
      <c r="I886" s="54">
        <v>27778785.276065972</v>
      </c>
      <c r="J886" s="54">
        <v>27778710.77744342</v>
      </c>
      <c r="K886" s="54">
        <v>28104983.043478269</v>
      </c>
      <c r="L886" s="54">
        <v>28298493.913043495</v>
      </c>
      <c r="M886" s="54">
        <v>31177971.333426759</v>
      </c>
      <c r="N886" s="54">
        <v>31177971.333426759</v>
      </c>
      <c r="O886" s="111">
        <v>31569593.604057398</v>
      </c>
      <c r="P886" s="111">
        <v>29124871.431633309</v>
      </c>
      <c r="Q886" s="111">
        <v>29678806.507661112</v>
      </c>
      <c r="R886" s="54">
        <v>29558658.789522331</v>
      </c>
      <c r="AC886" s="84" t="str">
        <f t="shared" si="14"/>
        <v>United KingdomFixed broadband coverageTotal</v>
      </c>
      <c r="AE886" s="8"/>
      <c r="AF886" s="8"/>
    </row>
    <row r="887" spans="4:32" ht="13.15" customHeight="1" x14ac:dyDescent="0.25">
      <c r="D887" s="53" t="s">
        <v>188</v>
      </c>
      <c r="E887" s="53" t="s">
        <v>70</v>
      </c>
      <c r="F887" s="53" t="s">
        <v>19</v>
      </c>
      <c r="G887" s="53" t="s">
        <v>31</v>
      </c>
      <c r="H887" s="54">
        <v>21552279.30516855</v>
      </c>
      <c r="I887" s="54">
        <v>24602351.41459753</v>
      </c>
      <c r="J887" s="54">
        <v>25157152.610889692</v>
      </c>
      <c r="K887" s="54">
        <v>25891543.495724745</v>
      </c>
      <c r="L887" s="54">
        <v>26632812.615348358</v>
      </c>
      <c r="M887" s="54">
        <v>29664677.631236825</v>
      </c>
      <c r="N887" s="54">
        <v>29847210.031410545</v>
      </c>
      <c r="O887" s="111">
        <v>30809294.48700897</v>
      </c>
      <c r="P887" s="111">
        <v>28465076.86247294</v>
      </c>
      <c r="Q887" s="111">
        <v>29098057.880359519</v>
      </c>
      <c r="R887" s="54">
        <v>29209868.3790836</v>
      </c>
      <c r="AC887" s="84" t="str">
        <f t="shared" si="14"/>
        <v>United KingdomNGA coverageTotal</v>
      </c>
      <c r="AE887" s="8"/>
      <c r="AF887" s="8"/>
    </row>
    <row r="888" spans="4:32" ht="13.15" customHeight="1" x14ac:dyDescent="0.25">
      <c r="D888" s="53" t="s">
        <v>188</v>
      </c>
      <c r="E888" s="53" t="s">
        <v>225</v>
      </c>
      <c r="F888" s="53" t="s">
        <v>19</v>
      </c>
      <c r="G888" s="53" t="s">
        <v>31</v>
      </c>
      <c r="H888" s="54" t="e">
        <v>#N/A</v>
      </c>
      <c r="I888" s="54" t="e">
        <v>#N/A</v>
      </c>
      <c r="J888" s="54" t="e">
        <v>#N/A</v>
      </c>
      <c r="K888" s="54" t="e">
        <v>#N/A</v>
      </c>
      <c r="L888" s="54" t="e">
        <v>#N/A</v>
      </c>
      <c r="M888" s="54" t="e">
        <v>#N/A</v>
      </c>
      <c r="N888" s="54">
        <v>2654659.1531120138</v>
      </c>
      <c r="O888" s="111">
        <v>6638303.1184741016</v>
      </c>
      <c r="P888" s="111">
        <v>11635481.993408218</v>
      </c>
      <c r="Q888" s="111">
        <v>19661339.373346273</v>
      </c>
      <c r="R888" s="54">
        <v>22073056.837588098</v>
      </c>
      <c r="AC888" s="84" t="str">
        <f t="shared" si="14"/>
        <v>United KingdomFixed VHCN coverage (FTTP &amp; DOCSIS 3.1)Total</v>
      </c>
      <c r="AE888" s="8"/>
      <c r="AF888" s="8"/>
    </row>
    <row r="889" spans="4:32" ht="13.15" customHeight="1" x14ac:dyDescent="0.25">
      <c r="D889" s="53" t="s">
        <v>188</v>
      </c>
      <c r="E889" s="53" t="s">
        <v>226</v>
      </c>
      <c r="F889" s="53" t="s">
        <v>19</v>
      </c>
      <c r="G889" s="53" t="s">
        <v>31</v>
      </c>
      <c r="H889" s="54" t="e">
        <v>#N/A</v>
      </c>
      <c r="I889" s="54" t="e">
        <v>#N/A</v>
      </c>
      <c r="J889" s="54" t="e">
        <v>#N/A</v>
      </c>
      <c r="K889" s="54" t="e">
        <v>#N/A</v>
      </c>
      <c r="L889" s="54" t="e">
        <v>#N/A</v>
      </c>
      <c r="M889" s="54" t="e">
        <v>#N/A</v>
      </c>
      <c r="N889" s="54" t="e">
        <v>#N/A</v>
      </c>
      <c r="O889" s="54" t="e">
        <v>#N/A</v>
      </c>
      <c r="P889" s="54" t="e">
        <v>#N/A</v>
      </c>
      <c r="Q889" s="54" t="e">
        <v>#N/A</v>
      </c>
      <c r="R889" s="54" t="e">
        <v>#N/A</v>
      </c>
      <c r="AC889" s="84" t="str">
        <f t="shared" si="14"/>
        <v>United KingdomVHCN coverage (as defined by BEREC)Total</v>
      </c>
      <c r="AE889" s="8"/>
      <c r="AF889" s="8"/>
    </row>
    <row r="890" spans="4:32" ht="13.15" customHeight="1" x14ac:dyDescent="0.25">
      <c r="D890" s="53" t="s">
        <v>188</v>
      </c>
      <c r="E890" s="53" t="s">
        <v>74</v>
      </c>
      <c r="F890" s="53" t="s">
        <v>19</v>
      </c>
      <c r="G890" s="53" t="s">
        <v>31</v>
      </c>
      <c r="H890" s="54">
        <v>26345043.572999999</v>
      </c>
      <c r="I890" s="54">
        <v>27772756.831899341</v>
      </c>
      <c r="J890" s="54">
        <v>27772756.831899341</v>
      </c>
      <c r="K890" s="54">
        <v>28092688.116474994</v>
      </c>
      <c r="L890" s="54">
        <v>28286114.331941266</v>
      </c>
      <c r="M890" s="54">
        <v>31164332.083722837</v>
      </c>
      <c r="N890" s="54">
        <v>31164332.083722837</v>
      </c>
      <c r="O890" s="111">
        <v>31562686.808083951</v>
      </c>
      <c r="P890" s="111">
        <v>29121576.839209169</v>
      </c>
      <c r="Q890" s="111">
        <v>29630884.901163694</v>
      </c>
      <c r="R890" s="54">
        <v>29482546.313724872</v>
      </c>
      <c r="AC890" s="84" t="str">
        <f t="shared" si="14"/>
        <v>United KingdomDSLTotal</v>
      </c>
      <c r="AE890" s="8"/>
      <c r="AF890" s="8"/>
    </row>
    <row r="891" spans="4:32" ht="13.15" customHeight="1" x14ac:dyDescent="0.25">
      <c r="D891" s="53" t="s">
        <v>188</v>
      </c>
      <c r="E891" s="53" t="s">
        <v>78</v>
      </c>
      <c r="F891" s="53" t="s">
        <v>19</v>
      </c>
      <c r="G891" s="53" t="s">
        <v>31</v>
      </c>
      <c r="H891" s="54">
        <v>17894250.374000002</v>
      </c>
      <c r="I891" s="54">
        <v>21923504.739130434</v>
      </c>
      <c r="J891" s="54">
        <v>23000010.524397451</v>
      </c>
      <c r="K891" s="54">
        <v>23901163.863184005</v>
      </c>
      <c r="L891" s="54">
        <v>25025730.403627139</v>
      </c>
      <c r="M891" s="54">
        <v>27960587</v>
      </c>
      <c r="N891" s="54">
        <v>28122934.634663429</v>
      </c>
      <c r="O891" s="111">
        <v>29734665.882544752</v>
      </c>
      <c r="P891" s="111">
        <v>27525891.782887012</v>
      </c>
      <c r="Q891" s="111">
        <v>27989573.260538869</v>
      </c>
      <c r="R891" s="54">
        <v>27870285.774587058</v>
      </c>
      <c r="AC891" s="84" t="str">
        <f t="shared" si="14"/>
        <v>United KingdomVDSLTotal</v>
      </c>
      <c r="AE891" s="8"/>
      <c r="AF891" s="8"/>
    </row>
    <row r="892" spans="4:32" ht="13.15" customHeight="1" x14ac:dyDescent="0.25">
      <c r="D892" s="53" t="s">
        <v>188</v>
      </c>
      <c r="E892" s="53" t="s">
        <v>82</v>
      </c>
      <c r="F892" s="53" t="s">
        <v>19</v>
      </c>
      <c r="G892" s="53" t="s">
        <v>31</v>
      </c>
      <c r="H892" s="54" t="e">
        <v>#N/A</v>
      </c>
      <c r="I892" s="54" t="e">
        <v>#N/A</v>
      </c>
      <c r="J892" s="54" t="e">
        <v>#N/A</v>
      </c>
      <c r="K892" s="54" t="e">
        <v>#N/A</v>
      </c>
      <c r="L892" s="54" t="e">
        <v>#N/A</v>
      </c>
      <c r="M892" s="54" t="e">
        <v>#N/A</v>
      </c>
      <c r="N892" s="54">
        <v>3822144.6275408925</v>
      </c>
      <c r="O892" s="111">
        <v>5108893.7676171456</v>
      </c>
      <c r="P892" s="111">
        <v>5202264.2609490743</v>
      </c>
      <c r="Q892" s="111">
        <v>5396396.7473730054</v>
      </c>
      <c r="R892" s="54">
        <v>5480582.2327113077</v>
      </c>
      <c r="AC892" s="84" t="str">
        <f t="shared" si="14"/>
        <v>United KingdomVDSL 2 VectoringTotal</v>
      </c>
      <c r="AE892" s="8"/>
      <c r="AF892" s="8"/>
    </row>
    <row r="893" spans="4:32" ht="13.15" customHeight="1" x14ac:dyDescent="0.25">
      <c r="D893" s="53" t="s">
        <v>188</v>
      </c>
      <c r="E893" s="53" t="s">
        <v>86</v>
      </c>
      <c r="F893" s="53" t="s">
        <v>19</v>
      </c>
      <c r="G893" s="53" t="s">
        <v>31</v>
      </c>
      <c r="H893" s="54">
        <v>234574.9326</v>
      </c>
      <c r="I893" s="54">
        <v>380457.51498461043</v>
      </c>
      <c r="J893" s="54">
        <v>396692.97116474976</v>
      </c>
      <c r="K893" s="54">
        <v>497357.43013317068</v>
      </c>
      <c r="L893" s="54">
        <v>836692.21776867844</v>
      </c>
      <c r="M893" s="54">
        <v>1188788</v>
      </c>
      <c r="N893" s="54">
        <v>2654659.1531120138</v>
      </c>
      <c r="O893" s="111">
        <v>4566557.5408887789</v>
      </c>
      <c r="P893" s="111">
        <v>6791722.4771894477</v>
      </c>
      <c r="Q893" s="111">
        <v>10792812.929015812</v>
      </c>
      <c r="R893" s="54">
        <v>15251091.149788138</v>
      </c>
      <c r="AC893" s="84" t="str">
        <f t="shared" si="14"/>
        <v>United KingdomFTTPTotal</v>
      </c>
      <c r="AE893" s="8"/>
      <c r="AF893" s="8"/>
    </row>
    <row r="894" spans="4:32" ht="13.15" customHeight="1" x14ac:dyDescent="0.25">
      <c r="D894" s="53" t="s">
        <v>188</v>
      </c>
      <c r="E894" s="53" t="s">
        <v>90</v>
      </c>
      <c r="F894" s="53" t="s">
        <v>19</v>
      </c>
      <c r="G894" s="53" t="s">
        <v>31</v>
      </c>
      <c r="H894" s="54">
        <v>12405941</v>
      </c>
      <c r="I894" s="54">
        <v>12999363.840999998</v>
      </c>
      <c r="J894" s="54">
        <v>13033541.000000004</v>
      </c>
      <c r="K894" s="54">
        <v>12920338.250574064</v>
      </c>
      <c r="L894" s="54">
        <v>13133331.702841943</v>
      </c>
      <c r="M894" s="54">
        <v>15607093</v>
      </c>
      <c r="N894" s="54">
        <v>15671903</v>
      </c>
      <c r="O894" s="111">
        <v>15876598.36403108</v>
      </c>
      <c r="P894" s="111">
        <v>14695162.464354839</v>
      </c>
      <c r="Q894" s="111">
        <v>14323706.28538816</v>
      </c>
      <c r="R894" s="54">
        <v>13555654.702691205</v>
      </c>
      <c r="AC894" s="84" t="str">
        <f t="shared" si="14"/>
        <v>United KingdomCable modem DOCSIS 3.0Total</v>
      </c>
      <c r="AE894" s="8"/>
      <c r="AF894" s="8"/>
    </row>
    <row r="895" spans="4:32" ht="13.15" customHeight="1" x14ac:dyDescent="0.25">
      <c r="D895" s="53" t="s">
        <v>188</v>
      </c>
      <c r="E895" s="53" t="s">
        <v>94</v>
      </c>
      <c r="F895" s="53" t="s">
        <v>19</v>
      </c>
      <c r="G895" s="53" t="s">
        <v>31</v>
      </c>
      <c r="H895" s="54" t="e">
        <v>#N/A</v>
      </c>
      <c r="I895" s="54" t="e">
        <v>#N/A</v>
      </c>
      <c r="J895" s="54" t="e">
        <v>#N/A</v>
      </c>
      <c r="K895" s="54" t="e">
        <v>#N/A</v>
      </c>
      <c r="L895" s="54" t="e">
        <v>#N/A</v>
      </c>
      <c r="M895" s="54" t="e">
        <v>#N/A</v>
      </c>
      <c r="N895" s="54">
        <v>0</v>
      </c>
      <c r="O895" s="111">
        <v>2486393.4381874693</v>
      </c>
      <c r="P895" s="111">
        <v>6717986.3428599127</v>
      </c>
      <c r="Q895" s="111">
        <v>14323706.28538816</v>
      </c>
      <c r="R895" s="54">
        <v>13555654.702691205</v>
      </c>
      <c r="AC895" s="84" t="str">
        <f t="shared" si="14"/>
        <v>United KingdomCable modem DOCSIS 3.1Total</v>
      </c>
      <c r="AE895" s="8"/>
      <c r="AF895" s="8"/>
    </row>
    <row r="896" spans="4:32" ht="13.15" customHeight="1" x14ac:dyDescent="0.25">
      <c r="D896" s="53" t="s">
        <v>188</v>
      </c>
      <c r="E896" s="53" t="s">
        <v>98</v>
      </c>
      <c r="F896" s="53" t="s">
        <v>19</v>
      </c>
      <c r="G896" s="53" t="s">
        <v>31</v>
      </c>
      <c r="H896" s="54" t="e">
        <v>#N/A</v>
      </c>
      <c r="I896" s="54" t="e">
        <v>#N/A</v>
      </c>
      <c r="J896" s="54" t="e">
        <v>#N/A</v>
      </c>
      <c r="K896" s="54" t="e">
        <v>#N/A</v>
      </c>
      <c r="L896" s="54" t="e">
        <v>#N/A</v>
      </c>
      <c r="M896" s="54" t="e">
        <v>#N/A</v>
      </c>
      <c r="N896" s="54">
        <v>933035.85256599612</v>
      </c>
      <c r="O896" s="111">
        <v>1540690.0421402769</v>
      </c>
      <c r="P896" s="111">
        <v>1694510.9740584521</v>
      </c>
      <c r="Q896" s="111">
        <v>2193415.1792307282</v>
      </c>
      <c r="R896" s="54">
        <v>2322408.2048984324</v>
      </c>
      <c r="AC896" s="84" t="str">
        <f t="shared" si="14"/>
        <v>United KingdomFWATotal</v>
      </c>
      <c r="AE896" s="8"/>
      <c r="AF896" s="8"/>
    </row>
    <row r="897" spans="4:32" ht="13.15" customHeight="1" x14ac:dyDescent="0.25">
      <c r="D897" s="53" t="s">
        <v>188</v>
      </c>
      <c r="E897" s="53" t="s">
        <v>102</v>
      </c>
      <c r="F897" s="53" t="s">
        <v>19</v>
      </c>
      <c r="G897" s="53" t="s">
        <v>31</v>
      </c>
      <c r="H897" s="54">
        <v>16604742.42</v>
      </c>
      <c r="I897" s="54">
        <v>23339325.86086956</v>
      </c>
      <c r="J897" s="54">
        <v>24861419.655955374</v>
      </c>
      <c r="K897" s="54">
        <v>27964458.12826087</v>
      </c>
      <c r="L897" s="54">
        <v>28157001.443478271</v>
      </c>
      <c r="M897" s="54">
        <v>31137660</v>
      </c>
      <c r="N897" s="54">
        <v>31137660</v>
      </c>
      <c r="O897" s="111">
        <v>31554396.849750821</v>
      </c>
      <c r="P897" s="111">
        <v>29170122.220565014</v>
      </c>
      <c r="Q897" s="111">
        <v>29674001.842636716</v>
      </c>
      <c r="R897" s="54" t="e">
        <v>#N/A</v>
      </c>
      <c r="AC897" s="84" t="str">
        <f t="shared" si="14"/>
        <v>United KingdomLTETotal</v>
      </c>
      <c r="AE897" s="8"/>
      <c r="AF897" s="8"/>
    </row>
    <row r="898" spans="4:32" ht="13.15" customHeight="1" x14ac:dyDescent="0.25">
      <c r="D898" s="53" t="s">
        <v>188</v>
      </c>
      <c r="E898" s="53" t="s">
        <v>106</v>
      </c>
      <c r="F898" s="53" t="s">
        <v>19</v>
      </c>
      <c r="G898" s="53" t="s">
        <v>31</v>
      </c>
      <c r="H898" s="54" t="e">
        <v>#N/A</v>
      </c>
      <c r="I898" s="54" t="e">
        <v>#N/A</v>
      </c>
      <c r="J898" s="54" t="e">
        <v>#N/A</v>
      </c>
      <c r="K898" s="54">
        <v>25997109.315217398</v>
      </c>
      <c r="L898" s="54">
        <v>27591031.565217406</v>
      </c>
      <c r="M898" s="54">
        <v>30476466.978424653</v>
      </c>
      <c r="N898" s="54">
        <v>30788246.691758923</v>
      </c>
      <c r="O898" s="111">
        <v>31355464.897230655</v>
      </c>
      <c r="P898" s="111">
        <v>28991977.344741456</v>
      </c>
      <c r="Q898" s="54" t="e">
        <v>#N/A</v>
      </c>
      <c r="R898" s="54" t="e">
        <v>#N/A</v>
      </c>
      <c r="AC898" s="84" t="str">
        <f t="shared" si="14"/>
        <v>United KingdomAverage LTE coverageTotal</v>
      </c>
      <c r="AE898" s="8"/>
      <c r="AF898" s="8"/>
    </row>
    <row r="899" spans="4:32" ht="13.15" customHeight="1" x14ac:dyDescent="0.25">
      <c r="D899" s="53" t="s">
        <v>188</v>
      </c>
      <c r="E899" s="53" t="s">
        <v>108</v>
      </c>
      <c r="F899" s="53" t="s">
        <v>19</v>
      </c>
      <c r="G899" s="53" t="s">
        <v>31</v>
      </c>
      <c r="H899" s="54" t="e">
        <v>#N/A</v>
      </c>
      <c r="I899" s="54" t="e">
        <v>#N/A</v>
      </c>
      <c r="J899" s="54" t="e">
        <v>#N/A</v>
      </c>
      <c r="K899" s="54" t="e">
        <v>#N/A</v>
      </c>
      <c r="L899" s="54" t="e">
        <v>#N/A</v>
      </c>
      <c r="M899" s="54" t="e">
        <v>#N/A</v>
      </c>
      <c r="N899" s="54" t="e">
        <v>#N/A</v>
      </c>
      <c r="O899" s="111">
        <v>6437583.1085849795</v>
      </c>
      <c r="P899" s="111">
        <v>11060407.334494272</v>
      </c>
      <c r="Q899" s="111">
        <v>16978223.374901742</v>
      </c>
      <c r="R899" s="54">
        <v>23905463.71117029</v>
      </c>
      <c r="AC899" s="84" t="str">
        <f t="shared" si="14"/>
        <v>United Kingdom5GTotal</v>
      </c>
      <c r="AE899" s="8"/>
      <c r="AF899" s="8"/>
    </row>
    <row r="900" spans="4:32" ht="13.15" customHeight="1" x14ac:dyDescent="0.25">
      <c r="D900" s="53" t="s">
        <v>188</v>
      </c>
      <c r="E900" s="53" t="s">
        <v>207</v>
      </c>
      <c r="F900" s="53" t="s">
        <v>19</v>
      </c>
      <c r="G900" s="53" t="s">
        <v>31</v>
      </c>
      <c r="H900" s="54" t="e">
        <v>#N/A</v>
      </c>
      <c r="I900" s="54" t="e">
        <v>#N/A</v>
      </c>
      <c r="J900" s="54" t="e">
        <v>#N/A</v>
      </c>
      <c r="K900" s="54" t="e">
        <v>#N/A</v>
      </c>
      <c r="L900" s="54" t="e">
        <v>#N/A</v>
      </c>
      <c r="M900" s="54" t="e">
        <v>#N/A</v>
      </c>
      <c r="N900" s="54" t="e">
        <v>#N/A</v>
      </c>
      <c r="O900" s="111" t="e">
        <v>#N/A</v>
      </c>
      <c r="P900" s="111" t="e">
        <v>#N/A</v>
      </c>
      <c r="Q900" s="111" t="e">
        <v>#N/A</v>
      </c>
      <c r="R900" s="54" t="e">
        <v>#N/A</v>
      </c>
      <c r="AC900" s="84" t="str">
        <f t="shared" si="14"/>
        <v>United Kingdom5G in the 3.4–3.8 GHz bandTotal</v>
      </c>
      <c r="AE900" s="8"/>
      <c r="AF900" s="8"/>
    </row>
    <row r="901" spans="4:32" ht="13.15" customHeight="1" x14ac:dyDescent="0.25">
      <c r="D901" s="53" t="s">
        <v>188</v>
      </c>
      <c r="E901" s="53" t="s">
        <v>112</v>
      </c>
      <c r="F901" s="53" t="s">
        <v>19</v>
      </c>
      <c r="G901" s="53" t="s">
        <v>31</v>
      </c>
      <c r="H901" s="54">
        <v>26356734</v>
      </c>
      <c r="I901" s="54">
        <v>27784911.739130441</v>
      </c>
      <c r="J901" s="54">
        <v>27784911.739130441</v>
      </c>
      <c r="K901" s="54">
        <v>28104983.043478269</v>
      </c>
      <c r="L901" s="54">
        <v>28298493.913043495</v>
      </c>
      <c r="M901" s="54">
        <v>31177971.333426759</v>
      </c>
      <c r="N901" s="54">
        <v>31177971.333426759</v>
      </c>
      <c r="O901" s="111">
        <v>31576500.400030866</v>
      </c>
      <c r="P901" s="111">
        <v>29196351.807393204</v>
      </c>
      <c r="Q901" s="111">
        <v>29699387.467434224</v>
      </c>
      <c r="R901" s="54">
        <v>29562180.751343861</v>
      </c>
      <c r="AC901" s="84" t="str">
        <f t="shared" si="14"/>
        <v>United KingdomSatelliteTotal</v>
      </c>
      <c r="AE901" s="8"/>
      <c r="AF901" s="8"/>
    </row>
    <row r="902" spans="4:32" ht="13.15" customHeight="1" x14ac:dyDescent="0.25">
      <c r="D902" s="53" t="s">
        <v>188</v>
      </c>
      <c r="E902" s="53" t="s">
        <v>52</v>
      </c>
      <c r="F902" s="53" t="s">
        <v>19</v>
      </c>
      <c r="G902" s="53" t="s">
        <v>31</v>
      </c>
      <c r="H902" s="54">
        <v>26354257.405880969</v>
      </c>
      <c r="I902" s="54">
        <v>27782699.299647994</v>
      </c>
      <c r="J902" s="54">
        <v>27782770.182416905</v>
      </c>
      <c r="K902" s="54">
        <v>28076878.060434792</v>
      </c>
      <c r="L902" s="54">
        <v>28270195.419130452</v>
      </c>
      <c r="M902" s="54">
        <v>31177971.333426759</v>
      </c>
      <c r="N902" s="54" t="e">
        <v>#N/A</v>
      </c>
      <c r="O902" s="111" t="e">
        <v>#N/A</v>
      </c>
      <c r="P902" s="111" t="e">
        <v>#N/A</v>
      </c>
      <c r="Q902" s="111" t="e">
        <v>#N/A</v>
      </c>
      <c r="R902" s="111" t="e">
        <v>#N/A</v>
      </c>
      <c r="AC902" s="84" t="str">
        <f t="shared" si="14"/>
        <v>United KingdomOverall broadband coverageTotal</v>
      </c>
      <c r="AE902" s="8"/>
      <c r="AF902" s="8"/>
    </row>
    <row r="903" spans="4:32" ht="13.15" customHeight="1" x14ac:dyDescent="0.25">
      <c r="D903" s="53" t="s">
        <v>188</v>
      </c>
      <c r="E903" s="53" t="s">
        <v>53</v>
      </c>
      <c r="F903" s="53" t="s">
        <v>19</v>
      </c>
      <c r="G903" s="53" t="s">
        <v>31</v>
      </c>
      <c r="H903" s="54" t="e">
        <v>#N/A</v>
      </c>
      <c r="I903" s="54" t="e">
        <v>#N/A</v>
      </c>
      <c r="J903" s="54" t="e">
        <v>#N/A</v>
      </c>
      <c r="K903" s="54" t="e">
        <v>#N/A</v>
      </c>
      <c r="L903" s="54">
        <v>13660975.450979013</v>
      </c>
      <c r="M903" s="54">
        <v>16360809.859444255</v>
      </c>
      <c r="N903" s="54" t="e">
        <v>#N/A</v>
      </c>
      <c r="O903" s="111" t="e">
        <v>#N/A</v>
      </c>
      <c r="P903" s="111" t="e">
        <v>#N/A</v>
      </c>
      <c r="Q903" s="111" t="e">
        <v>#N/A</v>
      </c>
      <c r="R903" s="111" t="e">
        <v>#N/A</v>
      </c>
      <c r="AC903" s="84" t="str">
        <f t="shared" si="14"/>
        <v>United KingdomDOCSIS 3.0 &amp; FTTP coverageTotal</v>
      </c>
      <c r="AE903" s="8"/>
      <c r="AF903" s="8"/>
    </row>
    <row r="904" spans="4:32" ht="13.15" customHeight="1" x14ac:dyDescent="0.25">
      <c r="D904" s="53" t="s">
        <v>188</v>
      </c>
      <c r="E904" s="53" t="s">
        <v>124</v>
      </c>
      <c r="F904" s="53" t="s">
        <v>19</v>
      </c>
      <c r="G904" s="53" t="s">
        <v>31</v>
      </c>
      <c r="H904" s="54">
        <v>12405941</v>
      </c>
      <c r="I904" s="54">
        <v>12999363.840999998</v>
      </c>
      <c r="J904" s="54">
        <v>13033541.000000004</v>
      </c>
      <c r="K904" s="54">
        <v>12920338.250574064</v>
      </c>
      <c r="L904" s="54">
        <v>13133331.702841943</v>
      </c>
      <c r="M904" s="54">
        <v>15607093</v>
      </c>
      <c r="N904" s="54" t="e">
        <v>#N/A</v>
      </c>
      <c r="O904" s="111" t="e">
        <v>#N/A</v>
      </c>
      <c r="P904" s="111" t="e">
        <v>#N/A</v>
      </c>
      <c r="Q904" s="111" t="e">
        <v>#N/A</v>
      </c>
      <c r="R904" s="111" t="e">
        <v>#N/A</v>
      </c>
      <c r="AC904" s="84" t="str">
        <f t="shared" si="14"/>
        <v>United KingdomCable modemTotal</v>
      </c>
      <c r="AE904" s="8"/>
      <c r="AF904" s="8"/>
    </row>
    <row r="905" spans="4:32" ht="13.15" customHeight="1" x14ac:dyDescent="0.25">
      <c r="D905" s="53" t="s">
        <v>188</v>
      </c>
      <c r="E905" s="53" t="s">
        <v>129</v>
      </c>
      <c r="F905" s="53" t="s">
        <v>19</v>
      </c>
      <c r="G905" s="53" t="s">
        <v>31</v>
      </c>
      <c r="H905" s="54">
        <v>1106982.828</v>
      </c>
      <c r="I905" s="54">
        <v>1166966.2930434786</v>
      </c>
      <c r="J905" s="54">
        <v>1166966.2930434786</v>
      </c>
      <c r="K905" s="54">
        <v>0</v>
      </c>
      <c r="L905" s="54">
        <v>0</v>
      </c>
      <c r="M905" s="54">
        <v>0</v>
      </c>
      <c r="N905" s="54" t="e">
        <v>#N/A</v>
      </c>
      <c r="O905" s="111" t="e">
        <v>#N/A</v>
      </c>
      <c r="P905" s="111" t="e">
        <v>#N/A</v>
      </c>
      <c r="Q905" s="111" t="e">
        <v>#N/A</v>
      </c>
      <c r="R905" s="111" t="e">
        <v>#N/A</v>
      </c>
      <c r="AC905" s="84" t="str">
        <f t="shared" si="14"/>
        <v>United KingdomWiMAXTotal</v>
      </c>
      <c r="AE905" s="8"/>
      <c r="AF905" s="8"/>
    </row>
    <row r="906" spans="4:32" ht="13.15" customHeight="1" x14ac:dyDescent="0.25">
      <c r="D906" s="53" t="s">
        <v>188</v>
      </c>
      <c r="E906" s="53" t="s">
        <v>134</v>
      </c>
      <c r="F906" s="53" t="s">
        <v>19</v>
      </c>
      <c r="G906" s="53" t="s">
        <v>31</v>
      </c>
      <c r="H906" s="54">
        <v>25961382.989999998</v>
      </c>
      <c r="I906" s="54">
        <v>27507356.511443745</v>
      </c>
      <c r="J906" s="54">
        <v>27507356.511443745</v>
      </c>
      <c r="K906" s="54">
        <v>27824454.47164388</v>
      </c>
      <c r="L906" s="54">
        <v>28016412.101894852</v>
      </c>
      <c r="M906" s="54">
        <v>31153111</v>
      </c>
      <c r="N906" s="54" t="e">
        <v>#N/A</v>
      </c>
      <c r="O906" s="111" t="e">
        <v>#N/A</v>
      </c>
      <c r="P906" s="111" t="e">
        <v>#N/A</v>
      </c>
      <c r="Q906" s="111" t="e">
        <v>#N/A</v>
      </c>
      <c r="R906" s="111" t="e">
        <v>#N/A</v>
      </c>
      <c r="AC906" s="84" t="str">
        <f t="shared" si="14"/>
        <v>United KingdomHSPATotal</v>
      </c>
      <c r="AE906" s="8"/>
      <c r="AF906" s="8"/>
    </row>
    <row r="907" spans="4:32" ht="13.15" customHeight="1" x14ac:dyDescent="0.25">
      <c r="D907" s="53" t="s">
        <v>195</v>
      </c>
      <c r="E907" s="53" t="s">
        <v>147</v>
      </c>
      <c r="F907" s="53" t="s">
        <v>19</v>
      </c>
      <c r="G907" s="53" t="s">
        <v>149</v>
      </c>
      <c r="H907" s="54">
        <v>4212107.2567999987</v>
      </c>
      <c r="I907" s="54">
        <v>4212107.2567999987</v>
      </c>
      <c r="J907" s="54">
        <v>4212107.2567999987</v>
      </c>
      <c r="K907" s="54">
        <v>4212108.2567999987</v>
      </c>
      <c r="L907" s="54">
        <v>4212109.4567999989</v>
      </c>
      <c r="M907" s="54">
        <v>4211792.4123170003</v>
      </c>
      <c r="N907" s="54">
        <v>4211792.4123170003</v>
      </c>
      <c r="O907" s="54">
        <v>4211792.4123170003</v>
      </c>
      <c r="P907" s="148">
        <v>4213391.605517</v>
      </c>
      <c r="Q907" s="148">
        <v>4213391.605517</v>
      </c>
      <c r="R907" s="54">
        <v>4212189.92</v>
      </c>
      <c r="AC907" s="84" t="str">
        <f t="shared" si="14"/>
        <v>EU27Land areaTotal</v>
      </c>
      <c r="AE907" s="8"/>
      <c r="AF907" s="8"/>
    </row>
    <row r="908" spans="4:32" ht="13.15" customHeight="1" x14ac:dyDescent="0.25">
      <c r="D908" s="53" t="s">
        <v>195</v>
      </c>
      <c r="E908" s="53" t="s">
        <v>28</v>
      </c>
      <c r="F908" s="53" t="s">
        <v>19</v>
      </c>
      <c r="G908" s="53" t="s">
        <v>152</v>
      </c>
      <c r="H908" s="54">
        <v>441211317</v>
      </c>
      <c r="I908" s="54">
        <v>443857189</v>
      </c>
      <c r="J908" s="54">
        <v>443044119</v>
      </c>
      <c r="K908" s="54">
        <v>443800793.68443483</v>
      </c>
      <c r="L908" s="54">
        <v>444718086</v>
      </c>
      <c r="M908" s="54">
        <v>445109837</v>
      </c>
      <c r="N908" s="54">
        <v>445956417</v>
      </c>
      <c r="O908" s="54">
        <v>447173489</v>
      </c>
      <c r="P908" s="54">
        <v>446273537.55864817</v>
      </c>
      <c r="Q908" s="54">
        <v>447237245.99999988</v>
      </c>
      <c r="R908" s="54">
        <v>446859391.99999982</v>
      </c>
      <c r="AC908" s="84" t="str">
        <f t="shared" si="14"/>
        <v>EU27PopulationTotal</v>
      </c>
      <c r="AE908" s="8"/>
      <c r="AF908" s="8"/>
    </row>
    <row r="909" spans="4:32" ht="13.15" customHeight="1" x14ac:dyDescent="0.25">
      <c r="D909" s="53" t="s">
        <v>195</v>
      </c>
      <c r="E909" s="53" t="s">
        <v>31</v>
      </c>
      <c r="F909" s="53" t="s">
        <v>19</v>
      </c>
      <c r="G909" s="53" t="s">
        <v>152</v>
      </c>
      <c r="H909" s="54">
        <v>188031751.02012271</v>
      </c>
      <c r="I909" s="54">
        <v>189933621.06455806</v>
      </c>
      <c r="J909" s="54">
        <v>189820970.95025</v>
      </c>
      <c r="K909" s="148">
        <v>190728257.95391321</v>
      </c>
      <c r="L909" s="54">
        <v>191263664.64592338</v>
      </c>
      <c r="M909" s="148">
        <v>191822206.23144576</v>
      </c>
      <c r="N909" s="54">
        <v>191833475.21985459</v>
      </c>
      <c r="O909" s="54">
        <v>191874551.19278052</v>
      </c>
      <c r="P909" s="54">
        <v>192139452.51437306</v>
      </c>
      <c r="Q909" s="148">
        <v>191409770.89784104</v>
      </c>
      <c r="R909" s="54">
        <v>192588510.49955887</v>
      </c>
      <c r="AC909" s="84" t="str">
        <f t="shared" si="14"/>
        <v>EU27HouseholdsTotal</v>
      </c>
      <c r="AE909" s="8"/>
      <c r="AF909" s="8"/>
    </row>
    <row r="910" spans="4:32" ht="13.15" customHeight="1" x14ac:dyDescent="0.25">
      <c r="D910" s="53" t="s">
        <v>195</v>
      </c>
      <c r="E910" s="53" t="s">
        <v>58</v>
      </c>
      <c r="F910" s="53" t="s">
        <v>19</v>
      </c>
      <c r="G910" s="53" t="s">
        <v>31</v>
      </c>
      <c r="H910" s="148">
        <v>176568764.35421401</v>
      </c>
      <c r="I910" s="148">
        <v>179258536.33752412</v>
      </c>
      <c r="J910" s="148">
        <v>179923618.69002059</v>
      </c>
      <c r="K910" s="148">
        <v>179302235.7724365</v>
      </c>
      <c r="L910" s="148">
        <v>179947545.68026206</v>
      </c>
      <c r="M910" s="148">
        <v>180623455.56244966</v>
      </c>
      <c r="N910" s="148">
        <v>181948215.38803157</v>
      </c>
      <c r="O910" s="148">
        <v>185369072.9554418</v>
      </c>
      <c r="P910" s="54" t="e">
        <v>#N/A</v>
      </c>
      <c r="Q910" s="54" t="e">
        <v>#N/A</v>
      </c>
      <c r="R910" s="54" t="e">
        <v>#N/A</v>
      </c>
      <c r="AC910" s="84" t="str">
        <f t="shared" si="14"/>
        <v>EU27Broadband coverage (&gt;2Mbps)Total</v>
      </c>
      <c r="AE910" s="8"/>
      <c r="AF910" s="8"/>
    </row>
    <row r="911" spans="4:32" ht="13.15" customHeight="1" x14ac:dyDescent="0.25">
      <c r="D911" s="53" t="s">
        <v>195</v>
      </c>
      <c r="E911" s="53" t="s">
        <v>60</v>
      </c>
      <c r="F911" s="53" t="s">
        <v>19</v>
      </c>
      <c r="G911" s="53" t="s">
        <v>31</v>
      </c>
      <c r="H911" s="148">
        <v>98208906.178999692</v>
      </c>
      <c r="I911" s="148">
        <v>112832994.74612047</v>
      </c>
      <c r="J911" s="148">
        <v>120219858.59169053</v>
      </c>
      <c r="K911" s="148">
        <v>132202082.59553191</v>
      </c>
      <c r="L911" s="148">
        <v>141771582.10542971</v>
      </c>
      <c r="M911" s="148">
        <v>148332893.92140034</v>
      </c>
      <c r="N911" s="148">
        <v>155529393.60413837</v>
      </c>
      <c r="O911" s="148">
        <v>163087891.28919086</v>
      </c>
      <c r="P911" s="148">
        <v>172274577.6783722</v>
      </c>
      <c r="Q911" s="148">
        <v>173750716.75522247</v>
      </c>
      <c r="R911" s="54">
        <v>179717020.73724014</v>
      </c>
      <c r="AC911" s="84" t="str">
        <f t="shared" si="14"/>
        <v>EU27Broadband coverage (&gt;30Mbps)Total</v>
      </c>
      <c r="AE911" s="8"/>
      <c r="AF911" s="8"/>
    </row>
    <row r="912" spans="4:32" ht="13.15" customHeight="1" x14ac:dyDescent="0.25">
      <c r="D912" s="53" t="s">
        <v>195</v>
      </c>
      <c r="E912" s="53" t="s">
        <v>61</v>
      </c>
      <c r="F912" s="53" t="s">
        <v>19</v>
      </c>
      <c r="G912" s="53" t="s">
        <v>31</v>
      </c>
      <c r="H912" s="148">
        <v>74966504.503435329</v>
      </c>
      <c r="I912" s="148">
        <v>85690380.837466478</v>
      </c>
      <c r="J912" s="148">
        <v>89585824.512643903</v>
      </c>
      <c r="K912" s="148">
        <v>96088519.199555099</v>
      </c>
      <c r="L912" s="148">
        <v>103748762.14555684</v>
      </c>
      <c r="M912" s="148">
        <v>111757707.77517688</v>
      </c>
      <c r="N912" s="148">
        <v>135724989.71030599</v>
      </c>
      <c r="O912" s="148">
        <v>145936985.19497871</v>
      </c>
      <c r="P912" s="148">
        <v>157527408.70381796</v>
      </c>
      <c r="Q912" s="148">
        <v>163262070.27809155</v>
      </c>
      <c r="R912" s="54">
        <v>171334314.93763307</v>
      </c>
      <c r="AC912" s="84" t="str">
        <f t="shared" si="14"/>
        <v>EU27Broadband coverage (&gt;100Mbps)Total</v>
      </c>
      <c r="AE912" s="8"/>
      <c r="AF912" s="8"/>
    </row>
    <row r="913" spans="4:32" ht="13.15" customHeight="1" x14ac:dyDescent="0.25">
      <c r="D913" s="53" t="s">
        <v>195</v>
      </c>
      <c r="E913" s="53" t="s">
        <v>62</v>
      </c>
      <c r="F913" s="53" t="s">
        <v>19</v>
      </c>
      <c r="G913" s="53" t="s">
        <v>31</v>
      </c>
      <c r="H913" s="54" t="e">
        <v>#N/A</v>
      </c>
      <c r="I913" s="54" t="e">
        <v>#N/A</v>
      </c>
      <c r="J913" s="54" t="e">
        <v>#N/A</v>
      </c>
      <c r="K913" s="54" t="e">
        <v>#N/A</v>
      </c>
      <c r="L913" s="54" t="e">
        <v>#N/A</v>
      </c>
      <c r="M913" s="54" t="e">
        <v>#N/A</v>
      </c>
      <c r="N913" s="148">
        <v>76533943.08587268</v>
      </c>
      <c r="O913" s="148">
        <v>97616195.971838847</v>
      </c>
      <c r="P913" s="148">
        <v>119613517.106442</v>
      </c>
      <c r="Q913" s="148">
        <v>132130663.63541085</v>
      </c>
      <c r="R913" s="54">
        <v>145613079.64638764</v>
      </c>
      <c r="AC913" s="84" t="str">
        <f t="shared" si="14"/>
        <v>EU27Broadband coverage (&gt;1Gbps)Total</v>
      </c>
      <c r="AE913" s="8"/>
      <c r="AF913" s="8"/>
    </row>
    <row r="914" spans="4:32" ht="13.15" customHeight="1" x14ac:dyDescent="0.25">
      <c r="D914" s="53" t="s">
        <v>195</v>
      </c>
      <c r="E914" s="53" t="s">
        <v>63</v>
      </c>
      <c r="F914" s="53" t="s">
        <v>19</v>
      </c>
      <c r="G914" s="53" t="s">
        <v>31</v>
      </c>
      <c r="H914" s="54" t="e">
        <v>#N/A</v>
      </c>
      <c r="I914" s="54" t="e">
        <v>#N/A</v>
      </c>
      <c r="J914" s="54" t="e">
        <v>#N/A</v>
      </c>
      <c r="K914" s="54" t="e">
        <v>#N/A</v>
      </c>
      <c r="L914" s="54" t="e">
        <v>#N/A</v>
      </c>
      <c r="M914" s="54" t="e">
        <v>#N/A</v>
      </c>
      <c r="N914" s="54" t="e">
        <v>#N/A</v>
      </c>
      <c r="O914" s="54" t="e">
        <v>#N/A</v>
      </c>
      <c r="P914" s="54" t="e">
        <v>#N/A</v>
      </c>
      <c r="Q914" s="54" t="e">
        <v>#N/A</v>
      </c>
      <c r="R914" s="54" t="e">
        <v>#N/A</v>
      </c>
      <c r="AC914" s="84" t="str">
        <f t="shared" ref="AC914:AC973" si="15">D914&amp;E914&amp;F914</f>
        <v>EU27Broadband coverage (&gt;1Gbps upload and download)Total</v>
      </c>
      <c r="AE914" s="8"/>
      <c r="AF914" s="8"/>
    </row>
    <row r="915" spans="4:32" ht="13.15" customHeight="1" x14ac:dyDescent="0.25">
      <c r="D915" s="53" t="s">
        <v>195</v>
      </c>
      <c r="E915" s="53" t="s">
        <v>65</v>
      </c>
      <c r="F915" s="53" t="s">
        <v>19</v>
      </c>
      <c r="G915" s="53" t="s">
        <v>31</v>
      </c>
      <c r="H915" s="148">
        <v>179868897.22770104</v>
      </c>
      <c r="I915" s="148">
        <v>181869588.08773363</v>
      </c>
      <c r="J915" s="148">
        <v>182052155.90973115</v>
      </c>
      <c r="K915" s="148">
        <v>183416991.27921098</v>
      </c>
      <c r="L915" s="148">
        <v>183959376.09231979</v>
      </c>
      <c r="M915" s="148">
        <v>184543433.9079555</v>
      </c>
      <c r="N915" s="148">
        <v>185270628.52842888</v>
      </c>
      <c r="O915" s="148">
        <v>186678516.26111344</v>
      </c>
      <c r="P915" s="148">
        <v>187880271.702315</v>
      </c>
      <c r="Q915" s="148">
        <v>186148558.44520482</v>
      </c>
      <c r="R915" s="54">
        <v>188243266.2463496</v>
      </c>
      <c r="AC915" s="84" t="str">
        <f t="shared" si="15"/>
        <v>EU27Fixed broadband coverageTotal</v>
      </c>
      <c r="AE915" s="8"/>
      <c r="AF915" s="8"/>
    </row>
    <row r="916" spans="4:32" ht="13.15" customHeight="1" x14ac:dyDescent="0.25">
      <c r="D916" s="53" t="s">
        <v>195</v>
      </c>
      <c r="E916" s="53" t="s">
        <v>70</v>
      </c>
      <c r="F916" s="53" t="s">
        <v>19</v>
      </c>
      <c r="G916" s="53" t="s">
        <v>31</v>
      </c>
      <c r="H916" s="148">
        <v>109090619.29216126</v>
      </c>
      <c r="I916" s="148">
        <v>119028462.69237685</v>
      </c>
      <c r="J916" s="148">
        <v>125180462.10924532</v>
      </c>
      <c r="K916" s="148">
        <v>136876712.24400711</v>
      </c>
      <c r="L916" s="148">
        <v>146787008.46803874</v>
      </c>
      <c r="M916" s="148">
        <v>153861719.91341877</v>
      </c>
      <c r="N916" s="148">
        <v>161243606.85415214</v>
      </c>
      <c r="O916" s="148">
        <v>167068703.30282742</v>
      </c>
      <c r="P916" s="148">
        <v>172919352.88984919</v>
      </c>
      <c r="Q916" s="148">
        <v>174770128.71245193</v>
      </c>
      <c r="R916" s="54">
        <v>179009846.93835041</v>
      </c>
      <c r="AC916" s="84" t="str">
        <f t="shared" si="15"/>
        <v>EU27NGA coverageTotal</v>
      </c>
      <c r="AE916" s="8"/>
      <c r="AF916" s="8"/>
    </row>
    <row r="917" spans="4:32" ht="13.15" customHeight="1" x14ac:dyDescent="0.25">
      <c r="D917" s="53" t="s">
        <v>195</v>
      </c>
      <c r="E917" s="53" t="s">
        <v>225</v>
      </c>
      <c r="F917" s="53" t="s">
        <v>19</v>
      </c>
      <c r="G917" s="53" t="s">
        <v>31</v>
      </c>
      <c r="H917" s="54" t="e">
        <v>#N/A</v>
      </c>
      <c r="I917" s="54" t="e">
        <v>#N/A</v>
      </c>
      <c r="J917" s="54" t="e">
        <v>#N/A</v>
      </c>
      <c r="K917" s="54" t="e">
        <v>#N/A</v>
      </c>
      <c r="L917" s="54" t="e">
        <v>#N/A</v>
      </c>
      <c r="M917" s="54" t="e">
        <v>#N/A</v>
      </c>
      <c r="N917" s="148">
        <v>96512378.94306469</v>
      </c>
      <c r="O917" s="148">
        <v>114187874.82794718</v>
      </c>
      <c r="P917" s="148">
        <v>134088379.11437622</v>
      </c>
      <c r="Q917" s="148">
        <v>140412765.21242097</v>
      </c>
      <c r="R917" s="54">
        <v>151854026.48881158</v>
      </c>
      <c r="AC917" s="84" t="str">
        <f t="shared" si="15"/>
        <v>EU27Fixed VHCN coverage (FTTP &amp; DOCSIS 3.1)Total</v>
      </c>
      <c r="AE917" s="8"/>
      <c r="AF917" s="8"/>
    </row>
    <row r="918" spans="4:32" ht="13.15" customHeight="1" x14ac:dyDescent="0.2">
      <c r="D918" s="53" t="s">
        <v>195</v>
      </c>
      <c r="E918" s="53" t="s">
        <v>226</v>
      </c>
      <c r="F918" s="53" t="s">
        <v>19</v>
      </c>
      <c r="G918" s="53" t="s">
        <v>31</v>
      </c>
      <c r="H918" s="54" t="e">
        <v>#N/A</v>
      </c>
      <c r="I918" s="54" t="e">
        <v>#N/A</v>
      </c>
      <c r="J918" s="54" t="e">
        <v>#N/A</v>
      </c>
      <c r="K918" s="54" t="e">
        <v>#N/A</v>
      </c>
      <c r="L918" s="54" t="e">
        <v>#N/A</v>
      </c>
      <c r="M918" s="54" t="e">
        <v>#N/A</v>
      </c>
      <c r="N918" s="54" t="e">
        <v>#N/A</v>
      </c>
      <c r="O918" s="54" t="e">
        <v>#N/A</v>
      </c>
      <c r="P918" s="54" t="e">
        <v>#N/A</v>
      </c>
      <c r="Q918" s="54" t="e">
        <v>#N/A</v>
      </c>
      <c r="R918" s="135">
        <v>92285779.850477666</v>
      </c>
      <c r="S918" s="79" t="s">
        <v>201</v>
      </c>
      <c r="AC918" s="84" t="str">
        <f t="shared" si="15"/>
        <v>EU27VHCN coverage (as defined by BEREC)Total</v>
      </c>
      <c r="AE918" s="8"/>
      <c r="AF918" s="8"/>
    </row>
    <row r="919" spans="4:32" ht="13.15" customHeight="1" x14ac:dyDescent="0.25">
      <c r="D919" s="53" t="s">
        <v>195</v>
      </c>
      <c r="E919" s="53" t="s">
        <v>74</v>
      </c>
      <c r="F919" s="53" t="s">
        <v>19</v>
      </c>
      <c r="G919" s="53" t="s">
        <v>31</v>
      </c>
      <c r="H919" s="148">
        <v>170224936.06831744</v>
      </c>
      <c r="I919" s="148">
        <v>171333417.53506541</v>
      </c>
      <c r="J919" s="148">
        <v>172271310.4434956</v>
      </c>
      <c r="K919" s="148">
        <v>173603081.31318018</v>
      </c>
      <c r="L919" s="148">
        <v>173673895.39379287</v>
      </c>
      <c r="M919" s="148">
        <v>173673266.5948084</v>
      </c>
      <c r="N919" s="148">
        <v>173295038.25052285</v>
      </c>
      <c r="O919" s="148">
        <v>172476958.34168035</v>
      </c>
      <c r="P919" s="148">
        <v>171982374.01009023</v>
      </c>
      <c r="Q919" s="148">
        <v>165437333.00167495</v>
      </c>
      <c r="R919" s="54">
        <v>153563965.83830208</v>
      </c>
      <c r="AC919" s="84" t="str">
        <f t="shared" si="15"/>
        <v>EU27DSLTotal</v>
      </c>
      <c r="AE919" s="8"/>
      <c r="AF919" s="8"/>
    </row>
    <row r="920" spans="4:32" ht="13.15" customHeight="1" x14ac:dyDescent="0.25">
      <c r="D920" s="53" t="s">
        <v>195</v>
      </c>
      <c r="E920" s="53" t="s">
        <v>78</v>
      </c>
      <c r="F920" s="53" t="s">
        <v>19</v>
      </c>
      <c r="G920" s="53" t="s">
        <v>31</v>
      </c>
      <c r="H920" s="148">
        <v>47482874.715160824</v>
      </c>
      <c r="I920" s="148">
        <v>57554197.269774243</v>
      </c>
      <c r="J920" s="148">
        <v>63467934.875870794</v>
      </c>
      <c r="K920" s="148">
        <v>78966337.896365076</v>
      </c>
      <c r="L920" s="148">
        <v>89768358.034009963</v>
      </c>
      <c r="M920" s="148">
        <v>96173669.726973444</v>
      </c>
      <c r="N920" s="148">
        <v>101872824.43406275</v>
      </c>
      <c r="O920" s="148">
        <v>104926430.47996561</v>
      </c>
      <c r="P920" s="148">
        <v>104982641.54846565</v>
      </c>
      <c r="Q920" s="148">
        <v>104953503.97821984</v>
      </c>
      <c r="R920" s="54">
        <v>101341648.77256107</v>
      </c>
      <c r="AC920" s="84" t="str">
        <f t="shared" si="15"/>
        <v>EU27VDSLTotal</v>
      </c>
      <c r="AE920" s="8"/>
      <c r="AF920" s="8"/>
    </row>
    <row r="921" spans="4:32" ht="13.15" customHeight="1" x14ac:dyDescent="0.25">
      <c r="D921" s="53" t="s">
        <v>195</v>
      </c>
      <c r="E921" s="53" t="s">
        <v>82</v>
      </c>
      <c r="F921" s="53" t="s">
        <v>19</v>
      </c>
      <c r="G921" s="53" t="s">
        <v>31</v>
      </c>
      <c r="H921" s="54" t="e">
        <v>#N/A</v>
      </c>
      <c r="I921" s="54" t="e">
        <v>#N/A</v>
      </c>
      <c r="J921" s="54" t="e">
        <v>#N/A</v>
      </c>
      <c r="K921" s="54" t="e">
        <v>#N/A</v>
      </c>
      <c r="L921" s="54" t="e">
        <v>#N/A</v>
      </c>
      <c r="M921" s="54" t="e">
        <v>#N/A</v>
      </c>
      <c r="N921" s="54">
        <v>58320164.441111788</v>
      </c>
      <c r="O921" s="148">
        <v>63357172.265787445</v>
      </c>
      <c r="P921" s="148">
        <v>70612139.832475945</v>
      </c>
      <c r="Q921" s="148">
        <v>68668309.254517943</v>
      </c>
      <c r="R921" s="54">
        <v>74546943.783666313</v>
      </c>
      <c r="AC921" s="84" t="str">
        <f t="shared" si="15"/>
        <v>EU27VDSL 2 VectoringTotal</v>
      </c>
      <c r="AE921" s="8"/>
      <c r="AF921" s="8"/>
    </row>
    <row r="922" spans="4:32" ht="13.15" customHeight="1" x14ac:dyDescent="0.25">
      <c r="D922" s="53" t="s">
        <v>195</v>
      </c>
      <c r="E922" s="53" t="s">
        <v>86</v>
      </c>
      <c r="F922" s="53" t="s">
        <v>19</v>
      </c>
      <c r="G922" s="53" t="s">
        <v>31</v>
      </c>
      <c r="H922" s="148">
        <v>29136367.665103637</v>
      </c>
      <c r="I922" s="148">
        <v>36740242.720565431</v>
      </c>
      <c r="J922" s="148">
        <v>41243731.586065009</v>
      </c>
      <c r="K922" s="148">
        <v>47771811.19278831</v>
      </c>
      <c r="L922" s="148">
        <v>55537621.763966985</v>
      </c>
      <c r="M922" s="148">
        <v>63634007.338973962</v>
      </c>
      <c r="N922" s="148">
        <v>72356227.341892064</v>
      </c>
      <c r="O922" s="148">
        <v>82254741.318601295</v>
      </c>
      <c r="P922" s="148">
        <v>95686048.643491864</v>
      </c>
      <c r="Q922" s="148">
        <v>107869252.94478182</v>
      </c>
      <c r="R922" s="54">
        <v>123319546.85769981</v>
      </c>
      <c r="AC922" s="84" t="str">
        <f t="shared" si="15"/>
        <v>EU27FTTPTotal</v>
      </c>
      <c r="AE922" s="8"/>
      <c r="AF922" s="8"/>
    </row>
    <row r="923" spans="4:32" ht="13.15" customHeight="1" x14ac:dyDescent="0.25">
      <c r="D923" s="53" t="s">
        <v>195</v>
      </c>
      <c r="E923" s="53" t="s">
        <v>90</v>
      </c>
      <c r="F923" s="53" t="s">
        <v>19</v>
      </c>
      <c r="G923" s="53" t="s">
        <v>31</v>
      </c>
      <c r="H923" s="148">
        <v>75255903.133352742</v>
      </c>
      <c r="I923" s="148">
        <v>78497713.141011193</v>
      </c>
      <c r="J923" s="148">
        <v>79059623.77459988</v>
      </c>
      <c r="K923" s="148">
        <v>80280209.143428534</v>
      </c>
      <c r="L923" s="148">
        <v>81986599.3344668</v>
      </c>
      <c r="M923" s="148">
        <v>83316049.799542308</v>
      </c>
      <c r="N923" s="148">
        <v>85874862.206637904</v>
      </c>
      <c r="O923" s="148">
        <v>86206747.823514998</v>
      </c>
      <c r="P923" s="148">
        <v>84853819.01938574</v>
      </c>
      <c r="Q923" s="148">
        <v>80381049.246527553</v>
      </c>
      <c r="R923" s="54">
        <v>79152155.564518809</v>
      </c>
      <c r="AC923" s="84" t="str">
        <f t="shared" si="15"/>
        <v>EU27Cable modem DOCSIS 3.0Total</v>
      </c>
      <c r="AE923" s="8"/>
      <c r="AF923" s="8"/>
    </row>
    <row r="924" spans="4:32" ht="13.15" customHeight="1" x14ac:dyDescent="0.25">
      <c r="D924" s="53" t="s">
        <v>195</v>
      </c>
      <c r="E924" s="53" t="s">
        <v>94</v>
      </c>
      <c r="F924" s="53" t="s">
        <v>19</v>
      </c>
      <c r="G924" s="53" t="s">
        <v>31</v>
      </c>
      <c r="H924" s="54" t="e">
        <v>#N/A</v>
      </c>
      <c r="I924" s="54" t="e">
        <v>#N/A</v>
      </c>
      <c r="J924" s="54" t="e">
        <v>#N/A</v>
      </c>
      <c r="K924" s="54" t="e">
        <v>#N/A</v>
      </c>
      <c r="L924" s="54" t="e">
        <v>#N/A</v>
      </c>
      <c r="M924" s="54" t="e">
        <v>#N/A</v>
      </c>
      <c r="N924" s="54">
        <v>42745128.259321347</v>
      </c>
      <c r="O924" s="54">
        <v>53302979.449167304</v>
      </c>
      <c r="P924" s="148">
        <v>62368815.634806588</v>
      </c>
      <c r="Q924" s="148">
        <v>61531872.397770934</v>
      </c>
      <c r="R924" s="54">
        <v>64725650.537172109</v>
      </c>
      <c r="AC924" s="84" t="str">
        <f t="shared" si="15"/>
        <v>EU27Cable modem DOCSIS 3.1Total</v>
      </c>
      <c r="AE924" s="8"/>
      <c r="AF924" s="8"/>
    </row>
    <row r="925" spans="4:32" ht="13.15" customHeight="1" x14ac:dyDescent="0.25">
      <c r="D925" s="53" t="s">
        <v>195</v>
      </c>
      <c r="E925" s="53" t="s">
        <v>98</v>
      </c>
      <c r="F925" s="53" t="s">
        <v>19</v>
      </c>
      <c r="G925" s="53" t="s">
        <v>31</v>
      </c>
      <c r="H925" s="54" t="e">
        <v>#N/A</v>
      </c>
      <c r="I925" s="54" t="e">
        <v>#N/A</v>
      </c>
      <c r="J925" s="54" t="e">
        <v>#N/A</v>
      </c>
      <c r="K925" s="54" t="e">
        <v>#N/A</v>
      </c>
      <c r="L925" s="54" t="e">
        <v>#N/A</v>
      </c>
      <c r="M925" s="54" t="e">
        <v>#N/A</v>
      </c>
      <c r="N925" s="148">
        <v>98656814.808636934</v>
      </c>
      <c r="O925" s="148">
        <v>99226022.84761858</v>
      </c>
      <c r="P925" s="148">
        <v>111681503.00218289</v>
      </c>
      <c r="Q925" s="148">
        <v>130056774.30204035</v>
      </c>
      <c r="R925" s="54">
        <v>131885307.33509785</v>
      </c>
      <c r="AC925" s="84" t="str">
        <f t="shared" si="15"/>
        <v>EU27FWATotal</v>
      </c>
      <c r="AE925" s="8"/>
      <c r="AF925" s="8"/>
    </row>
    <row r="926" spans="4:32" ht="13.15" customHeight="1" x14ac:dyDescent="0.25">
      <c r="D926" s="53" t="s">
        <v>195</v>
      </c>
      <c r="E926" s="53" t="s">
        <v>102</v>
      </c>
      <c r="F926" s="53" t="s">
        <v>19</v>
      </c>
      <c r="G926" s="53" t="s">
        <v>31</v>
      </c>
      <c r="H926" s="54">
        <v>113360030.94001047</v>
      </c>
      <c r="I926" s="54">
        <v>152335022.54622099</v>
      </c>
      <c r="J926" s="54">
        <v>164666010.10418534</v>
      </c>
      <c r="K926" s="148">
        <v>182236273.89575171</v>
      </c>
      <c r="L926" s="54">
        <v>186918028.46559668</v>
      </c>
      <c r="M926" s="148">
        <v>189463099.02938586</v>
      </c>
      <c r="N926" s="54">
        <v>190484473.61079627</v>
      </c>
      <c r="O926" s="54">
        <v>191276239.07528037</v>
      </c>
      <c r="P926" s="54">
        <v>191664013.32717475</v>
      </c>
      <c r="Q926" s="148">
        <v>191010194.79234931</v>
      </c>
      <c r="R926" s="54" t="e">
        <v>#N/A</v>
      </c>
      <c r="AC926" s="84" t="str">
        <f t="shared" si="15"/>
        <v>EU27LTETotal</v>
      </c>
      <c r="AE926" s="8"/>
      <c r="AF926" s="8"/>
    </row>
    <row r="927" spans="4:32" ht="13.15" customHeight="1" x14ac:dyDescent="0.25">
      <c r="D927" s="53" t="s">
        <v>195</v>
      </c>
      <c r="E927" s="53" t="s">
        <v>106</v>
      </c>
      <c r="F927" s="53" t="s">
        <v>19</v>
      </c>
      <c r="G927" s="53" t="s">
        <v>31</v>
      </c>
      <c r="H927" s="54" t="e">
        <v>#N/A</v>
      </c>
      <c r="I927" s="54" t="e">
        <v>#N/A</v>
      </c>
      <c r="J927" s="54" t="e">
        <v>#N/A</v>
      </c>
      <c r="K927" s="54">
        <v>160844766.89303127</v>
      </c>
      <c r="L927" s="54">
        <v>172018780.7865949</v>
      </c>
      <c r="M927" s="54">
        <v>179649283.92705414</v>
      </c>
      <c r="N927" s="54">
        <v>184351234.07946998</v>
      </c>
      <c r="O927" s="54">
        <v>186130538.47324768</v>
      </c>
      <c r="P927" s="54">
        <v>187363168.88687709</v>
      </c>
      <c r="Q927" s="54" t="e">
        <v>#N/A</v>
      </c>
      <c r="R927" s="54" t="e">
        <v>#N/A</v>
      </c>
      <c r="AC927" s="84" t="str">
        <f t="shared" si="15"/>
        <v>EU27Average LTE coverageTotal</v>
      </c>
      <c r="AE927" s="8"/>
      <c r="AF927" s="8"/>
    </row>
    <row r="928" spans="4:32" ht="13.15" customHeight="1" x14ac:dyDescent="0.25">
      <c r="D928" s="53" t="s">
        <v>195</v>
      </c>
      <c r="E928" s="53" t="s">
        <v>108</v>
      </c>
      <c r="F928" s="53" t="s">
        <v>19</v>
      </c>
      <c r="G928" s="53" t="s">
        <v>31</v>
      </c>
      <c r="H928" s="54" t="e">
        <v>#N/A</v>
      </c>
      <c r="I928" s="54" t="e">
        <v>#N/A</v>
      </c>
      <c r="J928" s="54" t="e">
        <v>#N/A</v>
      </c>
      <c r="K928" s="54" t="e">
        <v>#N/A</v>
      </c>
      <c r="L928" s="54" t="e">
        <v>#N/A</v>
      </c>
      <c r="M928" s="54" t="e">
        <v>#N/A</v>
      </c>
      <c r="N928" s="54" t="e">
        <v>#N/A</v>
      </c>
      <c r="O928" s="54">
        <v>26726150.854882736</v>
      </c>
      <c r="P928" s="54">
        <v>126383306.16457845</v>
      </c>
      <c r="Q928" s="148">
        <v>155545750.89280462</v>
      </c>
      <c r="R928" s="54">
        <v>171974526.04912809</v>
      </c>
      <c r="AC928" s="84" t="str">
        <f t="shared" si="15"/>
        <v>EU275GTotal</v>
      </c>
      <c r="AE928" s="8"/>
      <c r="AF928" s="8"/>
    </row>
    <row r="929" spans="4:32" ht="13.15" customHeight="1" x14ac:dyDescent="0.2">
      <c r="D929" s="53" t="s">
        <v>195</v>
      </c>
      <c r="E929" s="53" t="s">
        <v>207</v>
      </c>
      <c r="F929" s="53" t="s">
        <v>19</v>
      </c>
      <c r="G929" s="53" t="s">
        <v>31</v>
      </c>
      <c r="H929" s="54" t="e">
        <v>#N/A</v>
      </c>
      <c r="I929" s="54" t="e">
        <v>#N/A</v>
      </c>
      <c r="J929" s="54" t="e">
        <v>#N/A</v>
      </c>
      <c r="K929" s="54" t="e">
        <v>#N/A</v>
      </c>
      <c r="L929" s="54" t="e">
        <v>#N/A</v>
      </c>
      <c r="M929" s="54" t="e">
        <v>#N/A</v>
      </c>
      <c r="N929" s="54" t="e">
        <v>#N/A</v>
      </c>
      <c r="O929" s="54" t="e">
        <v>#N/A</v>
      </c>
      <c r="P929" s="54" t="e">
        <v>#N/A</v>
      </c>
      <c r="Q929" s="54">
        <v>77575850.04802525</v>
      </c>
      <c r="R929" s="54">
        <v>97451438.149378508</v>
      </c>
      <c r="S929" s="79" t="s">
        <v>219</v>
      </c>
      <c r="AC929" s="84" t="str">
        <f t="shared" si="15"/>
        <v>EU275G in the 3.4–3.8 GHz bandTotal</v>
      </c>
      <c r="AE929" s="8"/>
      <c r="AF929" s="8"/>
    </row>
    <row r="930" spans="4:32" ht="13.15" customHeight="1" x14ac:dyDescent="0.25">
      <c r="D930" s="53" t="s">
        <v>195</v>
      </c>
      <c r="E930" s="53" t="s">
        <v>112</v>
      </c>
      <c r="F930" s="53" t="s">
        <v>19</v>
      </c>
      <c r="G930" s="53" t="s">
        <v>31</v>
      </c>
      <c r="H930" s="54">
        <v>186609600.17943931</v>
      </c>
      <c r="I930" s="54">
        <v>188511776.17475948</v>
      </c>
      <c r="J930" s="54">
        <v>188421983.18438986</v>
      </c>
      <c r="K930" s="148">
        <v>190578548.51417154</v>
      </c>
      <c r="L930" s="54">
        <v>191113658.95042336</v>
      </c>
      <c r="M930" s="148">
        <v>191672239.46928835</v>
      </c>
      <c r="N930" s="54">
        <v>191687037.76138493</v>
      </c>
      <c r="O930" s="54">
        <v>191740987.09767398</v>
      </c>
      <c r="P930" s="54">
        <v>192003463.87529212</v>
      </c>
      <c r="Q930" s="148">
        <v>191275664.31865823</v>
      </c>
      <c r="R930" s="54">
        <v>192454224.70235121</v>
      </c>
      <c r="AC930" s="84" t="str">
        <f t="shared" si="15"/>
        <v>EU27SatelliteTotal</v>
      </c>
      <c r="AE930" s="8"/>
      <c r="AF930" s="8"/>
    </row>
    <row r="931" spans="4:32" ht="13.15" customHeight="1" x14ac:dyDescent="0.25">
      <c r="D931" s="53" t="s">
        <v>195</v>
      </c>
      <c r="E931" s="53" t="s">
        <v>52</v>
      </c>
      <c r="F931" s="53" t="s">
        <v>19</v>
      </c>
      <c r="G931" s="53" t="s">
        <v>31</v>
      </c>
      <c r="H931" s="54">
        <v>186846872.78728831</v>
      </c>
      <c r="I931" s="54">
        <v>188499540.27529633</v>
      </c>
      <c r="J931" s="54">
        <v>189249821.86973357</v>
      </c>
      <c r="K931" s="148">
        <v>190330886.75508314</v>
      </c>
      <c r="L931" s="148">
        <v>190990119.76851913</v>
      </c>
      <c r="M931" s="148">
        <v>191625319.34653625</v>
      </c>
      <c r="N931" s="54" t="e">
        <v>#N/A</v>
      </c>
      <c r="O931" s="54" t="e">
        <v>#N/A</v>
      </c>
      <c r="P931" s="54" t="e">
        <v>#N/A</v>
      </c>
      <c r="Q931" s="54" t="e">
        <v>#N/A</v>
      </c>
      <c r="R931" s="54" t="e">
        <v>#N/A</v>
      </c>
      <c r="AC931" s="84" t="str">
        <f t="shared" si="15"/>
        <v>EU27Overall broadband coverageTotal</v>
      </c>
      <c r="AE931" s="8"/>
      <c r="AF931" s="8"/>
    </row>
    <row r="932" spans="4:32" ht="13.15" customHeight="1" x14ac:dyDescent="0.25">
      <c r="D932" s="53" t="s">
        <v>195</v>
      </c>
      <c r="E932" s="53" t="s">
        <v>53</v>
      </c>
      <c r="F932" s="53" t="s">
        <v>19</v>
      </c>
      <c r="G932" s="53" t="s">
        <v>31</v>
      </c>
      <c r="H932" s="54" t="e">
        <v>#N/A</v>
      </c>
      <c r="I932" s="54" t="e">
        <v>#N/A</v>
      </c>
      <c r="J932" s="54" t="e">
        <v>#N/A</v>
      </c>
      <c r="K932" s="54" t="e">
        <v>#N/A</v>
      </c>
      <c r="L932" s="54">
        <v>109420311.14294887</v>
      </c>
      <c r="M932" s="54">
        <v>115724507.83784847</v>
      </c>
      <c r="N932" s="54" t="e">
        <v>#N/A</v>
      </c>
      <c r="O932" s="54" t="e">
        <v>#N/A</v>
      </c>
      <c r="P932" s="54" t="e">
        <v>#N/A</v>
      </c>
      <c r="Q932" s="54" t="e">
        <v>#N/A</v>
      </c>
      <c r="R932" s="54" t="e">
        <v>#N/A</v>
      </c>
      <c r="AC932" s="84" t="str">
        <f t="shared" si="15"/>
        <v>EU27DOCSIS 3.0 &amp; FTTP coverageTotal</v>
      </c>
      <c r="AE932" s="8"/>
      <c r="AF932" s="8"/>
    </row>
    <row r="933" spans="4:32" ht="13.15" customHeight="1" x14ac:dyDescent="0.25">
      <c r="D933" s="53" t="s">
        <v>195</v>
      </c>
      <c r="E933" s="53" t="s">
        <v>124</v>
      </c>
      <c r="F933" s="53" t="s">
        <v>19</v>
      </c>
      <c r="G933" s="53" t="s">
        <v>31</v>
      </c>
      <c r="H933" s="54">
        <v>78198976.540504262</v>
      </c>
      <c r="I933" s="54">
        <v>80165075.789934695</v>
      </c>
      <c r="J933" s="54">
        <v>80510222.835601509</v>
      </c>
      <c r="K933" s="54">
        <v>81577669.724575579</v>
      </c>
      <c r="L933" s="54">
        <v>83235465.63881588</v>
      </c>
      <c r="M933" s="54">
        <v>84700587.940161258</v>
      </c>
      <c r="N933" s="54" t="e">
        <v>#N/A</v>
      </c>
      <c r="O933" s="54" t="e">
        <v>#N/A</v>
      </c>
      <c r="P933" s="54" t="e">
        <v>#N/A</v>
      </c>
      <c r="Q933" s="54" t="e">
        <v>#N/A</v>
      </c>
      <c r="R933" s="54" t="e">
        <v>#N/A</v>
      </c>
      <c r="AC933" s="84" t="str">
        <f t="shared" si="15"/>
        <v>EU27Cable modemTotal</v>
      </c>
      <c r="AE933" s="8"/>
      <c r="AF933" s="8"/>
    </row>
    <row r="934" spans="4:32" ht="13.15" customHeight="1" x14ac:dyDescent="0.25">
      <c r="D934" s="53" t="s">
        <v>195</v>
      </c>
      <c r="E934" s="53" t="s">
        <v>129</v>
      </c>
      <c r="F934" s="53" t="s">
        <v>19</v>
      </c>
      <c r="G934" s="53" t="s">
        <v>31</v>
      </c>
      <c r="H934" s="54">
        <v>40972458.701147281</v>
      </c>
      <c r="I934" s="54">
        <v>41204840.273018725</v>
      </c>
      <c r="J934" s="54">
        <v>40326014.929461591</v>
      </c>
      <c r="K934" s="54">
        <v>37862105.939235836</v>
      </c>
      <c r="L934" s="54">
        <v>38366406.631113783</v>
      </c>
      <c r="M934" s="54">
        <v>38584235.17486836</v>
      </c>
      <c r="N934" s="54" t="e">
        <v>#N/A</v>
      </c>
      <c r="O934" s="54" t="e">
        <v>#N/A</v>
      </c>
      <c r="P934" s="54" t="e">
        <v>#N/A</v>
      </c>
      <c r="Q934" s="54" t="e">
        <v>#N/A</v>
      </c>
      <c r="R934" s="54" t="e">
        <v>#N/A</v>
      </c>
      <c r="AC934" s="84" t="str">
        <f t="shared" si="15"/>
        <v>EU27WiMAXTotal</v>
      </c>
      <c r="AE934" s="8"/>
      <c r="AF934" s="8"/>
    </row>
    <row r="935" spans="4:32" ht="13.15" customHeight="1" x14ac:dyDescent="0.25">
      <c r="D935" s="53" t="s">
        <v>195</v>
      </c>
      <c r="E935" s="53" t="s">
        <v>134</v>
      </c>
      <c r="F935" s="53" t="s">
        <v>19</v>
      </c>
      <c r="G935" s="53" t="s">
        <v>31</v>
      </c>
      <c r="H935" s="54">
        <v>182267900.05593118</v>
      </c>
      <c r="I935" s="54">
        <v>184325492.85956153</v>
      </c>
      <c r="J935" s="54">
        <v>184790811.56293663</v>
      </c>
      <c r="K935" s="54">
        <v>186594538.14470056</v>
      </c>
      <c r="L935" s="148">
        <v>186955180.16165376</v>
      </c>
      <c r="M935" s="54">
        <v>187559605.96965861</v>
      </c>
      <c r="N935" s="54" t="e">
        <v>#N/A</v>
      </c>
      <c r="O935" s="54" t="e">
        <v>#N/A</v>
      </c>
      <c r="P935" s="54" t="e">
        <v>#N/A</v>
      </c>
      <c r="Q935" s="54" t="e">
        <v>#N/A</v>
      </c>
      <c r="R935" s="54" t="e">
        <v>#N/A</v>
      </c>
      <c r="AC935" s="84" t="str">
        <f t="shared" si="15"/>
        <v>EU27HSPATotal</v>
      </c>
      <c r="AE935" s="8"/>
      <c r="AF935" s="8"/>
    </row>
    <row r="936" spans="4:32" ht="13.15" customHeight="1" x14ac:dyDescent="0.25">
      <c r="D936" s="53" t="s">
        <v>197</v>
      </c>
      <c r="E936" s="53" t="s">
        <v>147</v>
      </c>
      <c r="F936" s="53" t="s">
        <v>19</v>
      </c>
      <c r="G936" s="53" t="s">
        <v>149</v>
      </c>
      <c r="H936" s="54">
        <v>4460621.2567999987</v>
      </c>
      <c r="I936" s="54">
        <v>4460621.2567999987</v>
      </c>
      <c r="J936" s="54">
        <v>4460621.2567999987</v>
      </c>
      <c r="K936" s="54">
        <v>4460622.2567999987</v>
      </c>
      <c r="L936" s="54">
        <v>4460619.5567999985</v>
      </c>
      <c r="M936" s="54">
        <v>4459508.297917</v>
      </c>
      <c r="N936" s="54">
        <v>4459508.297917</v>
      </c>
      <c r="O936" s="54">
        <v>4459508.297917</v>
      </c>
      <c r="P936" s="148">
        <v>4461107.4911169996</v>
      </c>
      <c r="Q936" s="148">
        <v>4461107.4911169996</v>
      </c>
      <c r="R936" s="54">
        <v>4459905.8055999996</v>
      </c>
      <c r="AC936" s="84" t="str">
        <f t="shared" si="15"/>
        <v>EU28Land areaTotal</v>
      </c>
      <c r="AE936" s="8"/>
      <c r="AF936" s="8"/>
    </row>
    <row r="937" spans="4:32" ht="13.15" customHeight="1" x14ac:dyDescent="0.25">
      <c r="D937" s="53" t="s">
        <v>197</v>
      </c>
      <c r="E937" s="53" t="s">
        <v>28</v>
      </c>
      <c r="F937" s="53" t="s">
        <v>19</v>
      </c>
      <c r="G937" s="53" t="s">
        <v>152</v>
      </c>
      <c r="H937" s="54">
        <v>504467461</v>
      </c>
      <c r="I937" s="54">
        <v>507762486</v>
      </c>
      <c r="J937" s="54">
        <v>506949416</v>
      </c>
      <c r="K937" s="54">
        <v>508442254.68443483</v>
      </c>
      <c r="L937" s="54">
        <v>509804622</v>
      </c>
      <c r="M937" s="54">
        <v>510918410</v>
      </c>
      <c r="N937" s="54">
        <v>511764990</v>
      </c>
      <c r="O937" s="54">
        <v>513820601</v>
      </c>
      <c r="P937" s="54">
        <v>512862843.61598206</v>
      </c>
      <c r="Q937" s="54">
        <v>514215720.99990726</v>
      </c>
      <c r="R937" s="54">
        <v>513574259.05744177</v>
      </c>
      <c r="AC937" s="84" t="str">
        <f t="shared" si="15"/>
        <v>EU28PopulationTotal</v>
      </c>
      <c r="AE937" s="8"/>
      <c r="AF937" s="8"/>
    </row>
    <row r="938" spans="4:32" ht="13.15" customHeight="1" x14ac:dyDescent="0.25">
      <c r="D938" s="53" t="s">
        <v>197</v>
      </c>
      <c r="E938" s="53" t="s">
        <v>31</v>
      </c>
      <c r="F938" s="53" t="s">
        <v>19</v>
      </c>
      <c r="G938" s="53" t="s">
        <v>152</v>
      </c>
      <c r="H938" s="54">
        <v>214388485.02012271</v>
      </c>
      <c r="I938" s="54">
        <v>217718532.8036885</v>
      </c>
      <c r="J938" s="54">
        <v>217605882.68938044</v>
      </c>
      <c r="K938" s="148">
        <v>218833240.99739149</v>
      </c>
      <c r="L938" s="54">
        <v>219562158.55896688</v>
      </c>
      <c r="M938" s="148">
        <v>223000177.5648725</v>
      </c>
      <c r="N938" s="54">
        <v>223011446.55328137</v>
      </c>
      <c r="O938" s="54">
        <v>223451051.59281141</v>
      </c>
      <c r="P938" s="54">
        <v>221335804.32176626</v>
      </c>
      <c r="Q938" s="148">
        <v>221109158.36527526</v>
      </c>
      <c r="R938" s="54">
        <v>222150691.25090271</v>
      </c>
      <c r="AC938" s="84" t="str">
        <f t="shared" si="15"/>
        <v>EU28HouseholdsTotal</v>
      </c>
      <c r="AE938" s="8"/>
      <c r="AF938" s="8"/>
    </row>
    <row r="939" spans="4:32" ht="13.15" customHeight="1" x14ac:dyDescent="0.25">
      <c r="D939" s="53" t="s">
        <v>197</v>
      </c>
      <c r="E939" s="53" t="s">
        <v>58</v>
      </c>
      <c r="F939" s="53" t="s">
        <v>19</v>
      </c>
      <c r="G939" s="53" t="s">
        <v>31</v>
      </c>
      <c r="H939" s="148">
        <v>202491576.50409701</v>
      </c>
      <c r="I939" s="148">
        <v>206727571.77133888</v>
      </c>
      <c r="J939" s="148">
        <v>207391649.28583324</v>
      </c>
      <c r="K939" s="148">
        <v>207098064.00243652</v>
      </c>
      <c r="L939" s="148">
        <v>207991353.14808816</v>
      </c>
      <c r="M939" s="148">
        <v>211552003.125209</v>
      </c>
      <c r="N939" s="148">
        <v>212876762.95079091</v>
      </c>
      <c r="O939" s="148">
        <v>216692961.35227242</v>
      </c>
      <c r="P939" s="54" t="e">
        <v>#N/A</v>
      </c>
      <c r="Q939" s="54" t="e">
        <v>#N/A</v>
      </c>
      <c r="R939" s="54" t="e">
        <v>#N/A</v>
      </c>
      <c r="AC939" s="84" t="str">
        <f t="shared" si="15"/>
        <v>EU28Broadband coverage (&gt;2Mbps)Total</v>
      </c>
      <c r="AE939" s="8"/>
      <c r="AF939" s="8"/>
    </row>
    <row r="940" spans="4:32" ht="13.15" customHeight="1" x14ac:dyDescent="0.25">
      <c r="D940" s="53" t="s">
        <v>197</v>
      </c>
      <c r="E940" s="53" t="s">
        <v>60</v>
      </c>
      <c r="F940" s="53" t="s">
        <v>19</v>
      </c>
      <c r="G940" s="53" t="s">
        <v>31</v>
      </c>
      <c r="H940" s="148">
        <v>119044431.31146675</v>
      </c>
      <c r="I940" s="148">
        <v>136646760.93510211</v>
      </c>
      <c r="J940" s="148">
        <v>144635547.38909373</v>
      </c>
      <c r="K940" s="148">
        <v>157215517.50422758</v>
      </c>
      <c r="L940" s="148">
        <v>167736657.03606904</v>
      </c>
      <c r="M940" s="148">
        <v>177328407.26148722</v>
      </c>
      <c r="N940" s="148">
        <v>185089761.73753104</v>
      </c>
      <c r="O940" s="148">
        <v>193013493.31618115</v>
      </c>
      <c r="P940" s="148">
        <v>200016982.72250515</v>
      </c>
      <c r="Q940" s="148">
        <v>202194316.95688891</v>
      </c>
      <c r="R940" s="54">
        <v>208448552.29911336</v>
      </c>
      <c r="AC940" s="84" t="str">
        <f t="shared" si="15"/>
        <v>EU28Broadband coverage (&gt;30Mbps)Total</v>
      </c>
      <c r="AE940" s="8"/>
      <c r="AF940" s="8"/>
    </row>
    <row r="941" spans="4:32" ht="13.15" customHeight="1" x14ac:dyDescent="0.25">
      <c r="D941" s="53" t="s">
        <v>197</v>
      </c>
      <c r="E941" s="53" t="s">
        <v>61</v>
      </c>
      <c r="F941" s="53" t="s">
        <v>19</v>
      </c>
      <c r="G941" s="53" t="s">
        <v>31</v>
      </c>
      <c r="H941" s="148">
        <v>87530666.446185321</v>
      </c>
      <c r="I941" s="148">
        <v>98952398.549597695</v>
      </c>
      <c r="J941" s="148">
        <v>102883637.49250335</v>
      </c>
      <c r="K941" s="148">
        <v>109016811.3995551</v>
      </c>
      <c r="L941" s="148">
        <v>117049054.28468728</v>
      </c>
      <c r="M941" s="148">
        <v>126723134.01522173</v>
      </c>
      <c r="N941" s="148">
        <v>153496433.37035924</v>
      </c>
      <c r="O941" s="148">
        <v>164567120.43099692</v>
      </c>
      <c r="P941" s="148">
        <v>175970867.8703106</v>
      </c>
      <c r="Q941" s="148">
        <v>183979896.15993491</v>
      </c>
      <c r="R941" s="54">
        <v>194139444.67219934</v>
      </c>
      <c r="AC941" s="84" t="str">
        <f t="shared" si="15"/>
        <v>EU28Broadband coverage (&gt;100Mbps)Total</v>
      </c>
      <c r="AE941" s="8"/>
      <c r="AF941" s="8"/>
    </row>
    <row r="942" spans="4:32" ht="13.15" customHeight="1" x14ac:dyDescent="0.25">
      <c r="D942" s="53" t="s">
        <v>197</v>
      </c>
      <c r="E942" s="53" t="s">
        <v>62</v>
      </c>
      <c r="F942" s="53" t="s">
        <v>19</v>
      </c>
      <c r="G942" s="53" t="s">
        <v>31</v>
      </c>
      <c r="H942" s="54" t="e">
        <v>#N/A</v>
      </c>
      <c r="I942" s="54" t="e">
        <v>#N/A</v>
      </c>
      <c r="J942" s="54" t="e">
        <v>#N/A</v>
      </c>
      <c r="K942" s="54" t="e">
        <v>#N/A</v>
      </c>
      <c r="L942" s="54" t="e">
        <v>#N/A</v>
      </c>
      <c r="M942" s="54" t="e">
        <v>#N/A</v>
      </c>
      <c r="N942" s="148">
        <v>76533943.08587268</v>
      </c>
      <c r="O942" s="148">
        <v>104254499.09031294</v>
      </c>
      <c r="P942" s="148">
        <v>130916866.42839456</v>
      </c>
      <c r="Q942" s="148">
        <v>151916365.9518334</v>
      </c>
      <c r="R942" s="54">
        <v>167819223.0833562</v>
      </c>
      <c r="AC942" s="84" t="str">
        <f t="shared" si="15"/>
        <v>EU28Broadband coverage (&gt;1Gbps)Total</v>
      </c>
      <c r="AE942" s="8"/>
      <c r="AF942" s="8"/>
    </row>
    <row r="943" spans="4:32" ht="13.15" customHeight="1" x14ac:dyDescent="0.25">
      <c r="D943" s="53" t="s">
        <v>197</v>
      </c>
      <c r="E943" s="53" t="s">
        <v>63</v>
      </c>
      <c r="F943" s="53" t="s">
        <v>19</v>
      </c>
      <c r="G943" s="53" t="s">
        <v>31</v>
      </c>
      <c r="H943" s="54" t="e">
        <v>#N/A</v>
      </c>
      <c r="I943" s="54" t="e">
        <v>#N/A</v>
      </c>
      <c r="J943" s="54" t="e">
        <v>#N/A</v>
      </c>
      <c r="K943" s="54" t="e">
        <v>#N/A</v>
      </c>
      <c r="L943" s="54" t="e">
        <v>#N/A</v>
      </c>
      <c r="M943" s="54" t="e">
        <v>#N/A</v>
      </c>
      <c r="N943" s="54" t="e">
        <v>#N/A</v>
      </c>
      <c r="O943" s="54" t="e">
        <v>#N/A</v>
      </c>
      <c r="P943" s="54" t="e">
        <v>#N/A</v>
      </c>
      <c r="Q943" s="54" t="e">
        <v>#N/A</v>
      </c>
      <c r="R943" s="54" t="e">
        <v>#N/A</v>
      </c>
      <c r="AC943" s="84" t="str">
        <f t="shared" si="15"/>
        <v>EU28Broadband coverage (&gt;1Gbps upload and download)Total</v>
      </c>
      <c r="AE943" s="8"/>
      <c r="AF943" s="8"/>
    </row>
    <row r="944" spans="4:32" ht="13.15" customHeight="1" x14ac:dyDescent="0.25">
      <c r="D944" s="53" t="s">
        <v>197</v>
      </c>
      <c r="E944" s="53" t="s">
        <v>65</v>
      </c>
      <c r="F944" s="53" t="s">
        <v>19</v>
      </c>
      <c r="G944" s="53" t="s">
        <v>31</v>
      </c>
      <c r="H944" s="148">
        <v>206219740.14495105</v>
      </c>
      <c r="I944" s="148">
        <v>209648373.3637996</v>
      </c>
      <c r="J944" s="148">
        <v>209830866.68717456</v>
      </c>
      <c r="K944" s="148">
        <v>211521974.32268927</v>
      </c>
      <c r="L944" s="148">
        <v>212257870.00536329</v>
      </c>
      <c r="M944" s="148">
        <v>215721405.24138224</v>
      </c>
      <c r="N944" s="148">
        <v>216448599.86185563</v>
      </c>
      <c r="O944" s="148">
        <v>218248109.86517084</v>
      </c>
      <c r="P944" s="148">
        <v>217005143.13394833</v>
      </c>
      <c r="Q944" s="148">
        <v>215827364.95286593</v>
      </c>
      <c r="R944" s="54">
        <v>217801925.03587192</v>
      </c>
      <c r="AC944" s="84" t="str">
        <f t="shared" si="15"/>
        <v>EU28Fixed broadband coverageTotal</v>
      </c>
      <c r="AE944" s="8"/>
      <c r="AF944" s="8"/>
    </row>
    <row r="945" spans="4:32" ht="13.15" customHeight="1" x14ac:dyDescent="0.25">
      <c r="D945" s="53" t="s">
        <v>197</v>
      </c>
      <c r="E945" s="53" t="s">
        <v>70</v>
      </c>
      <c r="F945" s="53" t="s">
        <v>19</v>
      </c>
      <c r="G945" s="53" t="s">
        <v>31</v>
      </c>
      <c r="H945" s="148">
        <v>130642898.59732981</v>
      </c>
      <c r="I945" s="148">
        <v>143630814.10697439</v>
      </c>
      <c r="J945" s="148">
        <v>150337614.720135</v>
      </c>
      <c r="K945" s="148">
        <v>162768255.73973185</v>
      </c>
      <c r="L945" s="148">
        <v>173419821.08338711</v>
      </c>
      <c r="M945" s="148">
        <v>183526397.54465559</v>
      </c>
      <c r="N945" s="148">
        <v>191090816.88556269</v>
      </c>
      <c r="O945" s="148">
        <v>197877997.78983638</v>
      </c>
      <c r="P945" s="148">
        <v>201384429.75232214</v>
      </c>
      <c r="Q945" s="148">
        <v>203868186.59281147</v>
      </c>
      <c r="R945" s="54">
        <v>208219715.31743401</v>
      </c>
      <c r="AC945" s="84" t="str">
        <f t="shared" si="15"/>
        <v>EU28NGA coverageTotal</v>
      </c>
      <c r="AE945" s="8"/>
      <c r="AF945" s="8"/>
    </row>
    <row r="946" spans="4:32" ht="13.15" customHeight="1" x14ac:dyDescent="0.25">
      <c r="D946" s="53" t="s">
        <v>197</v>
      </c>
      <c r="E946" s="53" t="s">
        <v>225</v>
      </c>
      <c r="F946" s="53" t="s">
        <v>19</v>
      </c>
      <c r="G946" s="53" t="s">
        <v>31</v>
      </c>
      <c r="H946" s="54" t="e">
        <v>#N/A</v>
      </c>
      <c r="I946" s="54" t="e">
        <v>#N/A</v>
      </c>
      <c r="J946" s="54" t="e">
        <v>#N/A</v>
      </c>
      <c r="K946" s="54" t="e">
        <v>#N/A</v>
      </c>
      <c r="L946" s="54" t="e">
        <v>#N/A</v>
      </c>
      <c r="M946" s="54" t="e">
        <v>#N/A</v>
      </c>
      <c r="N946" s="148">
        <v>99167038.096176699</v>
      </c>
      <c r="O946" s="148">
        <v>120826177.94642128</v>
      </c>
      <c r="P946" s="148">
        <v>145723861.10778445</v>
      </c>
      <c r="Q946" s="148">
        <v>160074104.58576724</v>
      </c>
      <c r="R946" s="54">
        <v>173927083.32639968</v>
      </c>
      <c r="AC946" s="84" t="str">
        <f t="shared" si="15"/>
        <v>EU28Fixed VHCN coverage (FTTP &amp; DOCSIS 3.1)Total</v>
      </c>
      <c r="AE946" s="8"/>
      <c r="AF946" s="8"/>
    </row>
    <row r="947" spans="4:32" ht="13.15" customHeight="1" x14ac:dyDescent="0.2">
      <c r="D947" s="53" t="s">
        <v>197</v>
      </c>
      <c r="E947" s="53" t="s">
        <v>226</v>
      </c>
      <c r="F947" s="53" t="s">
        <v>19</v>
      </c>
      <c r="G947" s="53" t="s">
        <v>31</v>
      </c>
      <c r="H947" s="54" t="e">
        <v>#N/A</v>
      </c>
      <c r="I947" s="54" t="e">
        <v>#N/A</v>
      </c>
      <c r="J947" s="54" t="e">
        <v>#N/A</v>
      </c>
      <c r="K947" s="54" t="e">
        <v>#N/A</v>
      </c>
      <c r="L947" s="54" t="e">
        <v>#N/A</v>
      </c>
      <c r="M947" s="54" t="e">
        <v>#N/A</v>
      </c>
      <c r="N947" s="54" t="e">
        <v>#N/A</v>
      </c>
      <c r="O947" s="54" t="e">
        <v>#N/A</v>
      </c>
      <c r="P947" s="54" t="e">
        <v>#N/A</v>
      </c>
      <c r="Q947" s="54" t="e">
        <v>#N/A</v>
      </c>
      <c r="R947" s="54" t="e">
        <v>#N/A</v>
      </c>
      <c r="S947" s="79"/>
      <c r="AC947" s="84" t="str">
        <f t="shared" si="15"/>
        <v>EU28VHCN coverage (as defined by BEREC)Total</v>
      </c>
      <c r="AE947" s="8"/>
      <c r="AF947" s="8"/>
    </row>
    <row r="948" spans="4:32" ht="13.15" customHeight="1" x14ac:dyDescent="0.25">
      <c r="D948" s="53" t="s">
        <v>197</v>
      </c>
      <c r="E948" s="53" t="s">
        <v>74</v>
      </c>
      <c r="F948" s="53" t="s">
        <v>19</v>
      </c>
      <c r="G948" s="53" t="s">
        <v>31</v>
      </c>
      <c r="H948" s="148">
        <v>196569979.64131743</v>
      </c>
      <c r="I948" s="148">
        <v>199106174.36696476</v>
      </c>
      <c r="J948" s="148">
        <v>200044067.27539495</v>
      </c>
      <c r="K948" s="148">
        <v>201695769.42965516</v>
      </c>
      <c r="L948" s="148">
        <v>201960009.72573414</v>
      </c>
      <c r="M948" s="148">
        <v>204837598.67853123</v>
      </c>
      <c r="N948" s="148">
        <v>204459370.33424568</v>
      </c>
      <c r="O948" s="148">
        <v>204039645.1497643</v>
      </c>
      <c r="P948" s="148">
        <v>201103950.8492994</v>
      </c>
      <c r="Q948" s="148">
        <v>195068217.90283865</v>
      </c>
      <c r="R948" s="54">
        <v>183046512.15202695</v>
      </c>
      <c r="AC948" s="84" t="str">
        <f t="shared" si="15"/>
        <v>EU28DSLTotal</v>
      </c>
      <c r="AE948" s="8"/>
      <c r="AF948" s="8"/>
    </row>
    <row r="949" spans="4:32" ht="13.15" customHeight="1" x14ac:dyDescent="0.25">
      <c r="D949" s="53" t="s">
        <v>197</v>
      </c>
      <c r="E949" s="53" t="s">
        <v>78</v>
      </c>
      <c r="F949" s="53" t="s">
        <v>19</v>
      </c>
      <c r="G949" s="53" t="s">
        <v>31</v>
      </c>
      <c r="H949" s="148">
        <v>65377125.08916083</v>
      </c>
      <c r="I949" s="148">
        <v>79477702.008904681</v>
      </c>
      <c r="J949" s="148">
        <v>86467945.400268242</v>
      </c>
      <c r="K949" s="148">
        <v>102867501.75954908</v>
      </c>
      <c r="L949" s="148">
        <v>114794088.43763711</v>
      </c>
      <c r="M949" s="148">
        <v>124134256.72697344</v>
      </c>
      <c r="N949" s="148">
        <v>129995759.06872618</v>
      </c>
      <c r="O949" s="148">
        <v>134661096.36251035</v>
      </c>
      <c r="P949" s="148">
        <v>132508533.33135267</v>
      </c>
      <c r="Q949" s="148">
        <v>132943077.23875871</v>
      </c>
      <c r="R949" s="54">
        <v>129211934.54714814</v>
      </c>
      <c r="AC949" s="84" t="str">
        <f t="shared" si="15"/>
        <v>EU28VDSLTotal</v>
      </c>
      <c r="AE949" s="8"/>
      <c r="AF949" s="8"/>
    </row>
    <row r="950" spans="4:32" ht="13.15" customHeight="1" x14ac:dyDescent="0.25">
      <c r="D950" s="53" t="s">
        <v>197</v>
      </c>
      <c r="E950" s="53" t="s">
        <v>82</v>
      </c>
      <c r="F950" s="53" t="s">
        <v>19</v>
      </c>
      <c r="G950" s="53" t="s">
        <v>31</v>
      </c>
      <c r="H950" s="54" t="e">
        <v>#N/A</v>
      </c>
      <c r="I950" s="54" t="e">
        <v>#N/A</v>
      </c>
      <c r="J950" s="54" t="e">
        <v>#N/A</v>
      </c>
      <c r="K950" s="54" t="e">
        <v>#N/A</v>
      </c>
      <c r="L950" s="54" t="e">
        <v>#N/A</v>
      </c>
      <c r="M950" s="54" t="e">
        <v>#N/A</v>
      </c>
      <c r="N950" s="54">
        <v>62142309.068652682</v>
      </c>
      <c r="O950" s="148">
        <v>68466066.033404589</v>
      </c>
      <c r="P950" s="148">
        <v>75814404.093425021</v>
      </c>
      <c r="Q950" s="148">
        <v>74064706.001890942</v>
      </c>
      <c r="R950" s="54">
        <v>80027526.016377628</v>
      </c>
      <c r="AC950" s="84" t="str">
        <f t="shared" si="15"/>
        <v>EU28VDSL 2 VectoringTotal</v>
      </c>
      <c r="AE950" s="8"/>
      <c r="AF950" s="8"/>
    </row>
    <row r="951" spans="4:32" ht="13.15" customHeight="1" x14ac:dyDescent="0.25">
      <c r="D951" s="53" t="s">
        <v>197</v>
      </c>
      <c r="E951" s="53" t="s">
        <v>86</v>
      </c>
      <c r="F951" s="53" t="s">
        <v>19</v>
      </c>
      <c r="G951" s="53" t="s">
        <v>31</v>
      </c>
      <c r="H951" s="148">
        <v>29370942.597703636</v>
      </c>
      <c r="I951" s="148">
        <v>37120700.235550039</v>
      </c>
      <c r="J951" s="148">
        <v>41640424.557229757</v>
      </c>
      <c r="K951" s="148">
        <v>48269168.622921482</v>
      </c>
      <c r="L951" s="148">
        <v>56374313.981735662</v>
      </c>
      <c r="M951" s="148">
        <v>64822795.338973962</v>
      </c>
      <c r="N951" s="148">
        <v>75010886.495004073</v>
      </c>
      <c r="O951" s="148">
        <v>86821298.859490067</v>
      </c>
      <c r="P951" s="148">
        <v>102477771.12068132</v>
      </c>
      <c r="Q951" s="148">
        <v>118662065.87379764</v>
      </c>
      <c r="R951" s="54">
        <v>138570638.00748795</v>
      </c>
      <c r="AC951" s="84" t="str">
        <f t="shared" si="15"/>
        <v>EU28FTTPTotal</v>
      </c>
      <c r="AE951" s="8"/>
      <c r="AF951" s="8"/>
    </row>
    <row r="952" spans="4:32" ht="13.15" customHeight="1" x14ac:dyDescent="0.25">
      <c r="D952" s="53" t="s">
        <v>197</v>
      </c>
      <c r="E952" s="53" t="s">
        <v>90</v>
      </c>
      <c r="F952" s="53" t="s">
        <v>19</v>
      </c>
      <c r="G952" s="53" t="s">
        <v>31</v>
      </c>
      <c r="H952" s="148">
        <v>87661844.133352742</v>
      </c>
      <c r="I952" s="148">
        <v>91497076.982011199</v>
      </c>
      <c r="J952" s="148">
        <v>92093164.77459988</v>
      </c>
      <c r="K952" s="148">
        <v>93200547.394002602</v>
      </c>
      <c r="L952" s="148">
        <v>95119931.037308738</v>
      </c>
      <c r="M952" s="148">
        <v>98923142.799542308</v>
      </c>
      <c r="N952" s="148">
        <v>101546765.2066379</v>
      </c>
      <c r="O952" s="148">
        <v>102083346.18754607</v>
      </c>
      <c r="P952" s="148">
        <v>99548981.483740583</v>
      </c>
      <c r="Q952" s="148">
        <v>94704755.531915709</v>
      </c>
      <c r="R952" s="54">
        <v>92707810.267210007</v>
      </c>
      <c r="AC952" s="84" t="str">
        <f t="shared" si="15"/>
        <v>EU28Cable modem DOCSIS 3.0Total</v>
      </c>
      <c r="AE952" s="8"/>
      <c r="AF952" s="8"/>
    </row>
    <row r="953" spans="4:32" ht="13.15" customHeight="1" x14ac:dyDescent="0.25">
      <c r="D953" s="53" t="s">
        <v>197</v>
      </c>
      <c r="E953" s="53" t="s">
        <v>94</v>
      </c>
      <c r="F953" s="53" t="s">
        <v>19</v>
      </c>
      <c r="G953" s="53" t="s">
        <v>31</v>
      </c>
      <c r="H953" s="54" t="e">
        <v>#N/A</v>
      </c>
      <c r="I953" s="54" t="e">
        <v>#N/A</v>
      </c>
      <c r="J953" s="54" t="e">
        <v>#N/A</v>
      </c>
      <c r="K953" s="54" t="e">
        <v>#N/A</v>
      </c>
      <c r="L953" s="54" t="e">
        <v>#N/A</v>
      </c>
      <c r="M953" s="54" t="e">
        <v>#N/A</v>
      </c>
      <c r="N953" s="54">
        <v>42745128.259321347</v>
      </c>
      <c r="O953" s="54">
        <v>55789372.887354776</v>
      </c>
      <c r="P953" s="148">
        <v>69086801.977666497</v>
      </c>
      <c r="Q953" s="148">
        <v>75855578.683159098</v>
      </c>
      <c r="R953" s="54">
        <v>78281305.239863306</v>
      </c>
      <c r="AC953" s="84" t="str">
        <f t="shared" si="15"/>
        <v>EU28Cable modem DOCSIS 3.1Total</v>
      </c>
      <c r="AE953" s="8"/>
      <c r="AF953" s="8"/>
    </row>
    <row r="954" spans="4:32" ht="13.15" customHeight="1" x14ac:dyDescent="0.25">
      <c r="D954" s="53" t="s">
        <v>197</v>
      </c>
      <c r="E954" s="53" t="s">
        <v>98</v>
      </c>
      <c r="F954" s="53" t="s">
        <v>19</v>
      </c>
      <c r="G954" s="53" t="s">
        <v>31</v>
      </c>
      <c r="H954" s="54" t="e">
        <v>#N/A</v>
      </c>
      <c r="I954" s="54" t="e">
        <v>#N/A</v>
      </c>
      <c r="J954" s="54" t="e">
        <v>#N/A</v>
      </c>
      <c r="K954" s="54" t="e">
        <v>#N/A</v>
      </c>
      <c r="L954" s="54" t="e">
        <v>#N/A</v>
      </c>
      <c r="M954" s="54" t="e">
        <v>#N/A</v>
      </c>
      <c r="N954" s="148">
        <v>99589850.661202922</v>
      </c>
      <c r="O954" s="148">
        <v>100766712.88975886</v>
      </c>
      <c r="P954" s="148">
        <v>113376013.97624134</v>
      </c>
      <c r="Q954" s="148">
        <v>132250189.48127109</v>
      </c>
      <c r="R954" s="54">
        <v>134207715.53999628</v>
      </c>
      <c r="AC954" s="84" t="str">
        <f t="shared" si="15"/>
        <v>EU28FWATotal</v>
      </c>
      <c r="AE954" s="8"/>
      <c r="AF954" s="8"/>
    </row>
    <row r="955" spans="4:32" ht="13.15" customHeight="1" x14ac:dyDescent="0.25">
      <c r="D955" s="53" t="s">
        <v>197</v>
      </c>
      <c r="E955" s="53" t="s">
        <v>102</v>
      </c>
      <c r="F955" s="53" t="s">
        <v>19</v>
      </c>
      <c r="G955" s="53" t="s">
        <v>31</v>
      </c>
      <c r="H955" s="54">
        <v>129964773.36001047</v>
      </c>
      <c r="I955" s="54">
        <v>175674348.40709054</v>
      </c>
      <c r="J955" s="54">
        <v>189527429.76014072</v>
      </c>
      <c r="K955" s="148">
        <v>210200732.0240126</v>
      </c>
      <c r="L955" s="54">
        <v>215075029.90907496</v>
      </c>
      <c r="M955" s="148">
        <v>220600759.02938586</v>
      </c>
      <c r="N955" s="54">
        <v>221622133.61079627</v>
      </c>
      <c r="O955" s="54">
        <v>222830635.92503119</v>
      </c>
      <c r="P955" s="54">
        <v>220834135.54773977</v>
      </c>
      <c r="Q955" s="148">
        <v>220684196.63498601</v>
      </c>
      <c r="R955" s="54" t="e">
        <v>#N/A</v>
      </c>
      <c r="AC955" s="84" t="str">
        <f t="shared" si="15"/>
        <v>EU28LTETotal</v>
      </c>
      <c r="AE955" s="8"/>
      <c r="AF955" s="8"/>
    </row>
    <row r="956" spans="4:32" ht="13.15" customHeight="1" x14ac:dyDescent="0.25">
      <c r="D956" s="53" t="s">
        <v>197</v>
      </c>
      <c r="E956" s="53" t="s">
        <v>106</v>
      </c>
      <c r="F956" s="53" t="s">
        <v>19</v>
      </c>
      <c r="G956" s="53" t="s">
        <v>31</v>
      </c>
      <c r="H956" s="54" t="e">
        <v>#N/A</v>
      </c>
      <c r="I956" s="54" t="e">
        <v>#N/A</v>
      </c>
      <c r="J956" s="54" t="e">
        <v>#N/A</v>
      </c>
      <c r="K956" s="54">
        <v>186841876.20824867</v>
      </c>
      <c r="L956" s="54">
        <v>199609812.3518123</v>
      </c>
      <c r="M956" s="54">
        <v>210125750.90547878</v>
      </c>
      <c r="N956" s="54">
        <v>215139480.77122891</v>
      </c>
      <c r="O956" s="54">
        <v>217486003.37047833</v>
      </c>
      <c r="P956" s="54">
        <v>216355146.23161855</v>
      </c>
      <c r="Q956" s="54" t="e">
        <v>#N/A</v>
      </c>
      <c r="R956" s="54" t="e">
        <v>#N/A</v>
      </c>
      <c r="AC956" s="84" t="str">
        <f t="shared" si="15"/>
        <v>EU28Average LTE coverageTotal</v>
      </c>
      <c r="AE956" s="8"/>
      <c r="AF956" s="8"/>
    </row>
    <row r="957" spans="4:32" ht="13.15" customHeight="1" x14ac:dyDescent="0.25">
      <c r="D957" s="53" t="s">
        <v>197</v>
      </c>
      <c r="E957" s="53" t="s">
        <v>108</v>
      </c>
      <c r="F957" s="53" t="s">
        <v>19</v>
      </c>
      <c r="G957" s="53" t="s">
        <v>31</v>
      </c>
      <c r="H957" s="54" t="e">
        <v>#N/A</v>
      </c>
      <c r="I957" s="54" t="e">
        <v>#N/A</v>
      </c>
      <c r="J957" s="54" t="e">
        <v>#N/A</v>
      </c>
      <c r="K957" s="54" t="e">
        <v>#N/A</v>
      </c>
      <c r="L957" s="54" t="e">
        <v>#N/A</v>
      </c>
      <c r="M957" s="54" t="e">
        <v>#N/A</v>
      </c>
      <c r="N957" s="54" t="e">
        <v>#N/A</v>
      </c>
      <c r="O957" s="54">
        <v>33163733.963467717</v>
      </c>
      <c r="P957" s="54">
        <v>137443713.49907273</v>
      </c>
      <c r="Q957" s="148">
        <v>172523974.26770636</v>
      </c>
      <c r="R957" s="54">
        <v>195879989.76029837</v>
      </c>
      <c r="AC957" s="84" t="str">
        <f t="shared" si="15"/>
        <v>EU285GTotal</v>
      </c>
      <c r="AE957" s="8"/>
      <c r="AF957" s="8"/>
    </row>
    <row r="958" spans="4:32" ht="13.15" customHeight="1" x14ac:dyDescent="0.2">
      <c r="D958" s="53" t="s">
        <v>197</v>
      </c>
      <c r="E958" s="53" t="s">
        <v>207</v>
      </c>
      <c r="F958" s="53" t="s">
        <v>19</v>
      </c>
      <c r="G958" s="53" t="s">
        <v>31</v>
      </c>
      <c r="H958" s="54" t="e">
        <v>#N/A</v>
      </c>
      <c r="I958" s="54" t="e">
        <v>#N/A</v>
      </c>
      <c r="J958" s="54" t="e">
        <v>#N/A</v>
      </c>
      <c r="K958" s="54" t="e">
        <v>#N/A</v>
      </c>
      <c r="L958" s="54" t="e">
        <v>#N/A</v>
      </c>
      <c r="M958" s="54" t="e">
        <v>#N/A</v>
      </c>
      <c r="N958" s="54" t="e">
        <v>#N/A</v>
      </c>
      <c r="O958" s="54" t="e">
        <v>#N/A</v>
      </c>
      <c r="P958" s="54" t="e">
        <v>#N/A</v>
      </c>
      <c r="Q958" s="54" t="e">
        <v>#N/A</v>
      </c>
      <c r="R958" s="54" t="e">
        <v>#N/A</v>
      </c>
      <c r="S958" s="79"/>
      <c r="AC958" s="84" t="str">
        <f t="shared" si="15"/>
        <v>EU285G in the 3.4–3.8 GHz bandTotal</v>
      </c>
      <c r="AE958" s="8"/>
      <c r="AF958" s="8"/>
    </row>
    <row r="959" spans="4:32" ht="13.15" customHeight="1" x14ac:dyDescent="0.25">
      <c r="D959" s="53" t="s">
        <v>197</v>
      </c>
      <c r="E959" s="53" t="s">
        <v>112</v>
      </c>
      <c r="F959" s="53" t="s">
        <v>19</v>
      </c>
      <c r="G959" s="53" t="s">
        <v>31</v>
      </c>
      <c r="H959" s="54">
        <v>212966334.17943931</v>
      </c>
      <c r="I959" s="54">
        <v>216296687.91388991</v>
      </c>
      <c r="J959" s="54">
        <v>216206894.9235203</v>
      </c>
      <c r="K959" s="148">
        <v>218683531.55764982</v>
      </c>
      <c r="L959" s="54">
        <v>219412152.86346686</v>
      </c>
      <c r="M959" s="148">
        <v>222850210.80271512</v>
      </c>
      <c r="N959" s="54">
        <v>222865009.09481168</v>
      </c>
      <c r="O959" s="54">
        <v>223317487.49770486</v>
      </c>
      <c r="P959" s="54">
        <v>221199815.68268532</v>
      </c>
      <c r="Q959" s="148">
        <v>220975051.78609246</v>
      </c>
      <c r="R959" s="54">
        <v>222016405.45369506</v>
      </c>
      <c r="AC959" s="84" t="str">
        <f t="shared" si="15"/>
        <v>EU28SatelliteTotal</v>
      </c>
      <c r="AE959" s="8"/>
      <c r="AF959" s="8"/>
    </row>
    <row r="960" spans="4:32" ht="13.15" customHeight="1" x14ac:dyDescent="0.25">
      <c r="D960" s="53" t="s">
        <v>197</v>
      </c>
      <c r="E960" s="53" t="s">
        <v>52</v>
      </c>
      <c r="F960" s="53" t="s">
        <v>19</v>
      </c>
      <c r="G960" s="53" t="s">
        <v>31</v>
      </c>
      <c r="H960" s="54">
        <v>213201130.19316927</v>
      </c>
      <c r="I960" s="54">
        <v>216282239.57494432</v>
      </c>
      <c r="J960" s="54">
        <v>217032592.05215049</v>
      </c>
      <c r="K960" s="148">
        <v>218407764.81551793</v>
      </c>
      <c r="L960" s="148">
        <v>219260315.18764958</v>
      </c>
      <c r="M960" s="148">
        <v>222803290.67996299</v>
      </c>
      <c r="N960" s="54" t="e">
        <v>#N/A</v>
      </c>
      <c r="O960" s="54" t="e">
        <v>#N/A</v>
      </c>
      <c r="P960" s="54" t="e">
        <v>#N/A</v>
      </c>
      <c r="Q960" s="54" t="e">
        <v>#N/A</v>
      </c>
      <c r="R960" s="54" t="e">
        <v>#N/A</v>
      </c>
      <c r="AC960" s="84" t="str">
        <f t="shared" si="15"/>
        <v>EU28Overall broadband coverageTotal</v>
      </c>
      <c r="AE960" s="8"/>
      <c r="AF960" s="8"/>
    </row>
    <row r="961" spans="4:32" ht="13.15" customHeight="1" x14ac:dyDescent="0.25">
      <c r="D961" s="53" t="s">
        <v>197</v>
      </c>
      <c r="E961" s="53" t="s">
        <v>53</v>
      </c>
      <c r="F961" s="53" t="s">
        <v>19</v>
      </c>
      <c r="G961" s="53" t="s">
        <v>31</v>
      </c>
      <c r="H961" s="54" t="e">
        <v>#N/A</v>
      </c>
      <c r="I961" s="54" t="e">
        <v>#N/A</v>
      </c>
      <c r="J961" s="54" t="e">
        <v>#N/A</v>
      </c>
      <c r="K961" s="54" t="e">
        <v>#N/A</v>
      </c>
      <c r="L961" s="54">
        <v>123081286.59392788</v>
      </c>
      <c r="M961" s="54">
        <v>132085317.69729273</v>
      </c>
      <c r="N961" s="54" t="e">
        <v>#N/A</v>
      </c>
      <c r="O961" s="54" t="e">
        <v>#N/A</v>
      </c>
      <c r="P961" s="54" t="e">
        <v>#N/A</v>
      </c>
      <c r="Q961" s="54" t="e">
        <v>#N/A</v>
      </c>
      <c r="R961" s="54" t="e">
        <v>#N/A</v>
      </c>
      <c r="AC961" s="84" t="str">
        <f t="shared" si="15"/>
        <v>EU28DOCSIS 3.0 &amp; FTTP coverageTotal</v>
      </c>
      <c r="AE961" s="8"/>
      <c r="AF961" s="8"/>
    </row>
    <row r="962" spans="4:32" ht="13.15" customHeight="1" x14ac:dyDescent="0.25">
      <c r="D962" s="53" t="s">
        <v>197</v>
      </c>
      <c r="E962" s="53" t="s">
        <v>124</v>
      </c>
      <c r="F962" s="53" t="s">
        <v>19</v>
      </c>
      <c r="G962" s="53" t="s">
        <v>31</v>
      </c>
      <c r="H962" s="54">
        <v>90604917.540504262</v>
      </c>
      <c r="I962" s="54">
        <v>93164439.630934685</v>
      </c>
      <c r="J962" s="54">
        <v>93543763.835601509</v>
      </c>
      <c r="K962" s="54">
        <v>94498007.975149646</v>
      </c>
      <c r="L962" s="54">
        <v>96368797.341657817</v>
      </c>
      <c r="M962" s="54">
        <v>100307680.94016126</v>
      </c>
      <c r="N962" s="54" t="e">
        <v>#N/A</v>
      </c>
      <c r="O962" s="54" t="e">
        <v>#N/A</v>
      </c>
      <c r="P962" s="54" t="e">
        <v>#N/A</v>
      </c>
      <c r="Q962" s="54" t="e">
        <v>#N/A</v>
      </c>
      <c r="R962" s="54" t="e">
        <v>#N/A</v>
      </c>
      <c r="AC962" s="84" t="str">
        <f t="shared" si="15"/>
        <v>EU28Cable modemTotal</v>
      </c>
      <c r="AE962" s="8"/>
      <c r="AF962" s="8"/>
    </row>
    <row r="963" spans="4:32" ht="13.15" customHeight="1" x14ac:dyDescent="0.25">
      <c r="D963" s="53" t="s">
        <v>197</v>
      </c>
      <c r="E963" s="53" t="s">
        <v>129</v>
      </c>
      <c r="F963" s="53" t="s">
        <v>19</v>
      </c>
      <c r="G963" s="53" t="s">
        <v>31</v>
      </c>
      <c r="H963" s="54">
        <v>42079441.529147282</v>
      </c>
      <c r="I963" s="54">
        <v>42371806.566062205</v>
      </c>
      <c r="J963" s="54">
        <v>41492981.22250507</v>
      </c>
      <c r="K963" s="54">
        <v>37862105.939235836</v>
      </c>
      <c r="L963" s="54">
        <v>38366406.631113783</v>
      </c>
      <c r="M963" s="54">
        <v>38584235.17486836</v>
      </c>
      <c r="N963" s="54" t="e">
        <v>#N/A</v>
      </c>
      <c r="O963" s="54" t="e">
        <v>#N/A</v>
      </c>
      <c r="P963" s="54" t="e">
        <v>#N/A</v>
      </c>
      <c r="Q963" s="54" t="e">
        <v>#N/A</v>
      </c>
      <c r="R963" s="54" t="e">
        <v>#N/A</v>
      </c>
      <c r="AC963" s="84" t="str">
        <f t="shared" si="15"/>
        <v>EU28WiMAXTotal</v>
      </c>
      <c r="AE963" s="8"/>
      <c r="AF963" s="8"/>
    </row>
    <row r="964" spans="4:32" ht="13.15" customHeight="1" x14ac:dyDescent="0.25">
      <c r="D964" s="53" t="s">
        <v>197</v>
      </c>
      <c r="E964" s="53" t="s">
        <v>134</v>
      </c>
      <c r="F964" s="53" t="s">
        <v>19</v>
      </c>
      <c r="G964" s="53" t="s">
        <v>31</v>
      </c>
      <c r="H964" s="54">
        <v>208229283.04593119</v>
      </c>
      <c r="I964" s="54">
        <v>211832849.37100527</v>
      </c>
      <c r="J964" s="54">
        <v>212298168.07438037</v>
      </c>
      <c r="K964" s="54">
        <v>214418992.61634445</v>
      </c>
      <c r="L964" s="148">
        <v>214971592.26354861</v>
      </c>
      <c r="M964" s="54">
        <v>218712716.96965861</v>
      </c>
      <c r="N964" s="54" t="e">
        <v>#N/A</v>
      </c>
      <c r="O964" s="54" t="e">
        <v>#N/A</v>
      </c>
      <c r="P964" s="54" t="e">
        <v>#N/A</v>
      </c>
      <c r="Q964" s="54" t="e">
        <v>#N/A</v>
      </c>
      <c r="R964" s="54" t="e">
        <v>#N/A</v>
      </c>
      <c r="AC964" s="84" t="str">
        <f t="shared" si="15"/>
        <v>EU28HSPATotal</v>
      </c>
      <c r="AE964" s="8"/>
      <c r="AF964" s="8"/>
    </row>
    <row r="965" spans="4:32" ht="13.15" customHeight="1" x14ac:dyDescent="0.25">
      <c r="D965" s="53" t="s">
        <v>146</v>
      </c>
      <c r="E965" s="53" t="s">
        <v>31</v>
      </c>
      <c r="F965" s="53" t="s">
        <v>20</v>
      </c>
      <c r="G965" s="53" t="s">
        <v>152</v>
      </c>
      <c r="H965" s="54">
        <v>522649.49897989997</v>
      </c>
      <c r="I965" s="54">
        <v>512135.95854965557</v>
      </c>
      <c r="J965" s="54">
        <v>522491.27846246533</v>
      </c>
      <c r="K965" s="54">
        <v>527068.97819766367</v>
      </c>
      <c r="L965" s="54">
        <v>532082.7747229964</v>
      </c>
      <c r="M965" s="54">
        <v>532132.46131854213</v>
      </c>
      <c r="N965" s="54">
        <v>501885.69022201211</v>
      </c>
      <c r="O965" s="54">
        <v>534729.84201989789</v>
      </c>
      <c r="P965" s="54">
        <v>582496</v>
      </c>
      <c r="Q965" s="54">
        <v>585740</v>
      </c>
      <c r="R965" s="54">
        <v>588992</v>
      </c>
      <c r="AC965" s="84" t="str">
        <f t="shared" si="15"/>
        <v>AustriaHouseholdsRural</v>
      </c>
      <c r="AE965" s="8"/>
      <c r="AF965" s="8"/>
    </row>
    <row r="966" spans="4:32" ht="13.15" customHeight="1" x14ac:dyDescent="0.25">
      <c r="D966" s="53" t="s">
        <v>146</v>
      </c>
      <c r="E966" s="53" t="s">
        <v>65</v>
      </c>
      <c r="F966" s="53" t="s">
        <v>20</v>
      </c>
      <c r="G966" s="53" t="s">
        <v>189</v>
      </c>
      <c r="H966" s="54">
        <v>493295.76203503541</v>
      </c>
      <c r="I966" s="54">
        <v>485162.89340902766</v>
      </c>
      <c r="J966" s="54">
        <v>494995.94647187198</v>
      </c>
      <c r="K966" s="54">
        <v>499555.97753574559</v>
      </c>
      <c r="L966" s="54">
        <v>504361.26215992827</v>
      </c>
      <c r="M966" s="54">
        <v>521612.58439849387</v>
      </c>
      <c r="N966" s="54">
        <v>491932.01225196332</v>
      </c>
      <c r="O966" s="54">
        <v>524035.24517949991</v>
      </c>
      <c r="P966" s="54">
        <v>556791</v>
      </c>
      <c r="Q966" s="54">
        <v>562139</v>
      </c>
      <c r="R966" s="54">
        <v>566599.99999999988</v>
      </c>
      <c r="AC966" s="84" t="str">
        <f t="shared" si="15"/>
        <v>AustriaFixed broadband coverageRural</v>
      </c>
      <c r="AE966" s="8"/>
      <c r="AF966" s="8"/>
    </row>
    <row r="967" spans="4:32" ht="13.15" customHeight="1" x14ac:dyDescent="0.25">
      <c r="D967" s="53" t="s">
        <v>146</v>
      </c>
      <c r="E967" s="53" t="s">
        <v>70</v>
      </c>
      <c r="F967" s="53" t="s">
        <v>20</v>
      </c>
      <c r="G967" s="53" t="s">
        <v>189</v>
      </c>
      <c r="H967" s="54">
        <v>107744.73282681331</v>
      </c>
      <c r="I967" s="54">
        <v>114759.84245322717</v>
      </c>
      <c r="J967" s="54">
        <v>135269.92500231368</v>
      </c>
      <c r="K967" s="54">
        <v>147682.7989857354</v>
      </c>
      <c r="L967" s="54">
        <v>155244.68137421782</v>
      </c>
      <c r="M967" s="54">
        <v>168073.15033171276</v>
      </c>
      <c r="N967" s="54">
        <v>170831.63380956778</v>
      </c>
      <c r="O967" s="54">
        <v>201487.6004010817</v>
      </c>
      <c r="P967" s="54">
        <v>394545.00000000006</v>
      </c>
      <c r="Q967" s="54">
        <v>434550</v>
      </c>
      <c r="R967" s="54">
        <v>418570.99999999977</v>
      </c>
      <c r="AC967" s="84" t="str">
        <f t="shared" si="15"/>
        <v>AustriaNGA coverageRural</v>
      </c>
      <c r="AE967" s="8"/>
      <c r="AF967" s="8"/>
    </row>
    <row r="968" spans="4:32" ht="13.15" customHeight="1" x14ac:dyDescent="0.25">
      <c r="D968" s="53" t="s">
        <v>146</v>
      </c>
      <c r="E968" s="53" t="s">
        <v>225</v>
      </c>
      <c r="F968" s="53" t="s">
        <v>20</v>
      </c>
      <c r="G968" s="53" t="s">
        <v>189</v>
      </c>
      <c r="H968" s="54" t="e">
        <v>#N/A</v>
      </c>
      <c r="I968" s="54" t="e">
        <v>#N/A</v>
      </c>
      <c r="J968" s="54" t="e">
        <v>#N/A</v>
      </c>
      <c r="K968" s="54" t="e">
        <v>#N/A</v>
      </c>
      <c r="L968" s="54" t="e">
        <v>#N/A</v>
      </c>
      <c r="M968" s="54" t="e">
        <v>#N/A</v>
      </c>
      <c r="N968" s="54">
        <v>50369.401243790453</v>
      </c>
      <c r="O968" s="54">
        <v>64423.500831654899</v>
      </c>
      <c r="P968" s="54">
        <v>91289</v>
      </c>
      <c r="Q968" s="54">
        <v>160745</v>
      </c>
      <c r="R968" s="54">
        <v>210824.9999999998</v>
      </c>
      <c r="AC968" s="84" t="str">
        <f t="shared" si="15"/>
        <v>AustriaFixed VHCN coverage (FTTP &amp; DOCSIS 3.1)Rural</v>
      </c>
      <c r="AE968" s="8"/>
      <c r="AF968" s="8"/>
    </row>
    <row r="969" spans="4:32" ht="13.15" customHeight="1" x14ac:dyDescent="0.25">
      <c r="D969" s="53" t="s">
        <v>146</v>
      </c>
      <c r="E969" s="53" t="s">
        <v>226</v>
      </c>
      <c r="F969" s="53" t="s">
        <v>20</v>
      </c>
      <c r="G969" s="53" t="s">
        <v>189</v>
      </c>
      <c r="H969" s="54" t="e">
        <v>#N/A</v>
      </c>
      <c r="I969" s="54" t="e">
        <v>#N/A</v>
      </c>
      <c r="J969" s="54" t="e">
        <v>#N/A</v>
      </c>
      <c r="K969" s="54" t="e">
        <v>#N/A</v>
      </c>
      <c r="L969" s="54" t="e">
        <v>#N/A</v>
      </c>
      <c r="M969" s="54" t="e">
        <v>#N/A</v>
      </c>
      <c r="N969" s="54" t="e">
        <v>#N/A</v>
      </c>
      <c r="O969" s="54" t="e">
        <v>#N/A</v>
      </c>
      <c r="P969" s="54" t="e">
        <v>#N/A</v>
      </c>
      <c r="Q969" s="54" t="e">
        <v>#N/A</v>
      </c>
      <c r="R969" s="54" t="e">
        <v>#N/A</v>
      </c>
      <c r="AC969" s="84" t="str">
        <f t="shared" si="15"/>
        <v>AustriaVHCN coverage (as defined by BEREC)Rural</v>
      </c>
      <c r="AE969" s="8"/>
      <c r="AF969" s="8"/>
    </row>
    <row r="970" spans="4:32" ht="13.15" customHeight="1" x14ac:dyDescent="0.25">
      <c r="D970" s="53" t="s">
        <v>146</v>
      </c>
      <c r="E970" s="53" t="s">
        <v>74</v>
      </c>
      <c r="F970" s="53" t="s">
        <v>20</v>
      </c>
      <c r="G970" s="53" t="s">
        <v>189</v>
      </c>
      <c r="H970" s="54">
        <v>461274.94119800744</v>
      </c>
      <c r="I970" s="54">
        <v>455152.15102284658</v>
      </c>
      <c r="J970" s="54">
        <v>465407.08850293281</v>
      </c>
      <c r="K970" s="54">
        <v>469881.99406321713</v>
      </c>
      <c r="L970" s="54">
        <v>474617.83505291282</v>
      </c>
      <c r="M970" s="54">
        <v>512920.56190454657</v>
      </c>
      <c r="N970" s="54">
        <v>485569.98174178507</v>
      </c>
      <c r="O970" s="54">
        <v>514316.49606790906</v>
      </c>
      <c r="P970" s="54">
        <v>545773</v>
      </c>
      <c r="Q970" s="54">
        <v>548203</v>
      </c>
      <c r="R970" s="54">
        <v>545712</v>
      </c>
      <c r="AC970" s="84" t="str">
        <f t="shared" si="15"/>
        <v>AustriaDSLRural</v>
      </c>
      <c r="AE970" s="8"/>
      <c r="AF970" s="8"/>
    </row>
    <row r="971" spans="4:32" ht="13.15" customHeight="1" x14ac:dyDescent="0.25">
      <c r="D971" s="53" t="s">
        <v>146</v>
      </c>
      <c r="E971" s="53" t="s">
        <v>78</v>
      </c>
      <c r="F971" s="53" t="s">
        <v>20</v>
      </c>
      <c r="G971" s="53" t="s">
        <v>189</v>
      </c>
      <c r="H971" s="54">
        <v>13354.131059571013</v>
      </c>
      <c r="I971" s="54">
        <v>27759.971188306292</v>
      </c>
      <c r="J971" s="54">
        <v>37118.092041941163</v>
      </c>
      <c r="K971" s="54">
        <v>37703.672999767368</v>
      </c>
      <c r="L971" s="54">
        <v>63687.37449247286</v>
      </c>
      <c r="M971" s="54">
        <v>69610.085471750674</v>
      </c>
      <c r="N971" s="54">
        <v>68471.882654544854</v>
      </c>
      <c r="O971" s="54">
        <v>86997.375511174454</v>
      </c>
      <c r="P971" s="54">
        <v>250382</v>
      </c>
      <c r="Q971" s="54">
        <v>290494.5</v>
      </c>
      <c r="R971" s="54">
        <v>281529</v>
      </c>
      <c r="AC971" s="84" t="str">
        <f t="shared" si="15"/>
        <v>AustriaVDSLRural</v>
      </c>
      <c r="AE971" s="8"/>
      <c r="AF971" s="8"/>
    </row>
    <row r="972" spans="4:32" ht="13.15" customHeight="1" x14ac:dyDescent="0.25">
      <c r="D972" s="53" t="s">
        <v>146</v>
      </c>
      <c r="E972" s="53" t="s">
        <v>82</v>
      </c>
      <c r="F972" s="53" t="s">
        <v>20</v>
      </c>
      <c r="G972" s="53" t="s">
        <v>189</v>
      </c>
      <c r="H972" s="54" t="e">
        <v>#N/A</v>
      </c>
      <c r="I972" s="54" t="e">
        <v>#N/A</v>
      </c>
      <c r="J972" s="54" t="e">
        <v>#N/A</v>
      </c>
      <c r="K972" s="54" t="e">
        <v>#N/A</v>
      </c>
      <c r="L972" s="54" t="e">
        <v>#N/A</v>
      </c>
      <c r="M972" s="54" t="e">
        <v>#N/A</v>
      </c>
      <c r="N972" s="54">
        <v>12336.201631344622</v>
      </c>
      <c r="O972" s="54">
        <v>21458.197447627572</v>
      </c>
      <c r="P972" s="54">
        <v>140675</v>
      </c>
      <c r="Q972" s="54">
        <v>153106</v>
      </c>
      <c r="R972" s="54">
        <v>161099</v>
      </c>
      <c r="AC972" s="84" t="str">
        <f t="shared" si="15"/>
        <v>AustriaVDSL 2 VectoringRural</v>
      </c>
      <c r="AE972" s="8"/>
      <c r="AF972" s="8"/>
    </row>
    <row r="973" spans="4:32" ht="13.15" customHeight="1" x14ac:dyDescent="0.25">
      <c r="D973" s="53" t="s">
        <v>146</v>
      </c>
      <c r="E973" s="53" t="s">
        <v>86</v>
      </c>
      <c r="F973" s="53" t="s">
        <v>20</v>
      </c>
      <c r="G973" s="53" t="s">
        <v>189</v>
      </c>
      <c r="H973" s="54">
        <v>11334</v>
      </c>
      <c r="I973" s="54">
        <v>11177.401424425103</v>
      </c>
      <c r="J973" s="54">
        <v>11144.555764334435</v>
      </c>
      <c r="K973" s="54">
        <v>27699.182987262178</v>
      </c>
      <c r="L973" s="54">
        <v>28968.096512805529</v>
      </c>
      <c r="M973" s="54">
        <v>31512.60837276631</v>
      </c>
      <c r="N973" s="54">
        <v>50181.053905750457</v>
      </c>
      <c r="O973" s="54">
        <v>56826.132707425313</v>
      </c>
      <c r="P973" s="54">
        <v>86504</v>
      </c>
      <c r="Q973" s="54">
        <v>132310</v>
      </c>
      <c r="R973" s="54">
        <v>169131.99999999997</v>
      </c>
      <c r="AC973" s="84" t="str">
        <f t="shared" si="15"/>
        <v>AustriaFTTPRural</v>
      </c>
      <c r="AE973" s="8"/>
      <c r="AF973" s="8"/>
    </row>
    <row r="974" spans="4:32" ht="13.15" customHeight="1" x14ac:dyDescent="0.25">
      <c r="D974" s="53" t="s">
        <v>146</v>
      </c>
      <c r="E974" s="53" t="s">
        <v>90</v>
      </c>
      <c r="F974" s="53" t="s">
        <v>20</v>
      </c>
      <c r="G974" s="53" t="s">
        <v>189</v>
      </c>
      <c r="H974" s="54">
        <v>89716.112956688739</v>
      </c>
      <c r="I974" s="54">
        <v>88628.287848131353</v>
      </c>
      <c r="J974" s="54">
        <v>90652.830874351843</v>
      </c>
      <c r="K974" s="54">
        <v>94133.527336242842</v>
      </c>
      <c r="L974" s="54">
        <v>105994.8357755062</v>
      </c>
      <c r="M974" s="54">
        <v>106035.74345475154</v>
      </c>
      <c r="N974" s="54">
        <v>102329.58483663172</v>
      </c>
      <c r="O974" s="54">
        <v>113457.79005843238</v>
      </c>
      <c r="P974" s="54">
        <v>73301</v>
      </c>
      <c r="Q974" s="54">
        <v>74844</v>
      </c>
      <c r="R974" s="54">
        <v>76877</v>
      </c>
      <c r="AC974" s="84" t="str">
        <f t="shared" ref="AC974:AC1031" si="16">D974&amp;E974&amp;F974</f>
        <v>AustriaCable modem DOCSIS 3.0Rural</v>
      </c>
      <c r="AE974" s="8"/>
      <c r="AF974" s="8"/>
    </row>
    <row r="975" spans="4:32" ht="13.15" customHeight="1" x14ac:dyDescent="0.25">
      <c r="D975" s="53" t="s">
        <v>146</v>
      </c>
      <c r="E975" s="53" t="s">
        <v>94</v>
      </c>
      <c r="F975" s="53" t="s">
        <v>20</v>
      </c>
      <c r="G975" s="53" t="s">
        <v>189</v>
      </c>
      <c r="H975" s="54" t="e">
        <v>#N/A</v>
      </c>
      <c r="I975" s="54" t="e">
        <v>#N/A</v>
      </c>
      <c r="J975" s="54" t="e">
        <v>#N/A</v>
      </c>
      <c r="K975" s="54" t="e">
        <v>#N/A</v>
      </c>
      <c r="L975" s="54" t="e">
        <v>#N/A</v>
      </c>
      <c r="M975" s="54" t="e">
        <v>#N/A</v>
      </c>
      <c r="N975" s="54">
        <v>363.0086083592962</v>
      </c>
      <c r="O975" s="54">
        <v>3186.5915129390078</v>
      </c>
      <c r="P975" s="54">
        <v>5357</v>
      </c>
      <c r="Q975" s="54">
        <v>36692</v>
      </c>
      <c r="R975" s="54">
        <v>53791</v>
      </c>
      <c r="AC975" s="84" t="str">
        <f t="shared" si="16"/>
        <v>AustriaCable modem DOCSIS 3.1Rural</v>
      </c>
      <c r="AE975" s="8"/>
      <c r="AF975" s="8"/>
    </row>
    <row r="976" spans="4:32" ht="13.15" customHeight="1" x14ac:dyDescent="0.25">
      <c r="D976" s="53" t="s">
        <v>146</v>
      </c>
      <c r="E976" s="53" t="s">
        <v>98</v>
      </c>
      <c r="F976" s="53" t="s">
        <v>20</v>
      </c>
      <c r="G976" s="53" t="s">
        <v>189</v>
      </c>
      <c r="H976" s="54" t="e">
        <v>#N/A</v>
      </c>
      <c r="I976" s="54" t="e">
        <v>#N/A</v>
      </c>
      <c r="J976" s="54" t="e">
        <v>#N/A</v>
      </c>
      <c r="K976" s="54" t="e">
        <v>#N/A</v>
      </c>
      <c r="L976" s="54" t="e">
        <v>#N/A</v>
      </c>
      <c r="M976" s="54" t="e">
        <v>#N/A</v>
      </c>
      <c r="N976" s="54">
        <v>145003.05331509601</v>
      </c>
      <c r="O976" s="54">
        <v>134170.61433006512</v>
      </c>
      <c r="P976" s="54">
        <v>152737</v>
      </c>
      <c r="Q976" s="54">
        <v>161463</v>
      </c>
      <c r="R976" s="54">
        <v>138419</v>
      </c>
      <c r="AC976" s="84" t="str">
        <f t="shared" si="16"/>
        <v>AustriaFWARural</v>
      </c>
      <c r="AE976" s="8"/>
      <c r="AF976" s="8"/>
    </row>
    <row r="977" spans="4:32" ht="13.15" customHeight="1" x14ac:dyDescent="0.25">
      <c r="D977" s="53" t="s">
        <v>146</v>
      </c>
      <c r="E977" s="53" t="s">
        <v>102</v>
      </c>
      <c r="F977" s="53" t="s">
        <v>20</v>
      </c>
      <c r="G977" s="53" t="s">
        <v>189</v>
      </c>
      <c r="H977" s="54">
        <v>1477.7355576058267</v>
      </c>
      <c r="I977" s="54">
        <v>23539.993003185336</v>
      </c>
      <c r="J977" s="54">
        <v>133772.32232738833</v>
      </c>
      <c r="K977" s="54">
        <v>488149.36100903887</v>
      </c>
      <c r="L977" s="54">
        <v>493346.13156775094</v>
      </c>
      <c r="M977" s="54">
        <v>513036.01273443352</v>
      </c>
      <c r="N977" s="54">
        <v>484815.64649416145</v>
      </c>
      <c r="O977" s="54">
        <v>534332.85204970185</v>
      </c>
      <c r="P977" s="54">
        <v>581010</v>
      </c>
      <c r="Q977" s="54">
        <v>583411</v>
      </c>
      <c r="R977" s="54" t="e">
        <v>#N/A</v>
      </c>
      <c r="AC977" s="84" t="str">
        <f t="shared" si="16"/>
        <v>AustriaLTERural</v>
      </c>
      <c r="AE977" s="8"/>
      <c r="AF977" s="8"/>
    </row>
    <row r="978" spans="4:32" ht="13.15" customHeight="1" x14ac:dyDescent="0.25">
      <c r="D978" s="53" t="s">
        <v>146</v>
      </c>
      <c r="E978" s="53" t="s">
        <v>108</v>
      </c>
      <c r="F978" s="53" t="s">
        <v>20</v>
      </c>
      <c r="G978" s="53" t="s">
        <v>189</v>
      </c>
      <c r="H978" s="54" t="e">
        <v>#N/A</v>
      </c>
      <c r="I978" s="54" t="e">
        <v>#N/A</v>
      </c>
      <c r="J978" s="54" t="e">
        <v>#N/A</v>
      </c>
      <c r="K978" s="54" t="e">
        <v>#N/A</v>
      </c>
      <c r="L978" s="54" t="e">
        <v>#N/A</v>
      </c>
      <c r="M978" s="54" t="e">
        <v>#N/A</v>
      </c>
      <c r="N978" s="54" t="e">
        <v>#N/A</v>
      </c>
      <c r="O978" s="54">
        <v>39991.983157016824</v>
      </c>
      <c r="P978" s="54">
        <v>211368</v>
      </c>
      <c r="Q978" s="54">
        <v>403439</v>
      </c>
      <c r="R978" s="54">
        <v>483135</v>
      </c>
      <c r="AC978" s="84" t="str">
        <f t="shared" si="16"/>
        <v>Austria5GRural</v>
      </c>
      <c r="AE978" s="8"/>
      <c r="AF978" s="8"/>
    </row>
    <row r="979" spans="4:32" ht="13.15" customHeight="1" x14ac:dyDescent="0.25">
      <c r="D979" s="53" t="s">
        <v>146</v>
      </c>
      <c r="E979" s="53" t="s">
        <v>207</v>
      </c>
      <c r="F979" s="53" t="s">
        <v>20</v>
      </c>
      <c r="G979" s="53" t="s">
        <v>189</v>
      </c>
      <c r="H979" s="54" t="e">
        <v>#N/A</v>
      </c>
      <c r="I979" s="54" t="e">
        <v>#N/A</v>
      </c>
      <c r="J979" s="54" t="e">
        <v>#N/A</v>
      </c>
      <c r="K979" s="54" t="e">
        <v>#N/A</v>
      </c>
      <c r="L979" s="54" t="e">
        <v>#N/A</v>
      </c>
      <c r="M979" s="54" t="e">
        <v>#N/A</v>
      </c>
      <c r="N979" s="54" t="e">
        <v>#N/A</v>
      </c>
      <c r="O979" s="111" t="e">
        <v>#N/A</v>
      </c>
      <c r="P979" s="111" t="e">
        <v>#N/A</v>
      </c>
      <c r="Q979" s="54">
        <v>183322</v>
      </c>
      <c r="R979" s="54">
        <v>244556</v>
      </c>
      <c r="AC979" s="84" t="str">
        <f t="shared" si="16"/>
        <v>Austria5G in the 3.4–3.8 GHz bandRural</v>
      </c>
      <c r="AE979" s="8"/>
      <c r="AF979" s="8"/>
    </row>
    <row r="980" spans="4:32" ht="13.15" customHeight="1" x14ac:dyDescent="0.25">
      <c r="D980" s="53" t="s">
        <v>146</v>
      </c>
      <c r="E980" s="53" t="s">
        <v>112</v>
      </c>
      <c r="F980" s="53" t="s">
        <v>20</v>
      </c>
      <c r="G980" s="53" t="s">
        <v>189</v>
      </c>
      <c r="H980" s="54">
        <v>522649.49897989997</v>
      </c>
      <c r="I980" s="54">
        <v>512135.95854965557</v>
      </c>
      <c r="J980" s="54">
        <v>522491.27846246533</v>
      </c>
      <c r="K980" s="54">
        <v>527068.97819766367</v>
      </c>
      <c r="L980" s="54">
        <v>532082.7747229964</v>
      </c>
      <c r="M980" s="54">
        <v>532132.46131854213</v>
      </c>
      <c r="N980" s="54">
        <v>501885.69022201211</v>
      </c>
      <c r="O980" s="54">
        <v>534729.84201989789</v>
      </c>
      <c r="P980" s="54">
        <v>582496</v>
      </c>
      <c r="Q980" s="54">
        <v>585740</v>
      </c>
      <c r="R980" s="54">
        <v>588992</v>
      </c>
      <c r="AC980" s="84" t="str">
        <f t="shared" si="16"/>
        <v>AustriaSatelliteRural</v>
      </c>
      <c r="AE980" s="8"/>
      <c r="AF980" s="8"/>
    </row>
    <row r="981" spans="4:32" ht="13.15" customHeight="1" x14ac:dyDescent="0.25">
      <c r="D981" s="53" t="s">
        <v>146</v>
      </c>
      <c r="E981" s="53" t="s">
        <v>52</v>
      </c>
      <c r="F981" s="53" t="s">
        <v>20</v>
      </c>
      <c r="G981" s="53" t="s">
        <v>189</v>
      </c>
      <c r="H981" s="54">
        <v>494736.83236811729</v>
      </c>
      <c r="I981" s="54">
        <v>485343.97539804672</v>
      </c>
      <c r="J981" s="54">
        <v>495401.72421371751</v>
      </c>
      <c r="K981" s="54">
        <v>514222.46448970924</v>
      </c>
      <c r="L981" s="54">
        <v>521342.38482091395</v>
      </c>
      <c r="M981" s="54">
        <v>529784.93943066662</v>
      </c>
      <c r="N981" s="54" t="e">
        <v>#N/A</v>
      </c>
      <c r="O981" s="111" t="e">
        <v>#N/A</v>
      </c>
      <c r="P981" s="111" t="e">
        <v>#N/A</v>
      </c>
      <c r="Q981" s="111" t="e">
        <v>#N/A</v>
      </c>
      <c r="R981" s="111" t="e">
        <v>#N/A</v>
      </c>
      <c r="AC981" s="84" t="str">
        <f t="shared" si="16"/>
        <v>AustriaOverall broadband coverageRural</v>
      </c>
      <c r="AE981" s="8"/>
      <c r="AF981" s="8"/>
    </row>
    <row r="982" spans="4:32" ht="13.15" customHeight="1" x14ac:dyDescent="0.25">
      <c r="D982" s="53" t="s">
        <v>146</v>
      </c>
      <c r="E982" s="53" t="s">
        <v>53</v>
      </c>
      <c r="F982" s="53" t="s">
        <v>20</v>
      </c>
      <c r="G982" s="53" t="s">
        <v>189</v>
      </c>
      <c r="H982" s="54" t="e">
        <v>#N/A</v>
      </c>
      <c r="I982" s="54" t="e">
        <v>#N/A</v>
      </c>
      <c r="J982" s="54" t="e">
        <v>#N/A</v>
      </c>
      <c r="K982" s="54" t="e">
        <v>#N/A</v>
      </c>
      <c r="L982" s="54">
        <v>121989.28487133034</v>
      </c>
      <c r="M982" s="54">
        <v>125936.99217535956</v>
      </c>
      <c r="N982" s="54" t="e">
        <v>#N/A</v>
      </c>
      <c r="O982" s="111" t="e">
        <v>#N/A</v>
      </c>
      <c r="P982" s="111" t="e">
        <v>#N/A</v>
      </c>
      <c r="Q982" s="111" t="e">
        <v>#N/A</v>
      </c>
      <c r="R982" s="111" t="e">
        <v>#N/A</v>
      </c>
      <c r="AC982" s="84" t="str">
        <f t="shared" si="16"/>
        <v>AustriaDOCSIS 3.0 &amp; FTTP coverageRural</v>
      </c>
      <c r="AE982" s="8"/>
      <c r="AF982" s="8"/>
    </row>
    <row r="983" spans="4:32" ht="13.15" customHeight="1" x14ac:dyDescent="0.25">
      <c r="D983" s="53" t="s">
        <v>146</v>
      </c>
      <c r="E983" s="53" t="s">
        <v>129</v>
      </c>
      <c r="F983" s="53" t="s">
        <v>20</v>
      </c>
      <c r="G983" s="53" t="s">
        <v>189</v>
      </c>
      <c r="H983" s="54">
        <v>93554</v>
      </c>
      <c r="I983" s="54">
        <v>92292.075894663896</v>
      </c>
      <c r="J983" s="54">
        <v>94142.241790435859</v>
      </c>
      <c r="K983" s="54">
        <v>61068.81891836979</v>
      </c>
      <c r="L983" s="54">
        <v>58156.116421569124</v>
      </c>
      <c r="M983" s="54">
        <v>58957.07908619105</v>
      </c>
      <c r="N983" s="54" t="e">
        <v>#N/A</v>
      </c>
      <c r="O983" s="111" t="e">
        <v>#N/A</v>
      </c>
      <c r="P983" s="111" t="e">
        <v>#N/A</v>
      </c>
      <c r="Q983" s="111" t="e">
        <v>#N/A</v>
      </c>
      <c r="R983" s="111" t="e">
        <v>#N/A</v>
      </c>
      <c r="AC983" s="84" t="str">
        <f t="shared" si="16"/>
        <v>AustriaWiMAXRural</v>
      </c>
      <c r="AE983" s="8"/>
      <c r="AF983" s="8"/>
    </row>
    <row r="984" spans="4:32" ht="13.15" customHeight="1" x14ac:dyDescent="0.25">
      <c r="D984" s="53" t="s">
        <v>146</v>
      </c>
      <c r="E984" s="53" t="s">
        <v>124</v>
      </c>
      <c r="F984" s="53" t="s">
        <v>20</v>
      </c>
      <c r="G984" s="53" t="s">
        <v>189</v>
      </c>
      <c r="H984" s="54">
        <v>89716.112956688739</v>
      </c>
      <c r="I984" s="54">
        <v>88628.287848131353</v>
      </c>
      <c r="J984" s="54">
        <v>90652.830874351843</v>
      </c>
      <c r="K984" s="54">
        <v>94133.527336242842</v>
      </c>
      <c r="L984" s="54">
        <v>105994.8357755062</v>
      </c>
      <c r="M984" s="54">
        <v>108547.64810457078</v>
      </c>
      <c r="N984" s="54" t="e">
        <v>#N/A</v>
      </c>
      <c r="O984" s="111" t="e">
        <v>#N/A</v>
      </c>
      <c r="P984" s="111" t="e">
        <v>#N/A</v>
      </c>
      <c r="Q984" s="111" t="e">
        <v>#N/A</v>
      </c>
      <c r="R984" s="111" t="e">
        <v>#N/A</v>
      </c>
      <c r="AC984" s="84" t="str">
        <f t="shared" si="16"/>
        <v>AustriaCable modemRural</v>
      </c>
      <c r="AE984" s="8"/>
      <c r="AF984" s="8"/>
    </row>
    <row r="985" spans="4:32" ht="13.15" customHeight="1" x14ac:dyDescent="0.25">
      <c r="D985" s="53" t="s">
        <v>146</v>
      </c>
      <c r="E985" s="53" t="s">
        <v>134</v>
      </c>
      <c r="F985" s="53" t="s">
        <v>20</v>
      </c>
      <c r="G985" s="53" t="s">
        <v>189</v>
      </c>
      <c r="H985" s="54">
        <v>445384.18196102575</v>
      </c>
      <c r="I985" s="54">
        <v>435593.74917520059</v>
      </c>
      <c r="J985" s="54">
        <v>445296.14667462115</v>
      </c>
      <c r="K985" s="54">
        <v>492443.78219403909</v>
      </c>
      <c r="L985" s="54">
        <v>497167.59439602215</v>
      </c>
      <c r="M985" s="54">
        <v>516868.73734753911</v>
      </c>
      <c r="N985" s="54" t="e">
        <v>#N/A</v>
      </c>
      <c r="O985" s="111" t="e">
        <v>#N/A</v>
      </c>
      <c r="P985" s="111" t="e">
        <v>#N/A</v>
      </c>
      <c r="Q985" s="111" t="e">
        <v>#N/A</v>
      </c>
      <c r="R985" s="111" t="e">
        <v>#N/A</v>
      </c>
      <c r="AC985" s="84" t="str">
        <f t="shared" si="16"/>
        <v>AustriaHSPARural</v>
      </c>
      <c r="AE985" s="8"/>
      <c r="AF985" s="8"/>
    </row>
    <row r="986" spans="4:32" ht="13.15" customHeight="1" x14ac:dyDescent="0.25">
      <c r="D986" s="53" t="s">
        <v>148</v>
      </c>
      <c r="E986" s="53" t="s">
        <v>31</v>
      </c>
      <c r="F986" s="53" t="s">
        <v>20</v>
      </c>
      <c r="G986" s="53" t="s">
        <v>152</v>
      </c>
      <c r="H986" s="54">
        <v>212185.70999999996</v>
      </c>
      <c r="I986" s="54">
        <v>211072</v>
      </c>
      <c r="J986" s="54">
        <v>211072</v>
      </c>
      <c r="K986" s="54">
        <v>201559</v>
      </c>
      <c r="L986" s="54">
        <v>201533</v>
      </c>
      <c r="M986" s="54">
        <v>198015.09933397314</v>
      </c>
      <c r="N986" s="54">
        <v>202002.65898025798</v>
      </c>
      <c r="O986" s="111">
        <v>205340.3470962155</v>
      </c>
      <c r="P986" s="111">
        <v>248985</v>
      </c>
      <c r="Q986" s="111">
        <v>248084</v>
      </c>
      <c r="R986" s="111">
        <v>208362.79718722464</v>
      </c>
      <c r="AC986" s="84" t="str">
        <f t="shared" si="16"/>
        <v>BelgiumHouseholdsRural</v>
      </c>
      <c r="AE986" s="8"/>
      <c r="AF986" s="8"/>
    </row>
    <row r="987" spans="4:32" ht="13.15" customHeight="1" x14ac:dyDescent="0.25">
      <c r="D987" s="53" t="s">
        <v>148</v>
      </c>
      <c r="E987" s="53" t="s">
        <v>65</v>
      </c>
      <c r="F987" s="53" t="s">
        <v>20</v>
      </c>
      <c r="G987" s="53" t="s">
        <v>189</v>
      </c>
      <c r="H987" s="54">
        <v>211382.44262539194</v>
      </c>
      <c r="I987" s="54">
        <v>209861.58290676412</v>
      </c>
      <c r="J987" s="54">
        <v>209851.34243341914</v>
      </c>
      <c r="K987" s="54">
        <v>198488.71816110658</v>
      </c>
      <c r="L987" s="54">
        <v>198857.33396547937</v>
      </c>
      <c r="M987" s="54">
        <v>195465.00826500382</v>
      </c>
      <c r="N987" s="54">
        <v>199958.97784057038</v>
      </c>
      <c r="O987" s="111">
        <v>202967.45547172541</v>
      </c>
      <c r="P987" s="111">
        <v>243328.29606761134</v>
      </c>
      <c r="Q987" s="111">
        <v>247051.14231201116</v>
      </c>
      <c r="R987" s="54">
        <v>207271.65470455936</v>
      </c>
      <c r="AC987" s="84" t="str">
        <f t="shared" si="16"/>
        <v>BelgiumFixed broadband coverageRural</v>
      </c>
      <c r="AE987" s="8"/>
      <c r="AF987" s="8"/>
    </row>
    <row r="988" spans="4:32" ht="13.15" customHeight="1" x14ac:dyDescent="0.25">
      <c r="D988" s="53" t="s">
        <v>148</v>
      </c>
      <c r="E988" s="53" t="s">
        <v>70</v>
      </c>
      <c r="F988" s="53" t="s">
        <v>20</v>
      </c>
      <c r="G988" s="53" t="s">
        <v>189</v>
      </c>
      <c r="H988" s="54">
        <v>158922.92289473896</v>
      </c>
      <c r="I988" s="54">
        <v>177240.43335486535</v>
      </c>
      <c r="J988" s="54">
        <v>182353.11857160638</v>
      </c>
      <c r="K988" s="54">
        <v>177906.77768855734</v>
      </c>
      <c r="L988" s="54">
        <v>182090.58940412369</v>
      </c>
      <c r="M988" s="54">
        <v>182208.70509720151</v>
      </c>
      <c r="N988" s="54">
        <v>190574.89945007287</v>
      </c>
      <c r="O988" s="111">
        <v>194388.36194418636</v>
      </c>
      <c r="P988" s="111">
        <v>227594.58675660382</v>
      </c>
      <c r="Q988" s="111">
        <v>236511.5</v>
      </c>
      <c r="R988" s="54">
        <v>194961.24002759819</v>
      </c>
      <c r="AC988" s="84" t="str">
        <f t="shared" si="16"/>
        <v>BelgiumNGA coverageRural</v>
      </c>
      <c r="AE988" s="8"/>
      <c r="AF988" s="8"/>
    </row>
    <row r="989" spans="4:32" ht="13.15" customHeight="1" x14ac:dyDescent="0.25">
      <c r="D989" s="53" t="s">
        <v>148</v>
      </c>
      <c r="E989" s="53" t="s">
        <v>225</v>
      </c>
      <c r="F989" s="53" t="s">
        <v>20</v>
      </c>
      <c r="G989" s="53" t="s">
        <v>189</v>
      </c>
      <c r="H989" s="54" t="e">
        <v>#N/A</v>
      </c>
      <c r="I989" s="54" t="e">
        <v>#N/A</v>
      </c>
      <c r="J989" s="54" t="e">
        <v>#N/A</v>
      </c>
      <c r="K989" s="54" t="e">
        <v>#N/A</v>
      </c>
      <c r="L989" s="54" t="e">
        <v>#N/A</v>
      </c>
      <c r="M989" s="54" t="e">
        <v>#N/A</v>
      </c>
      <c r="N989" s="54">
        <v>18688.392234316139</v>
      </c>
      <c r="O989" s="111">
        <v>21723.967303544148</v>
      </c>
      <c r="P989" s="111">
        <v>137226.49014540983</v>
      </c>
      <c r="Q989" s="111">
        <v>154346.5</v>
      </c>
      <c r="R989" s="54">
        <v>107134.98312068451</v>
      </c>
      <c r="AC989" s="84" t="str">
        <f t="shared" si="16"/>
        <v>BelgiumFixed VHCN coverage (FTTP &amp; DOCSIS 3.1)Rural</v>
      </c>
      <c r="AE989" s="8"/>
      <c r="AF989" s="8"/>
    </row>
    <row r="990" spans="4:32" ht="13.15" customHeight="1" x14ac:dyDescent="0.25">
      <c r="D990" s="53" t="s">
        <v>148</v>
      </c>
      <c r="E990" s="53" t="s">
        <v>226</v>
      </c>
      <c r="F990" s="53" t="s">
        <v>20</v>
      </c>
      <c r="G990" s="53" t="s">
        <v>189</v>
      </c>
      <c r="H990" s="54" t="e">
        <v>#N/A</v>
      </c>
      <c r="I990" s="54" t="e">
        <v>#N/A</v>
      </c>
      <c r="J990" s="54" t="e">
        <v>#N/A</v>
      </c>
      <c r="K990" s="54" t="e">
        <v>#N/A</v>
      </c>
      <c r="L990" s="54" t="e">
        <v>#N/A</v>
      </c>
      <c r="M990" s="54" t="e">
        <v>#N/A</v>
      </c>
      <c r="N990" s="54" t="e">
        <v>#N/A</v>
      </c>
      <c r="O990" s="54" t="e">
        <v>#N/A</v>
      </c>
      <c r="P990" s="54" t="e">
        <v>#N/A</v>
      </c>
      <c r="Q990" s="54" t="e">
        <v>#N/A</v>
      </c>
      <c r="R990" s="54" t="e">
        <v>#N/A</v>
      </c>
      <c r="AC990" s="84" t="str">
        <f t="shared" si="16"/>
        <v>BelgiumVHCN coverage (as defined by BEREC)Rural</v>
      </c>
      <c r="AE990" s="8"/>
      <c r="AF990" s="8"/>
    </row>
    <row r="991" spans="4:32" ht="13.15" customHeight="1" x14ac:dyDescent="0.25">
      <c r="D991" s="53" t="s">
        <v>148</v>
      </c>
      <c r="E991" s="53" t="s">
        <v>74</v>
      </c>
      <c r="F991" s="53" t="s">
        <v>20</v>
      </c>
      <c r="G991" s="53" t="s">
        <v>189</v>
      </c>
      <c r="H991" s="54">
        <v>209897.81999999995</v>
      </c>
      <c r="I991" s="54">
        <v>208630.6848668383</v>
      </c>
      <c r="J991" s="54">
        <v>208630.6848668383</v>
      </c>
      <c r="K991" s="54">
        <v>195324.50788425541</v>
      </c>
      <c r="L991" s="54">
        <v>196148.50737440176</v>
      </c>
      <c r="M991" s="54">
        <v>192499.34805920915</v>
      </c>
      <c r="N991" s="54">
        <v>197612.81486191286</v>
      </c>
      <c r="O991" s="111">
        <v>200759.38569711114</v>
      </c>
      <c r="P991" s="111">
        <v>241402.82361099945</v>
      </c>
      <c r="Q991" s="111">
        <v>242690.2434485557</v>
      </c>
      <c r="R991" s="54">
        <v>202943.8942373039</v>
      </c>
      <c r="AC991" s="84" t="str">
        <f t="shared" si="16"/>
        <v>BelgiumDSLRural</v>
      </c>
      <c r="AE991" s="8"/>
      <c r="AF991" s="8"/>
    </row>
    <row r="992" spans="4:32" ht="13.15" customHeight="1" x14ac:dyDescent="0.25">
      <c r="D992" s="53" t="s">
        <v>148</v>
      </c>
      <c r="E992" s="53" t="s">
        <v>78</v>
      </c>
      <c r="F992" s="53" t="s">
        <v>20</v>
      </c>
      <c r="G992" s="53" t="s">
        <v>189</v>
      </c>
      <c r="H992" s="54">
        <v>122644</v>
      </c>
      <c r="I992" s="54">
        <v>146050</v>
      </c>
      <c r="J992" s="54">
        <v>151752</v>
      </c>
      <c r="K992" s="54">
        <v>147931.99999999997</v>
      </c>
      <c r="L992" s="54">
        <v>156590.73746526174</v>
      </c>
      <c r="M992" s="54">
        <v>162963.73142182219</v>
      </c>
      <c r="N992" s="54">
        <v>176294.54599382094</v>
      </c>
      <c r="O992" s="111">
        <v>179262.69412347663</v>
      </c>
      <c r="P992" s="111">
        <v>199549</v>
      </c>
      <c r="Q992" s="111">
        <v>209865</v>
      </c>
      <c r="R992" s="54">
        <v>175173.01565947206</v>
      </c>
      <c r="AC992" s="84" t="str">
        <f t="shared" si="16"/>
        <v>BelgiumVDSLRural</v>
      </c>
      <c r="AE992" s="8"/>
      <c r="AF992" s="8"/>
    </row>
    <row r="993" spans="4:32" ht="13.15" customHeight="1" x14ac:dyDescent="0.25">
      <c r="D993" s="53" t="s">
        <v>148</v>
      </c>
      <c r="E993" s="53" t="s">
        <v>82</v>
      </c>
      <c r="F993" s="53" t="s">
        <v>20</v>
      </c>
      <c r="G993" s="53" t="s">
        <v>189</v>
      </c>
      <c r="H993" s="54" t="e">
        <v>#N/A</v>
      </c>
      <c r="I993" s="54" t="e">
        <v>#N/A</v>
      </c>
      <c r="J993" s="54" t="e">
        <v>#N/A</v>
      </c>
      <c r="K993" s="54" t="e">
        <v>#N/A</v>
      </c>
      <c r="L993" s="54" t="e">
        <v>#N/A</v>
      </c>
      <c r="M993" s="54" t="e">
        <v>#N/A</v>
      </c>
      <c r="N993" s="54">
        <v>63500.603055752516</v>
      </c>
      <c r="O993" s="111">
        <v>64357.867202572983</v>
      </c>
      <c r="P993" s="111">
        <v>79445.452183477755</v>
      </c>
      <c r="Q993" s="111">
        <v>73063.339325186069</v>
      </c>
      <c r="R993" s="54">
        <v>34144.586328107624</v>
      </c>
      <c r="AC993" s="84" t="str">
        <f t="shared" si="16"/>
        <v>BelgiumVDSL 2 VectoringRural</v>
      </c>
      <c r="AE993" s="8"/>
      <c r="AF993" s="8"/>
    </row>
    <row r="994" spans="4:32" ht="13.15" customHeight="1" x14ac:dyDescent="0.25">
      <c r="D994" s="53" t="s">
        <v>148</v>
      </c>
      <c r="E994" s="53" t="s">
        <v>86</v>
      </c>
      <c r="F994" s="53" t="s">
        <v>20</v>
      </c>
      <c r="G994" s="53" t="s">
        <v>189</v>
      </c>
      <c r="H994" s="54">
        <v>0</v>
      </c>
      <c r="I994" s="54">
        <v>0</v>
      </c>
      <c r="J994" s="54">
        <v>0</v>
      </c>
      <c r="K994" s="54">
        <v>0</v>
      </c>
      <c r="L994" s="54">
        <v>32.664283373631967</v>
      </c>
      <c r="M994" s="54">
        <v>58.600876079406447</v>
      </c>
      <c r="N994" s="54">
        <v>298.56307113697193</v>
      </c>
      <c r="O994" s="111">
        <v>788.12176816833494</v>
      </c>
      <c r="P994" s="111">
        <v>1861</v>
      </c>
      <c r="Q994" s="111">
        <v>3281</v>
      </c>
      <c r="R994" s="54">
        <v>15133.300308780586</v>
      </c>
      <c r="AC994" s="84" t="str">
        <f t="shared" si="16"/>
        <v>BelgiumFTTPRural</v>
      </c>
      <c r="AE994" s="8"/>
      <c r="AF994" s="8"/>
    </row>
    <row r="995" spans="4:32" ht="13.15" customHeight="1" x14ac:dyDescent="0.25">
      <c r="D995" s="53" t="s">
        <v>148</v>
      </c>
      <c r="E995" s="53" t="s">
        <v>90</v>
      </c>
      <c r="F995" s="53" t="s">
        <v>20</v>
      </c>
      <c r="G995" s="53" t="s">
        <v>189</v>
      </c>
      <c r="H995" s="54">
        <v>84449.912579999989</v>
      </c>
      <c r="I995" s="54">
        <v>85273.088000000003</v>
      </c>
      <c r="J995" s="54">
        <v>85062.016000000003</v>
      </c>
      <c r="K995" s="54">
        <v>86916.002863527261</v>
      </c>
      <c r="L995" s="54">
        <v>91020.80643884551</v>
      </c>
      <c r="M995" s="54">
        <v>90021.145686355012</v>
      </c>
      <c r="N995" s="54">
        <v>97573.212526286632</v>
      </c>
      <c r="O995" s="111">
        <v>99564.906836046619</v>
      </c>
      <c r="P995" s="111">
        <v>135853</v>
      </c>
      <c r="Q995" s="111">
        <v>174134</v>
      </c>
      <c r="R995" s="54">
        <v>112265.39257277372</v>
      </c>
      <c r="AC995" s="84" t="str">
        <f t="shared" si="16"/>
        <v>BelgiumCable modem DOCSIS 3.0Rural</v>
      </c>
      <c r="AE995" s="8"/>
      <c r="AF995" s="8"/>
    </row>
    <row r="996" spans="4:32" ht="13.15" customHeight="1" x14ac:dyDescent="0.25">
      <c r="D996" s="53" t="s">
        <v>148</v>
      </c>
      <c r="E996" s="53" t="s">
        <v>94</v>
      </c>
      <c r="F996" s="53" t="s">
        <v>20</v>
      </c>
      <c r="G996" s="53" t="s">
        <v>189</v>
      </c>
      <c r="H996" s="54" t="e">
        <v>#N/A</v>
      </c>
      <c r="I996" s="54" t="e">
        <v>#N/A</v>
      </c>
      <c r="J996" s="54" t="e">
        <v>#N/A</v>
      </c>
      <c r="K996" s="54" t="e">
        <v>#N/A</v>
      </c>
      <c r="L996" s="54" t="e">
        <v>#N/A</v>
      </c>
      <c r="M996" s="54" t="e">
        <v>#N/A</v>
      </c>
      <c r="N996" s="54">
        <v>18389.829163179173</v>
      </c>
      <c r="O996" s="111">
        <v>21107.292691537612</v>
      </c>
      <c r="P996" s="111">
        <v>135853</v>
      </c>
      <c r="Q996" s="111">
        <v>152659</v>
      </c>
      <c r="R996" s="54">
        <v>102063.62898448344</v>
      </c>
      <c r="AC996" s="84" t="str">
        <f t="shared" si="16"/>
        <v>BelgiumCable modem DOCSIS 3.1Rural</v>
      </c>
      <c r="AE996" s="8"/>
      <c r="AF996" s="8"/>
    </row>
    <row r="997" spans="4:32" ht="13.15" customHeight="1" x14ac:dyDescent="0.25">
      <c r="D997" s="53" t="s">
        <v>148</v>
      </c>
      <c r="E997" s="53" t="s">
        <v>98</v>
      </c>
      <c r="F997" s="53" t="s">
        <v>20</v>
      </c>
      <c r="G997" s="53" t="s">
        <v>189</v>
      </c>
      <c r="H997" s="54" t="e">
        <v>#N/A</v>
      </c>
      <c r="I997" s="54" t="e">
        <v>#N/A</v>
      </c>
      <c r="J997" s="54" t="e">
        <v>#N/A</v>
      </c>
      <c r="K997" s="54" t="e">
        <v>#N/A</v>
      </c>
      <c r="L997" s="54" t="e">
        <v>#N/A</v>
      </c>
      <c r="M997" s="54" t="e">
        <v>#N/A</v>
      </c>
      <c r="N997" s="54">
        <v>0</v>
      </c>
      <c r="O997" s="111">
        <v>0</v>
      </c>
      <c r="P997" s="111">
        <v>236311</v>
      </c>
      <c r="Q997" s="111">
        <v>238336</v>
      </c>
      <c r="R997" s="54">
        <v>201942.21900099429</v>
      </c>
      <c r="AC997" s="84" t="str">
        <f t="shared" si="16"/>
        <v>BelgiumFWARural</v>
      </c>
      <c r="AE997" s="8"/>
      <c r="AF997" s="8"/>
    </row>
    <row r="998" spans="4:32" ht="13.15" customHeight="1" x14ac:dyDescent="0.25">
      <c r="D998" s="53" t="s">
        <v>148</v>
      </c>
      <c r="E998" s="53" t="s">
        <v>102</v>
      </c>
      <c r="F998" s="53" t="s">
        <v>20</v>
      </c>
      <c r="G998" s="53" t="s">
        <v>189</v>
      </c>
      <c r="H998" s="54">
        <v>8364.64</v>
      </c>
      <c r="I998" s="54">
        <v>59483.155539456791</v>
      </c>
      <c r="J998" s="54">
        <v>80164.857327903097</v>
      </c>
      <c r="K998" s="54">
        <v>198708.30115816637</v>
      </c>
      <c r="L998" s="54">
        <v>201002.84067226623</v>
      </c>
      <c r="M998" s="54">
        <v>197482.1051116226</v>
      </c>
      <c r="N998" s="54">
        <v>202002.65898025798</v>
      </c>
      <c r="O998" s="111">
        <v>205338.48938245716</v>
      </c>
      <c r="P998" s="111">
        <v>248985</v>
      </c>
      <c r="Q998" s="111">
        <v>248084</v>
      </c>
      <c r="R998" s="54" t="e">
        <v>#N/A</v>
      </c>
      <c r="AC998" s="84" t="str">
        <f t="shared" si="16"/>
        <v>BelgiumLTERural</v>
      </c>
      <c r="AE998" s="8"/>
      <c r="AF998" s="8"/>
    </row>
    <row r="999" spans="4:32" ht="13.15" customHeight="1" x14ac:dyDescent="0.25">
      <c r="D999" s="53" t="s">
        <v>148</v>
      </c>
      <c r="E999" s="53" t="s">
        <v>108</v>
      </c>
      <c r="F999" s="53" t="s">
        <v>20</v>
      </c>
      <c r="G999" s="53" t="s">
        <v>189</v>
      </c>
      <c r="H999" s="54" t="e">
        <v>#N/A</v>
      </c>
      <c r="I999" s="54" t="e">
        <v>#N/A</v>
      </c>
      <c r="J999" s="54" t="e">
        <v>#N/A</v>
      </c>
      <c r="K999" s="54" t="e">
        <v>#N/A</v>
      </c>
      <c r="L999" s="54" t="e">
        <v>#N/A</v>
      </c>
      <c r="M999" s="54" t="e">
        <v>#N/A</v>
      </c>
      <c r="N999" s="54" t="e">
        <v>#N/A</v>
      </c>
      <c r="O999" s="111">
        <v>0</v>
      </c>
      <c r="P999" s="111">
        <v>0</v>
      </c>
      <c r="Q999" s="111">
        <v>52653.911015011516</v>
      </c>
      <c r="R999" s="54">
        <v>60282.180595818194</v>
      </c>
      <c r="AC999" s="84" t="str">
        <f t="shared" si="16"/>
        <v>Belgium5GRural</v>
      </c>
      <c r="AE999" s="8"/>
      <c r="AF999" s="8"/>
    </row>
    <row r="1000" spans="4:32" ht="13.15" customHeight="1" x14ac:dyDescent="0.25">
      <c r="D1000" s="53" t="s">
        <v>148</v>
      </c>
      <c r="E1000" s="53" t="s">
        <v>207</v>
      </c>
      <c r="F1000" s="53" t="s">
        <v>20</v>
      </c>
      <c r="G1000" s="53" t="s">
        <v>189</v>
      </c>
      <c r="H1000" s="54" t="e">
        <v>#N/A</v>
      </c>
      <c r="I1000" s="54" t="e">
        <v>#N/A</v>
      </c>
      <c r="J1000" s="54" t="e">
        <v>#N/A</v>
      </c>
      <c r="K1000" s="54" t="e">
        <v>#N/A</v>
      </c>
      <c r="L1000" s="54" t="e">
        <v>#N/A</v>
      </c>
      <c r="M1000" s="54" t="e">
        <v>#N/A</v>
      </c>
      <c r="N1000" s="54" t="e">
        <v>#N/A</v>
      </c>
      <c r="O1000" s="111" t="e">
        <v>#N/A</v>
      </c>
      <c r="P1000" s="111" t="e">
        <v>#N/A</v>
      </c>
      <c r="Q1000" s="111">
        <v>4841.5192148538108</v>
      </c>
      <c r="R1000" s="54">
        <v>7831.2575566417318</v>
      </c>
      <c r="AC1000" s="84" t="str">
        <f t="shared" si="16"/>
        <v>Belgium5G in the 3.4–3.8 GHz bandRural</v>
      </c>
      <c r="AE1000" s="8"/>
      <c r="AF1000" s="8"/>
    </row>
    <row r="1001" spans="4:32" ht="13.15" customHeight="1" x14ac:dyDescent="0.25">
      <c r="D1001" s="53" t="s">
        <v>148</v>
      </c>
      <c r="E1001" s="53" t="s">
        <v>112</v>
      </c>
      <c r="F1001" s="53" t="s">
        <v>20</v>
      </c>
      <c r="G1001" s="53" t="s">
        <v>189</v>
      </c>
      <c r="H1001" s="54">
        <v>212185.70999999996</v>
      </c>
      <c r="I1001" s="54">
        <v>211072</v>
      </c>
      <c r="J1001" s="54">
        <v>211072</v>
      </c>
      <c r="K1001" s="54">
        <v>201559</v>
      </c>
      <c r="L1001" s="54">
        <v>201533</v>
      </c>
      <c r="M1001" s="54">
        <v>198015.09933397314</v>
      </c>
      <c r="N1001" s="54">
        <v>202002.65898025798</v>
      </c>
      <c r="O1001" s="111">
        <v>205340.3470962155</v>
      </c>
      <c r="P1001" s="111">
        <v>248985</v>
      </c>
      <c r="Q1001" s="111">
        <v>248084</v>
      </c>
      <c r="R1001" s="54">
        <v>208362.79718722464</v>
      </c>
      <c r="AC1001" s="84" t="str">
        <f t="shared" si="16"/>
        <v>BelgiumSatelliteRural</v>
      </c>
    </row>
    <row r="1002" spans="4:32" ht="13.15" customHeight="1" x14ac:dyDescent="0.25">
      <c r="D1002" s="53" t="s">
        <v>148</v>
      </c>
      <c r="E1002" s="53" t="s">
        <v>52</v>
      </c>
      <c r="F1002" s="53" t="s">
        <v>20</v>
      </c>
      <c r="G1002" s="53" t="s">
        <v>189</v>
      </c>
      <c r="H1002" s="54">
        <v>211382.44262539194</v>
      </c>
      <c r="I1002" s="54">
        <v>209950.43744262913</v>
      </c>
      <c r="J1002" s="54">
        <v>209851.34243341914</v>
      </c>
      <c r="K1002" s="54">
        <v>201143.622351789</v>
      </c>
      <c r="L1002" s="54">
        <v>201430.36362497977</v>
      </c>
      <c r="M1002" s="54">
        <v>197881.22923936258</v>
      </c>
      <c r="N1002" s="54" t="e">
        <v>#N/A</v>
      </c>
      <c r="O1002" s="54" t="e">
        <v>#N/A</v>
      </c>
      <c r="P1002" s="54" t="e">
        <v>#N/A</v>
      </c>
      <c r="Q1002" s="54" t="e">
        <v>#N/A</v>
      </c>
      <c r="R1002" s="111" t="e">
        <v>#N/A</v>
      </c>
      <c r="AC1002" s="84" t="str">
        <f t="shared" si="16"/>
        <v>BelgiumOverall broadband coverageRural</v>
      </c>
    </row>
    <row r="1003" spans="4:32" ht="13.15" customHeight="1" x14ac:dyDescent="0.25">
      <c r="D1003" s="53" t="s">
        <v>148</v>
      </c>
      <c r="E1003" s="53" t="s">
        <v>53</v>
      </c>
      <c r="F1003" s="53" t="s">
        <v>20</v>
      </c>
      <c r="G1003" s="53" t="s">
        <v>189</v>
      </c>
      <c r="H1003" s="54" t="e">
        <v>#N/A</v>
      </c>
      <c r="I1003" s="54" t="e">
        <v>#N/A</v>
      </c>
      <c r="J1003" s="54" t="e">
        <v>#N/A</v>
      </c>
      <c r="K1003" s="54" t="e">
        <v>#N/A</v>
      </c>
      <c r="L1003" s="54">
        <v>91037.138580532323</v>
      </c>
      <c r="M1003" s="54">
        <v>87558.118718897051</v>
      </c>
      <c r="N1003" s="54" t="e">
        <v>#N/A</v>
      </c>
      <c r="O1003" s="54" t="e">
        <v>#N/A</v>
      </c>
      <c r="P1003" s="54" t="e">
        <v>#N/A</v>
      </c>
      <c r="Q1003" s="54" t="e">
        <v>#N/A</v>
      </c>
      <c r="R1003" s="111" t="e">
        <v>#N/A</v>
      </c>
      <c r="AC1003" s="84" t="str">
        <f t="shared" si="16"/>
        <v>BelgiumDOCSIS 3.0 &amp; FTTP coverageRural</v>
      </c>
    </row>
    <row r="1004" spans="4:32" ht="13.15" customHeight="1" x14ac:dyDescent="0.25">
      <c r="D1004" s="53" t="s">
        <v>148</v>
      </c>
      <c r="E1004" s="53" t="s">
        <v>129</v>
      </c>
      <c r="F1004" s="53" t="s">
        <v>20</v>
      </c>
      <c r="G1004" s="53" t="s">
        <v>189</v>
      </c>
      <c r="H1004" s="54">
        <v>7002.1284299999988</v>
      </c>
      <c r="I1004" s="54">
        <v>6885.0643854162054</v>
      </c>
      <c r="J1004" s="54">
        <v>6885.0643854162054</v>
      </c>
      <c r="K1004" s="54">
        <v>5161.6484514423864</v>
      </c>
      <c r="L1004" s="54">
        <v>4932.5793506903856</v>
      </c>
      <c r="M1004" s="54">
        <v>5248.8254799443066</v>
      </c>
      <c r="N1004" s="54" t="e">
        <v>#N/A</v>
      </c>
      <c r="O1004" s="54" t="e">
        <v>#N/A</v>
      </c>
      <c r="P1004" s="54" t="e">
        <v>#N/A</v>
      </c>
      <c r="Q1004" s="54" t="e">
        <v>#N/A</v>
      </c>
      <c r="R1004" s="111" t="e">
        <v>#N/A</v>
      </c>
      <c r="AC1004" s="84" t="str">
        <f t="shared" si="16"/>
        <v>BelgiumWiMAXRural</v>
      </c>
    </row>
    <row r="1005" spans="4:32" ht="13.15" customHeight="1" x14ac:dyDescent="0.25">
      <c r="D1005" s="53" t="s">
        <v>148</v>
      </c>
      <c r="E1005" s="53" t="s">
        <v>124</v>
      </c>
      <c r="F1005" s="53" t="s">
        <v>20</v>
      </c>
      <c r="G1005" s="53" t="s">
        <v>189</v>
      </c>
      <c r="H1005" s="54">
        <v>84449.912579999989</v>
      </c>
      <c r="I1005" s="54">
        <v>85273.088000000003</v>
      </c>
      <c r="J1005" s="54">
        <v>85062.016000000003</v>
      </c>
      <c r="K1005" s="54">
        <v>78887.153890983915</v>
      </c>
      <c r="L1005" s="54">
        <v>91020.80643884551</v>
      </c>
      <c r="M1005" s="54">
        <v>87558.118718897051</v>
      </c>
      <c r="N1005" s="54" t="e">
        <v>#N/A</v>
      </c>
      <c r="O1005" s="54" t="e">
        <v>#N/A</v>
      </c>
      <c r="P1005" s="54" t="e">
        <v>#N/A</v>
      </c>
      <c r="Q1005" s="54" t="e">
        <v>#N/A</v>
      </c>
      <c r="R1005" s="111" t="e">
        <v>#N/A</v>
      </c>
      <c r="AC1005" s="84" t="str">
        <f t="shared" si="16"/>
        <v>BelgiumCable modemRural</v>
      </c>
    </row>
    <row r="1006" spans="4:32" ht="13.15" customHeight="1" x14ac:dyDescent="0.25">
      <c r="D1006" s="53" t="s">
        <v>148</v>
      </c>
      <c r="E1006" s="53" t="s">
        <v>134</v>
      </c>
      <c r="F1006" s="53" t="s">
        <v>20</v>
      </c>
      <c r="G1006" s="53" t="s">
        <v>189</v>
      </c>
      <c r="H1006" s="54">
        <v>160783</v>
      </c>
      <c r="I1006" s="54">
        <v>163331.01525144427</v>
      </c>
      <c r="J1006" s="54">
        <v>170956.44950098579</v>
      </c>
      <c r="K1006" s="54">
        <v>200432.63705899211</v>
      </c>
      <c r="L1006" s="54">
        <v>201241.18541101902</v>
      </c>
      <c r="M1006" s="54">
        <v>197733.46566466297</v>
      </c>
      <c r="N1006" s="54" t="e">
        <v>#N/A</v>
      </c>
      <c r="O1006" s="54" t="e">
        <v>#N/A</v>
      </c>
      <c r="P1006" s="54" t="e">
        <v>#N/A</v>
      </c>
      <c r="Q1006" s="54" t="e">
        <v>#N/A</v>
      </c>
      <c r="R1006" s="111" t="e">
        <v>#N/A</v>
      </c>
      <c r="AC1006" s="84" t="str">
        <f t="shared" si="16"/>
        <v>BelgiumHSPARural</v>
      </c>
    </row>
    <row r="1007" spans="4:32" ht="13.15" customHeight="1" x14ac:dyDescent="0.25">
      <c r="D1007" s="53" t="s">
        <v>151</v>
      </c>
      <c r="E1007" s="53" t="s">
        <v>31</v>
      </c>
      <c r="F1007" s="53" t="s">
        <v>20</v>
      </c>
      <c r="G1007" s="53" t="s">
        <v>152</v>
      </c>
      <c r="H1007" s="54">
        <v>589035.31740797241</v>
      </c>
      <c r="I1007" s="54">
        <v>599185.40736665006</v>
      </c>
      <c r="J1007" s="54">
        <v>603883.91170128935</v>
      </c>
      <c r="K1007" s="54">
        <v>578369.48190822685</v>
      </c>
      <c r="L1007" s="54">
        <v>589010.11898755876</v>
      </c>
      <c r="M1007" s="54">
        <v>566584.78441254946</v>
      </c>
      <c r="N1007" s="54">
        <v>551136.68169785966</v>
      </c>
      <c r="O1007" s="111">
        <v>555042.33991011453</v>
      </c>
      <c r="P1007" s="111">
        <v>548604.39361513278</v>
      </c>
      <c r="Q1007" s="111">
        <v>509571.32160871953</v>
      </c>
      <c r="R1007" s="111">
        <v>526496.5720927458</v>
      </c>
      <c r="AC1007" s="84" t="str">
        <f t="shared" si="16"/>
        <v>BulgariaHouseholdsRural</v>
      </c>
    </row>
    <row r="1008" spans="4:32" ht="13.15" customHeight="1" x14ac:dyDescent="0.25">
      <c r="D1008" s="53" t="s">
        <v>151</v>
      </c>
      <c r="E1008" s="53" t="s">
        <v>65</v>
      </c>
      <c r="F1008" s="53" t="s">
        <v>20</v>
      </c>
      <c r="G1008" s="53" t="s">
        <v>189</v>
      </c>
      <c r="H1008" s="54">
        <v>416130.09149376571</v>
      </c>
      <c r="I1008" s="54">
        <v>479475.61890023871</v>
      </c>
      <c r="J1008" s="54">
        <v>490210.09192717622</v>
      </c>
      <c r="K1008" s="54">
        <v>467605.18806455028</v>
      </c>
      <c r="L1008" s="54">
        <v>485858.780959417</v>
      </c>
      <c r="M1008" s="54">
        <v>476077.16240668588</v>
      </c>
      <c r="N1008" s="54">
        <v>469344.78399679682</v>
      </c>
      <c r="O1008" s="111">
        <v>487873.73939199286</v>
      </c>
      <c r="P1008" s="111">
        <v>503820.64894412708</v>
      </c>
      <c r="Q1008" s="111">
        <v>478433.06485610391</v>
      </c>
      <c r="R1008" s="54">
        <v>502352.90590085724</v>
      </c>
      <c r="AC1008" s="84" t="str">
        <f t="shared" si="16"/>
        <v>BulgariaFixed broadband coverageRural</v>
      </c>
    </row>
    <row r="1009" spans="4:29" ht="13.15" customHeight="1" x14ac:dyDescent="0.25">
      <c r="D1009" s="53" t="s">
        <v>151</v>
      </c>
      <c r="E1009" s="53" t="s">
        <v>70</v>
      </c>
      <c r="F1009" s="53" t="s">
        <v>20</v>
      </c>
      <c r="G1009" s="53" t="s">
        <v>189</v>
      </c>
      <c r="H1009" s="54">
        <v>5096.304560201359</v>
      </c>
      <c r="I1009" s="54">
        <v>90241.553263398921</v>
      </c>
      <c r="J1009" s="54">
        <v>100550.87353637432</v>
      </c>
      <c r="K1009" s="54">
        <v>130932.90756322248</v>
      </c>
      <c r="L1009" s="54">
        <v>173746.52209320554</v>
      </c>
      <c r="M1009" s="54">
        <v>213648.98391716983</v>
      </c>
      <c r="N1009" s="54">
        <v>277331.31344448857</v>
      </c>
      <c r="O1009" s="111">
        <v>354699.48782560346</v>
      </c>
      <c r="P1009" s="111">
        <v>378753.67120542272</v>
      </c>
      <c r="Q1009" s="111">
        <v>386546.95069295866</v>
      </c>
      <c r="R1009" s="54">
        <v>433554.77950139053</v>
      </c>
      <c r="AC1009" s="84" t="str">
        <f t="shared" si="16"/>
        <v>BulgariaNGA coverageRural</v>
      </c>
    </row>
    <row r="1010" spans="4:29" ht="13.15" customHeight="1" x14ac:dyDescent="0.25">
      <c r="D1010" s="53" t="s">
        <v>151</v>
      </c>
      <c r="E1010" s="53" t="s">
        <v>225</v>
      </c>
      <c r="F1010" s="53" t="s">
        <v>20</v>
      </c>
      <c r="G1010" s="53" t="s">
        <v>189</v>
      </c>
      <c r="H1010" s="54" t="e">
        <v>#N/A</v>
      </c>
      <c r="I1010" s="54" t="e">
        <v>#N/A</v>
      </c>
      <c r="J1010" s="54" t="e">
        <v>#N/A</v>
      </c>
      <c r="K1010" s="54" t="e">
        <v>#N/A</v>
      </c>
      <c r="L1010" s="54" t="e">
        <v>#N/A</v>
      </c>
      <c r="M1010" s="54" t="e">
        <v>#N/A</v>
      </c>
      <c r="N1010" s="54">
        <v>196749.74938701294</v>
      </c>
      <c r="O1010" s="111">
        <v>270299.53071196331</v>
      </c>
      <c r="P1010" s="111">
        <v>315982.38672954612</v>
      </c>
      <c r="Q1010" s="111">
        <v>339208.64701179491</v>
      </c>
      <c r="R1010" s="54">
        <v>387958.63945702394</v>
      </c>
      <c r="AC1010" s="84" t="str">
        <f t="shared" si="16"/>
        <v>BulgariaFixed VHCN coverage (FTTP &amp; DOCSIS 3.1)Rural</v>
      </c>
    </row>
    <row r="1011" spans="4:29" ht="13.15" customHeight="1" x14ac:dyDescent="0.25">
      <c r="D1011" s="53" t="s">
        <v>151</v>
      </c>
      <c r="E1011" s="53" t="s">
        <v>226</v>
      </c>
      <c r="F1011" s="53" t="s">
        <v>20</v>
      </c>
      <c r="G1011" s="53" t="s">
        <v>189</v>
      </c>
      <c r="H1011" s="54" t="e">
        <v>#N/A</v>
      </c>
      <c r="I1011" s="54" t="e">
        <v>#N/A</v>
      </c>
      <c r="J1011" s="54" t="e">
        <v>#N/A</v>
      </c>
      <c r="K1011" s="54" t="e">
        <v>#N/A</v>
      </c>
      <c r="L1011" s="54" t="e">
        <v>#N/A</v>
      </c>
      <c r="M1011" s="54" t="e">
        <v>#N/A</v>
      </c>
      <c r="N1011" s="54" t="e">
        <v>#N/A</v>
      </c>
      <c r="O1011" s="54" t="e">
        <v>#N/A</v>
      </c>
      <c r="P1011" s="54" t="e">
        <v>#N/A</v>
      </c>
      <c r="Q1011" s="54" t="e">
        <v>#N/A</v>
      </c>
      <c r="R1011" s="54" t="e">
        <v>#N/A</v>
      </c>
      <c r="AC1011" s="84" t="str">
        <f t="shared" si="16"/>
        <v>BulgariaVHCN coverage (as defined by BEREC)Rural</v>
      </c>
    </row>
    <row r="1012" spans="4:29" ht="13.15" customHeight="1" x14ac:dyDescent="0.25">
      <c r="D1012" s="53" t="s">
        <v>151</v>
      </c>
      <c r="E1012" s="53" t="s">
        <v>74</v>
      </c>
      <c r="F1012" s="53" t="s">
        <v>20</v>
      </c>
      <c r="G1012" s="53" t="s">
        <v>189</v>
      </c>
      <c r="H1012" s="54">
        <v>378143.54033162637</v>
      </c>
      <c r="I1012" s="54">
        <v>415901.77231193462</v>
      </c>
      <c r="J1012" s="54">
        <v>447410.18050970061</v>
      </c>
      <c r="K1012" s="54">
        <v>435684.55138063</v>
      </c>
      <c r="L1012" s="54">
        <v>445152.71951962286</v>
      </c>
      <c r="M1012" s="54">
        <v>429234.03866806597</v>
      </c>
      <c r="N1012" s="54">
        <v>417808.23929154593</v>
      </c>
      <c r="O1012" s="111">
        <v>420705.13887387112</v>
      </c>
      <c r="P1012" s="111">
        <v>415515.52691691951</v>
      </c>
      <c r="Q1012" s="111">
        <v>385918.08730302827</v>
      </c>
      <c r="R1012" s="54">
        <v>398614.63931893156</v>
      </c>
      <c r="AC1012" s="84" t="str">
        <f t="shared" si="16"/>
        <v>BulgariaDSLRural</v>
      </c>
    </row>
    <row r="1013" spans="4:29" ht="13.15" customHeight="1" x14ac:dyDescent="0.25">
      <c r="D1013" s="53" t="s">
        <v>151</v>
      </c>
      <c r="E1013" s="53" t="s">
        <v>78</v>
      </c>
      <c r="F1013" s="53" t="s">
        <v>20</v>
      </c>
      <c r="G1013" s="53" t="s">
        <v>189</v>
      </c>
      <c r="H1013" s="54">
        <v>0</v>
      </c>
      <c r="I1013" s="54">
        <v>0</v>
      </c>
      <c r="J1013" s="54">
        <v>0</v>
      </c>
      <c r="K1013" s="54">
        <v>0</v>
      </c>
      <c r="L1013" s="54">
        <v>0</v>
      </c>
      <c r="M1013" s="54">
        <v>6086</v>
      </c>
      <c r="N1013" s="54">
        <v>20458.996922183243</v>
      </c>
      <c r="O1013" s="111">
        <v>24732.348719675472</v>
      </c>
      <c r="P1013" s="111">
        <v>48073.333333333328</v>
      </c>
      <c r="Q1013" s="111">
        <v>79481.566026741682</v>
      </c>
      <c r="R1013" s="54">
        <v>103960.30661859633</v>
      </c>
      <c r="AC1013" s="84" t="str">
        <f t="shared" si="16"/>
        <v>BulgariaVDSLRural</v>
      </c>
    </row>
    <row r="1014" spans="4:29" ht="13.15" customHeight="1" x14ac:dyDescent="0.25">
      <c r="D1014" s="53" t="s">
        <v>151</v>
      </c>
      <c r="E1014" s="53" t="s">
        <v>82</v>
      </c>
      <c r="F1014" s="53" t="s">
        <v>20</v>
      </c>
      <c r="G1014" s="53" t="s">
        <v>189</v>
      </c>
      <c r="H1014" s="54" t="e">
        <v>#N/A</v>
      </c>
      <c r="I1014" s="54" t="e">
        <v>#N/A</v>
      </c>
      <c r="J1014" s="54" t="e">
        <v>#N/A</v>
      </c>
      <c r="K1014" s="54" t="e">
        <v>#N/A</v>
      </c>
      <c r="L1014" s="54" t="e">
        <v>#N/A</v>
      </c>
      <c r="M1014" s="54" t="e">
        <v>#N/A</v>
      </c>
      <c r="N1014" s="54">
        <v>0</v>
      </c>
      <c r="O1014" s="111">
        <v>0</v>
      </c>
      <c r="P1014" s="111">
        <v>0</v>
      </c>
      <c r="Q1014" s="111">
        <v>0</v>
      </c>
      <c r="R1014" s="54">
        <v>0</v>
      </c>
      <c r="AC1014" s="84" t="str">
        <f t="shared" si="16"/>
        <v>BulgariaVDSL 2 VectoringRural</v>
      </c>
    </row>
    <row r="1015" spans="4:29" ht="13.15" customHeight="1" x14ac:dyDescent="0.25">
      <c r="D1015" s="53" t="s">
        <v>151</v>
      </c>
      <c r="E1015" s="53" t="s">
        <v>86</v>
      </c>
      <c r="F1015" s="53" t="s">
        <v>20</v>
      </c>
      <c r="G1015" s="53" t="s">
        <v>189</v>
      </c>
      <c r="H1015" s="54">
        <v>900</v>
      </c>
      <c r="I1015" s="54">
        <v>1000</v>
      </c>
      <c r="J1015" s="54">
        <v>4220.5627647421989</v>
      </c>
      <c r="K1015" s="54">
        <v>32960.715745347137</v>
      </c>
      <c r="L1015" s="54">
        <v>80687.924849897245</v>
      </c>
      <c r="M1015" s="54">
        <v>134274.37846069189</v>
      </c>
      <c r="N1015" s="54">
        <v>196749.74938701294</v>
      </c>
      <c r="O1015" s="111">
        <v>270299.53071196331</v>
      </c>
      <c r="P1015" s="111">
        <v>315982.38672954612</v>
      </c>
      <c r="Q1015" s="111">
        <v>339208.64701179491</v>
      </c>
      <c r="R1015" s="54">
        <v>387958.63945702394</v>
      </c>
      <c r="AC1015" s="84" t="str">
        <f t="shared" si="16"/>
        <v>BulgariaFTTPRural</v>
      </c>
    </row>
    <row r="1016" spans="4:29" ht="13.15" customHeight="1" x14ac:dyDescent="0.25">
      <c r="D1016" s="53" t="s">
        <v>151</v>
      </c>
      <c r="E1016" s="53" t="s">
        <v>90</v>
      </c>
      <c r="F1016" s="53" t="s">
        <v>20</v>
      </c>
      <c r="G1016" s="53" t="s">
        <v>189</v>
      </c>
      <c r="H1016" s="54">
        <v>4196.304560201359</v>
      </c>
      <c r="I1016" s="54">
        <v>90241.553263398891</v>
      </c>
      <c r="J1016" s="54">
        <v>97955.53570492068</v>
      </c>
      <c r="K1016" s="54">
        <v>127898.51276278537</v>
      </c>
      <c r="L1016" s="54">
        <v>133402.5596682569</v>
      </c>
      <c r="M1016" s="54">
        <v>143468.79468682388</v>
      </c>
      <c r="N1016" s="54">
        <v>140704.13119276802</v>
      </c>
      <c r="O1016" s="111">
        <v>144067.56550760477</v>
      </c>
      <c r="P1016" s="111">
        <v>145442.16053886764</v>
      </c>
      <c r="Q1016" s="111">
        <v>140888.86618069164</v>
      </c>
      <c r="R1016" s="54">
        <v>148870.97456106311</v>
      </c>
      <c r="AC1016" s="84" t="str">
        <f t="shared" si="16"/>
        <v>BulgariaCable modem DOCSIS 3.0Rural</v>
      </c>
    </row>
    <row r="1017" spans="4:29" ht="13.15" customHeight="1" x14ac:dyDescent="0.25">
      <c r="D1017" s="53" t="s">
        <v>151</v>
      </c>
      <c r="E1017" s="53" t="s">
        <v>94</v>
      </c>
      <c r="F1017" s="53" t="s">
        <v>20</v>
      </c>
      <c r="G1017" s="53" t="s">
        <v>189</v>
      </c>
      <c r="H1017" s="54" t="e">
        <v>#N/A</v>
      </c>
      <c r="I1017" s="54" t="e">
        <v>#N/A</v>
      </c>
      <c r="J1017" s="54" t="e">
        <v>#N/A</v>
      </c>
      <c r="K1017" s="54" t="e">
        <v>#N/A</v>
      </c>
      <c r="L1017" s="54" t="e">
        <v>#N/A</v>
      </c>
      <c r="M1017" s="54" t="e">
        <v>#N/A</v>
      </c>
      <c r="N1017" s="54">
        <v>0</v>
      </c>
      <c r="O1017" s="111">
        <v>0</v>
      </c>
      <c r="P1017" s="111">
        <v>0</v>
      </c>
      <c r="Q1017" s="111">
        <v>0</v>
      </c>
      <c r="R1017" s="54">
        <v>0</v>
      </c>
      <c r="AC1017" s="84" t="str">
        <f t="shared" si="16"/>
        <v>BulgariaCable modem DOCSIS 3.1Rural</v>
      </c>
    </row>
    <row r="1018" spans="4:29" ht="13.15" customHeight="1" x14ac:dyDescent="0.25">
      <c r="D1018" s="53" t="s">
        <v>151</v>
      </c>
      <c r="E1018" s="53" t="s">
        <v>98</v>
      </c>
      <c r="F1018" s="53" t="s">
        <v>20</v>
      </c>
      <c r="G1018" s="53" t="s">
        <v>189</v>
      </c>
      <c r="H1018" s="54" t="e">
        <v>#N/A</v>
      </c>
      <c r="I1018" s="54" t="e">
        <v>#N/A</v>
      </c>
      <c r="J1018" s="54" t="e">
        <v>#N/A</v>
      </c>
      <c r="K1018" s="54" t="e">
        <v>#N/A</v>
      </c>
      <c r="L1018" s="54" t="e">
        <v>#N/A</v>
      </c>
      <c r="M1018" s="54" t="e">
        <v>#N/A</v>
      </c>
      <c r="N1018" s="54">
        <v>54011.394806390235</v>
      </c>
      <c r="O1018" s="111">
        <v>54394.149311191235</v>
      </c>
      <c r="P1018" s="111">
        <v>53763.230574283007</v>
      </c>
      <c r="Q1018" s="111">
        <v>49937.989517654496</v>
      </c>
      <c r="R1018" s="54">
        <v>51596.664065089084</v>
      </c>
      <c r="AC1018" s="84" t="str">
        <f t="shared" si="16"/>
        <v>BulgariaFWARural</v>
      </c>
    </row>
    <row r="1019" spans="4:29" ht="13.15" customHeight="1" x14ac:dyDescent="0.25">
      <c r="D1019" s="53" t="s">
        <v>151</v>
      </c>
      <c r="E1019" s="53" t="s">
        <v>102</v>
      </c>
      <c r="F1019" s="53" t="s">
        <v>20</v>
      </c>
      <c r="G1019" s="53" t="s">
        <v>189</v>
      </c>
      <c r="H1019" s="54">
        <v>0</v>
      </c>
      <c r="I1019" s="54">
        <v>0</v>
      </c>
      <c r="J1019" s="54">
        <v>0</v>
      </c>
      <c r="K1019" s="54">
        <v>108187.95696091811</v>
      </c>
      <c r="L1019" s="54">
        <v>349539.20530509471</v>
      </c>
      <c r="M1019" s="54">
        <v>529341.94165929558</v>
      </c>
      <c r="N1019" s="54">
        <v>536154.44306435506</v>
      </c>
      <c r="O1019" s="111">
        <v>553309.42711066571</v>
      </c>
      <c r="P1019" s="111">
        <v>546875.25661513268</v>
      </c>
      <c r="Q1019" s="111">
        <v>507861.58735871944</v>
      </c>
      <c r="R1019" s="54" t="e">
        <v>#N/A</v>
      </c>
      <c r="AC1019" s="84" t="str">
        <f t="shared" si="16"/>
        <v>BulgariaLTERural</v>
      </c>
    </row>
    <row r="1020" spans="4:29" ht="13.15" customHeight="1" x14ac:dyDescent="0.25">
      <c r="D1020" s="53" t="s">
        <v>151</v>
      </c>
      <c r="E1020" s="53" t="s">
        <v>108</v>
      </c>
      <c r="F1020" s="53" t="s">
        <v>20</v>
      </c>
      <c r="G1020" s="53" t="s">
        <v>189</v>
      </c>
      <c r="H1020" s="54" t="e">
        <v>#N/A</v>
      </c>
      <c r="I1020" s="54" t="e">
        <v>#N/A</v>
      </c>
      <c r="J1020" s="54" t="e">
        <v>#N/A</v>
      </c>
      <c r="K1020" s="54" t="e">
        <v>#N/A</v>
      </c>
      <c r="L1020" s="54" t="e">
        <v>#N/A</v>
      </c>
      <c r="M1020" s="54" t="e">
        <v>#N/A</v>
      </c>
      <c r="N1020" s="54" t="e">
        <v>#N/A</v>
      </c>
      <c r="O1020" s="111">
        <v>0</v>
      </c>
      <c r="P1020" s="111">
        <v>46912.05078928938</v>
      </c>
      <c r="Q1020" s="111">
        <v>93748.587898552185</v>
      </c>
      <c r="R1020" s="54">
        <v>105815.93832104607</v>
      </c>
      <c r="AC1020" s="84" t="str">
        <f t="shared" si="16"/>
        <v>Bulgaria5GRural</v>
      </c>
    </row>
    <row r="1021" spans="4:29" ht="13.15" customHeight="1" x14ac:dyDescent="0.25">
      <c r="D1021" s="53" t="s">
        <v>151</v>
      </c>
      <c r="E1021" s="53" t="s">
        <v>207</v>
      </c>
      <c r="F1021" s="53" t="s">
        <v>20</v>
      </c>
      <c r="G1021" s="53" t="s">
        <v>189</v>
      </c>
      <c r="H1021" s="54" t="e">
        <v>#N/A</v>
      </c>
      <c r="I1021" s="54" t="e">
        <v>#N/A</v>
      </c>
      <c r="J1021" s="54" t="e">
        <v>#N/A</v>
      </c>
      <c r="K1021" s="54" t="e">
        <v>#N/A</v>
      </c>
      <c r="L1021" s="54" t="e">
        <v>#N/A</v>
      </c>
      <c r="M1021" s="54" t="e">
        <v>#N/A</v>
      </c>
      <c r="N1021" s="54" t="e">
        <v>#N/A</v>
      </c>
      <c r="O1021" s="111" t="e">
        <v>#N/A</v>
      </c>
      <c r="P1021" s="111" t="e">
        <v>#N/A</v>
      </c>
      <c r="Q1021" s="111">
        <v>43737.2714811599</v>
      </c>
      <c r="R1021" s="54">
        <v>59593.476447630208</v>
      </c>
      <c r="AC1021" s="84" t="str">
        <f t="shared" si="16"/>
        <v>Bulgaria5G in the 3.4–3.8 GHz bandRural</v>
      </c>
    </row>
    <row r="1022" spans="4:29" ht="13.15" customHeight="1" x14ac:dyDescent="0.25">
      <c r="D1022" s="53" t="s">
        <v>151</v>
      </c>
      <c r="E1022" s="53" t="s">
        <v>112</v>
      </c>
      <c r="F1022" s="53" t="s">
        <v>20</v>
      </c>
      <c r="G1022" s="53" t="s">
        <v>189</v>
      </c>
      <c r="H1022" s="54">
        <v>589035.31740797241</v>
      </c>
      <c r="I1022" s="54">
        <v>599185.40736665006</v>
      </c>
      <c r="J1022" s="54">
        <v>603883.91170128935</v>
      </c>
      <c r="K1022" s="54">
        <v>578369.48190822685</v>
      </c>
      <c r="L1022" s="54">
        <v>589010.11898755876</v>
      </c>
      <c r="M1022" s="54">
        <v>566584.78441254946</v>
      </c>
      <c r="N1022" s="54">
        <v>551136.68169785966</v>
      </c>
      <c r="O1022" s="111">
        <v>555042.33991011453</v>
      </c>
      <c r="P1022" s="111">
        <v>548604.39361513278</v>
      </c>
      <c r="Q1022" s="111">
        <v>509571.32160871953</v>
      </c>
      <c r="R1022" s="54">
        <v>526496.5720927458</v>
      </c>
      <c r="AC1022" s="84" t="str">
        <f t="shared" si="16"/>
        <v>BulgariaSatelliteRural</v>
      </c>
    </row>
    <row r="1023" spans="4:29" ht="13.15" customHeight="1" x14ac:dyDescent="0.25">
      <c r="D1023" s="53" t="s">
        <v>151</v>
      </c>
      <c r="E1023" s="53" t="s">
        <v>52</v>
      </c>
      <c r="F1023" s="53" t="s">
        <v>20</v>
      </c>
      <c r="G1023" s="53" t="s">
        <v>189</v>
      </c>
      <c r="H1023" s="54">
        <v>584617.55252741242</v>
      </c>
      <c r="I1023" s="54">
        <v>594864.9766972753</v>
      </c>
      <c r="J1023" s="54">
        <v>603219.14183770039</v>
      </c>
      <c r="K1023" s="54">
        <v>578369.48190822685</v>
      </c>
      <c r="L1023" s="54">
        <v>589010.11898755876</v>
      </c>
      <c r="M1023" s="54">
        <v>566584.78441254946</v>
      </c>
      <c r="N1023" s="54" t="e">
        <v>#N/A</v>
      </c>
      <c r="O1023" s="54" t="e">
        <v>#N/A</v>
      </c>
      <c r="P1023" s="54" t="e">
        <v>#N/A</v>
      </c>
      <c r="Q1023" s="54" t="e">
        <v>#N/A</v>
      </c>
      <c r="R1023" s="111" t="e">
        <v>#N/A</v>
      </c>
      <c r="AC1023" s="84" t="str">
        <f t="shared" si="16"/>
        <v>BulgariaOverall broadband coverageRural</v>
      </c>
    </row>
    <row r="1024" spans="4:29" ht="13.15" customHeight="1" x14ac:dyDescent="0.25">
      <c r="D1024" s="53" t="s">
        <v>151</v>
      </c>
      <c r="E1024" s="53" t="s">
        <v>53</v>
      </c>
      <c r="F1024" s="53" t="s">
        <v>20</v>
      </c>
      <c r="G1024" s="53" t="s">
        <v>189</v>
      </c>
      <c r="H1024" s="54" t="e">
        <v>#N/A</v>
      </c>
      <c r="I1024" s="54" t="e">
        <v>#N/A</v>
      </c>
      <c r="J1024" s="54" t="e">
        <v>#N/A</v>
      </c>
      <c r="K1024" s="54" t="e">
        <v>#N/A</v>
      </c>
      <c r="L1024" s="54">
        <v>136947.12952867505</v>
      </c>
      <c r="M1024" s="54">
        <v>147574.98514969484</v>
      </c>
      <c r="N1024" s="54" t="e">
        <v>#N/A</v>
      </c>
      <c r="O1024" s="54" t="e">
        <v>#N/A</v>
      </c>
      <c r="P1024" s="54" t="e">
        <v>#N/A</v>
      </c>
      <c r="Q1024" s="54" t="e">
        <v>#N/A</v>
      </c>
      <c r="R1024" s="111" t="e">
        <v>#N/A</v>
      </c>
      <c r="AC1024" s="84" t="str">
        <f t="shared" si="16"/>
        <v>BulgariaDOCSIS 3.0 &amp; FTTP coverageRural</v>
      </c>
    </row>
    <row r="1025" spans="4:29" ht="13.15" customHeight="1" x14ac:dyDescent="0.25">
      <c r="D1025" s="53" t="s">
        <v>151</v>
      </c>
      <c r="E1025" s="53" t="s">
        <v>129</v>
      </c>
      <c r="F1025" s="53" t="s">
        <v>20</v>
      </c>
      <c r="G1025" s="53" t="s">
        <v>189</v>
      </c>
      <c r="H1025" s="54">
        <v>72451.344041180593</v>
      </c>
      <c r="I1025" s="54">
        <v>73487.856581142987</v>
      </c>
      <c r="J1025" s="54">
        <v>74214.394670561771</v>
      </c>
      <c r="K1025" s="54">
        <v>0</v>
      </c>
      <c r="L1025" s="54">
        <v>0</v>
      </c>
      <c r="M1025" s="54">
        <v>0</v>
      </c>
      <c r="N1025" s="54" t="e">
        <v>#N/A</v>
      </c>
      <c r="O1025" s="54" t="e">
        <v>#N/A</v>
      </c>
      <c r="P1025" s="54" t="e">
        <v>#N/A</v>
      </c>
      <c r="Q1025" s="54" t="e">
        <v>#N/A</v>
      </c>
      <c r="R1025" s="111" t="e">
        <v>#N/A</v>
      </c>
      <c r="AC1025" s="84" t="str">
        <f t="shared" si="16"/>
        <v>BulgariaWiMAXRural</v>
      </c>
    </row>
    <row r="1026" spans="4:29" ht="13.15" customHeight="1" x14ac:dyDescent="0.25">
      <c r="D1026" s="53" t="s">
        <v>151</v>
      </c>
      <c r="E1026" s="53" t="s">
        <v>124</v>
      </c>
      <c r="F1026" s="53" t="s">
        <v>20</v>
      </c>
      <c r="G1026" s="53" t="s">
        <v>189</v>
      </c>
      <c r="H1026" s="54">
        <v>4196.304560201359</v>
      </c>
      <c r="I1026" s="54">
        <v>90241.553263398891</v>
      </c>
      <c r="J1026" s="54">
        <v>97955.53570492068</v>
      </c>
      <c r="K1026" s="54">
        <v>128581.99469641414</v>
      </c>
      <c r="L1026" s="54">
        <v>134059.3197518923</v>
      </c>
      <c r="M1026" s="54">
        <v>145965.17772516405</v>
      </c>
      <c r="N1026" s="54" t="e">
        <v>#N/A</v>
      </c>
      <c r="O1026" s="54" t="e">
        <v>#N/A</v>
      </c>
      <c r="P1026" s="54" t="e">
        <v>#N/A</v>
      </c>
      <c r="Q1026" s="54" t="e">
        <v>#N/A</v>
      </c>
      <c r="R1026" s="111" t="e">
        <v>#N/A</v>
      </c>
      <c r="AC1026" s="84" t="str">
        <f t="shared" si="16"/>
        <v>BulgariaCable modemRural</v>
      </c>
    </row>
    <row r="1027" spans="4:29" ht="13.15" customHeight="1" x14ac:dyDescent="0.25">
      <c r="D1027" s="53" t="s">
        <v>151</v>
      </c>
      <c r="E1027" s="53" t="s">
        <v>134</v>
      </c>
      <c r="F1027" s="53" t="s">
        <v>20</v>
      </c>
      <c r="G1027" s="53" t="s">
        <v>189</v>
      </c>
      <c r="H1027" s="54">
        <v>580199.78764685278</v>
      </c>
      <c r="I1027" s="54">
        <v>586597.54427830607</v>
      </c>
      <c r="J1027" s="54">
        <v>601479.68050128943</v>
      </c>
      <c r="K1027" s="54">
        <v>578369.48190822685</v>
      </c>
      <c r="L1027" s="54">
        <v>589010.11898755876</v>
      </c>
      <c r="M1027" s="54">
        <v>566584.78441254946</v>
      </c>
      <c r="N1027" s="54" t="e">
        <v>#N/A</v>
      </c>
      <c r="O1027" s="54" t="e">
        <v>#N/A</v>
      </c>
      <c r="P1027" s="54" t="e">
        <v>#N/A</v>
      </c>
      <c r="Q1027" s="54" t="e">
        <v>#N/A</v>
      </c>
      <c r="R1027" s="111" t="e">
        <v>#N/A</v>
      </c>
      <c r="AC1027" s="84" t="str">
        <f t="shared" si="16"/>
        <v>BulgariaHSPARural</v>
      </c>
    </row>
    <row r="1028" spans="4:29" ht="13.15" customHeight="1" x14ac:dyDescent="0.25">
      <c r="D1028" s="53" t="s">
        <v>153</v>
      </c>
      <c r="E1028" s="53" t="s">
        <v>31</v>
      </c>
      <c r="F1028" s="53" t="s">
        <v>20</v>
      </c>
      <c r="G1028" s="53" t="s">
        <v>152</v>
      </c>
      <c r="H1028" s="54">
        <v>351865.70324296039</v>
      </c>
      <c r="I1028" s="54">
        <v>346496.14158572111</v>
      </c>
      <c r="J1028" s="54">
        <v>344295.1648604098</v>
      </c>
      <c r="K1028" s="54">
        <v>335293.09524474846</v>
      </c>
      <c r="L1028" s="54">
        <v>334522</v>
      </c>
      <c r="M1028" s="54">
        <v>330714.38112396677</v>
      </c>
      <c r="N1028" s="54">
        <v>317279.61402541446</v>
      </c>
      <c r="O1028" s="111">
        <v>318524.17253712594</v>
      </c>
      <c r="P1028" s="111">
        <v>327238.27294910693</v>
      </c>
      <c r="Q1028" s="111">
        <v>319070.78535771614</v>
      </c>
      <c r="R1028" s="111">
        <v>321598.33765474817</v>
      </c>
      <c r="AC1028" s="84" t="str">
        <f t="shared" si="16"/>
        <v>CroatiaHouseholdsRural</v>
      </c>
    </row>
    <row r="1029" spans="4:29" ht="13.15" customHeight="1" x14ac:dyDescent="0.25">
      <c r="D1029" s="53" t="s">
        <v>153</v>
      </c>
      <c r="E1029" s="53" t="s">
        <v>65</v>
      </c>
      <c r="F1029" s="53" t="s">
        <v>20</v>
      </c>
      <c r="G1029" s="53" t="s">
        <v>189</v>
      </c>
      <c r="H1029" s="54">
        <v>295737.00453261798</v>
      </c>
      <c r="I1029" s="54">
        <v>304990.29843734705</v>
      </c>
      <c r="J1029" s="54">
        <v>307129.13506139768</v>
      </c>
      <c r="K1029" s="54">
        <v>299585.77504797664</v>
      </c>
      <c r="L1029" s="54">
        <v>325853.48091877968</v>
      </c>
      <c r="M1029" s="54">
        <v>328783.63661147945</v>
      </c>
      <c r="N1029" s="54">
        <v>315458.23061334668</v>
      </c>
      <c r="O1029" s="111">
        <v>316649.31140048202</v>
      </c>
      <c r="P1029" s="111">
        <v>325338.15836708632</v>
      </c>
      <c r="Q1029" s="147">
        <v>304499.70300927898</v>
      </c>
      <c r="R1029" s="54">
        <v>308507.69091346487</v>
      </c>
      <c r="AC1029" s="84" t="str">
        <f t="shared" si="16"/>
        <v>CroatiaFixed broadband coverageRural</v>
      </c>
    </row>
    <row r="1030" spans="4:29" ht="13.15" customHeight="1" x14ac:dyDescent="0.25">
      <c r="D1030" s="53" t="s">
        <v>153</v>
      </c>
      <c r="E1030" s="53" t="s">
        <v>70</v>
      </c>
      <c r="F1030" s="53" t="s">
        <v>20</v>
      </c>
      <c r="G1030" s="53" t="s">
        <v>189</v>
      </c>
      <c r="H1030" s="54">
        <v>154</v>
      </c>
      <c r="I1030" s="54">
        <v>33716.262995403173</v>
      </c>
      <c r="J1030" s="54">
        <v>33723.262995403173</v>
      </c>
      <c r="K1030" s="54">
        <v>36124.941523521273</v>
      </c>
      <c r="L1030" s="54">
        <v>54079.798313660242</v>
      </c>
      <c r="M1030" s="54">
        <v>103756.78898298714</v>
      </c>
      <c r="N1030" s="54">
        <v>107908.12281871319</v>
      </c>
      <c r="O1030" s="111">
        <v>109921.51696380407</v>
      </c>
      <c r="P1030" s="111">
        <v>127517.92334852851</v>
      </c>
      <c r="Q1030" s="147">
        <v>159323.60507884543</v>
      </c>
      <c r="R1030" s="54">
        <v>182908.24274989159</v>
      </c>
      <c r="AC1030" s="84" t="str">
        <f t="shared" si="16"/>
        <v>CroatiaNGA coverageRural</v>
      </c>
    </row>
    <row r="1031" spans="4:29" ht="13.15" customHeight="1" x14ac:dyDescent="0.25">
      <c r="D1031" s="53" t="s">
        <v>153</v>
      </c>
      <c r="E1031" s="53" t="s">
        <v>225</v>
      </c>
      <c r="F1031" s="53" t="s">
        <v>20</v>
      </c>
      <c r="G1031" s="53" t="s">
        <v>189</v>
      </c>
      <c r="H1031" s="54" t="e">
        <v>#N/A</v>
      </c>
      <c r="I1031" s="54" t="e">
        <v>#N/A</v>
      </c>
      <c r="J1031" s="54" t="e">
        <v>#N/A</v>
      </c>
      <c r="K1031" s="54" t="e">
        <v>#N/A</v>
      </c>
      <c r="L1031" s="54" t="e">
        <v>#N/A</v>
      </c>
      <c r="M1031" s="54" t="e">
        <v>#N/A</v>
      </c>
      <c r="N1031" s="54">
        <v>30262.685723291899</v>
      </c>
      <c r="O1031" s="111">
        <v>33735.406596442059</v>
      </c>
      <c r="P1031" s="111">
        <v>45880.090243189479</v>
      </c>
      <c r="Q1031" s="111">
        <v>61259.325855876275</v>
      </c>
      <c r="R1031" s="54">
        <v>81872.003390832731</v>
      </c>
      <c r="AC1031" s="84" t="str">
        <f t="shared" si="16"/>
        <v>CroatiaFixed VHCN coverage (FTTP &amp; DOCSIS 3.1)Rural</v>
      </c>
    </row>
    <row r="1032" spans="4:29" ht="13.15" customHeight="1" x14ac:dyDescent="0.25">
      <c r="D1032" s="53" t="s">
        <v>153</v>
      </c>
      <c r="E1032" s="53" t="s">
        <v>226</v>
      </c>
      <c r="F1032" s="53" t="s">
        <v>20</v>
      </c>
      <c r="G1032" s="53" t="s">
        <v>189</v>
      </c>
      <c r="H1032" s="54" t="e">
        <v>#N/A</v>
      </c>
      <c r="I1032" s="54" t="e">
        <v>#N/A</v>
      </c>
      <c r="J1032" s="54" t="e">
        <v>#N/A</v>
      </c>
      <c r="K1032" s="54" t="e">
        <v>#N/A</v>
      </c>
      <c r="L1032" s="54" t="e">
        <v>#N/A</v>
      </c>
      <c r="M1032" s="54" t="e">
        <v>#N/A</v>
      </c>
      <c r="N1032" s="54" t="e">
        <v>#N/A</v>
      </c>
      <c r="O1032" s="54" t="e">
        <v>#N/A</v>
      </c>
      <c r="P1032" s="54" t="e">
        <v>#N/A</v>
      </c>
      <c r="Q1032" s="54" t="e">
        <v>#N/A</v>
      </c>
      <c r="R1032" s="54" t="e">
        <v>#N/A</v>
      </c>
      <c r="AC1032" s="84" t="str">
        <f t="shared" ref="AC1032:AC1089" si="17">D1032&amp;E1032&amp;F1032</f>
        <v>CroatiaVHCN coverage (as defined by BEREC)Rural</v>
      </c>
    </row>
    <row r="1033" spans="4:29" ht="13.15" customHeight="1" x14ac:dyDescent="0.25">
      <c r="D1033" s="53" t="s">
        <v>153</v>
      </c>
      <c r="E1033" s="53" t="s">
        <v>74</v>
      </c>
      <c r="F1033" s="53" t="s">
        <v>20</v>
      </c>
      <c r="G1033" s="53" t="s">
        <v>189</v>
      </c>
      <c r="H1033" s="54">
        <v>289744.50055936014</v>
      </c>
      <c r="I1033" s="54">
        <v>294240.19759690861</v>
      </c>
      <c r="J1033" s="54">
        <v>296565.64725026203</v>
      </c>
      <c r="K1033" s="54">
        <v>289547.84644795599</v>
      </c>
      <c r="L1033" s="54">
        <v>323472.13723920251</v>
      </c>
      <c r="M1033" s="54">
        <v>326853.40594166995</v>
      </c>
      <c r="N1033" s="54">
        <v>313637.39260449365</v>
      </c>
      <c r="O1033" s="111">
        <v>314986.98899556533</v>
      </c>
      <c r="P1033" s="111">
        <v>323557.58962938515</v>
      </c>
      <c r="Q1033" s="147">
        <v>293234.58602776052</v>
      </c>
      <c r="R1033" s="54">
        <v>298543.96784410172</v>
      </c>
      <c r="AC1033" s="84" t="str">
        <f t="shared" si="17"/>
        <v>CroatiaDSLRural</v>
      </c>
    </row>
    <row r="1034" spans="4:29" ht="13.15" customHeight="1" x14ac:dyDescent="0.25">
      <c r="D1034" s="53" t="s">
        <v>153</v>
      </c>
      <c r="E1034" s="53" t="s">
        <v>78</v>
      </c>
      <c r="F1034" s="53" t="s">
        <v>20</v>
      </c>
      <c r="G1034" s="53" t="s">
        <v>189</v>
      </c>
      <c r="H1034" s="54">
        <v>0</v>
      </c>
      <c r="I1034" s="54">
        <v>0</v>
      </c>
      <c r="J1034" s="54">
        <v>0</v>
      </c>
      <c r="K1034" s="54">
        <v>773.00301613160445</v>
      </c>
      <c r="L1034" s="54">
        <v>4258</v>
      </c>
      <c r="M1034" s="54">
        <v>61667.131720649602</v>
      </c>
      <c r="N1034" s="54">
        <v>65577.907999999996</v>
      </c>
      <c r="O1034" s="111">
        <v>72280.780099716038</v>
      </c>
      <c r="P1034" s="111">
        <v>92175.694849785403</v>
      </c>
      <c r="Q1034" s="111">
        <v>114710.71209766061</v>
      </c>
      <c r="R1034" s="54">
        <v>115610.6323591641</v>
      </c>
      <c r="AC1034" s="84" t="str">
        <f t="shared" si="17"/>
        <v>CroatiaVDSLRural</v>
      </c>
    </row>
    <row r="1035" spans="4:29" ht="13.15" customHeight="1" x14ac:dyDescent="0.25">
      <c r="D1035" s="53" t="s">
        <v>153</v>
      </c>
      <c r="E1035" s="53" t="s">
        <v>82</v>
      </c>
      <c r="F1035" s="53" t="s">
        <v>20</v>
      </c>
      <c r="G1035" s="53" t="s">
        <v>189</v>
      </c>
      <c r="H1035" s="54" t="e">
        <v>#N/A</v>
      </c>
      <c r="I1035" s="54" t="e">
        <v>#N/A</v>
      </c>
      <c r="J1035" s="54" t="e">
        <v>#N/A</v>
      </c>
      <c r="K1035" s="54" t="e">
        <v>#N/A</v>
      </c>
      <c r="L1035" s="54" t="e">
        <v>#N/A</v>
      </c>
      <c r="M1035" s="54" t="e">
        <v>#N/A</v>
      </c>
      <c r="N1035" s="54">
        <v>5856.1769999999997</v>
      </c>
      <c r="O1035" s="111">
        <v>6364.3413152815283</v>
      </c>
      <c r="P1035" s="111">
        <v>8902.1767057425459</v>
      </c>
      <c r="Q1035" s="147">
        <v>12149</v>
      </c>
      <c r="R1035" s="54">
        <v>13247.77994874568</v>
      </c>
      <c r="AC1035" s="84" t="str">
        <f t="shared" si="17"/>
        <v>CroatiaVDSL 2 VectoringRural</v>
      </c>
    </row>
    <row r="1036" spans="4:29" ht="13.15" customHeight="1" x14ac:dyDescent="0.25">
      <c r="D1036" s="53" t="s">
        <v>153</v>
      </c>
      <c r="E1036" s="53" t="s">
        <v>86</v>
      </c>
      <c r="F1036" s="53" t="s">
        <v>20</v>
      </c>
      <c r="G1036" s="53" t="s">
        <v>189</v>
      </c>
      <c r="H1036" s="54">
        <v>154</v>
      </c>
      <c r="I1036" s="54">
        <v>97</v>
      </c>
      <c r="J1036" s="54">
        <v>110</v>
      </c>
      <c r="K1036" s="54">
        <v>507.62000000000006</v>
      </c>
      <c r="L1036" s="54">
        <v>730</v>
      </c>
      <c r="M1036" s="54">
        <v>12170.810687621497</v>
      </c>
      <c r="N1036" s="54">
        <v>19970.938180000714</v>
      </c>
      <c r="O1036" s="111">
        <v>21709.694476830427</v>
      </c>
      <c r="P1036" s="111">
        <v>23345.779587311117</v>
      </c>
      <c r="Q1036" s="111">
        <v>43733.174665816769</v>
      </c>
      <c r="R1036" s="54">
        <v>63218.575402929433</v>
      </c>
      <c r="AC1036" s="84" t="str">
        <f t="shared" si="17"/>
        <v>CroatiaFTTPRural</v>
      </c>
    </row>
    <row r="1037" spans="4:29" ht="13.15" customHeight="1" x14ac:dyDescent="0.25">
      <c r="D1037" s="53" t="s">
        <v>153</v>
      </c>
      <c r="E1037" s="53" t="s">
        <v>90</v>
      </c>
      <c r="F1037" s="53" t="s">
        <v>20</v>
      </c>
      <c r="G1037" s="53" t="s">
        <v>189</v>
      </c>
      <c r="H1037" s="54">
        <v>0</v>
      </c>
      <c r="I1037" s="54">
        <v>33661.762995403173</v>
      </c>
      <c r="J1037" s="54">
        <v>33661.762995403173</v>
      </c>
      <c r="K1037" s="54">
        <v>32813.305100089354</v>
      </c>
      <c r="L1037" s="54">
        <v>50647.940313660234</v>
      </c>
      <c r="M1037" s="54">
        <v>50231.333379558411</v>
      </c>
      <c r="N1037" s="54">
        <v>49330.652826400576</v>
      </c>
      <c r="O1037" s="111">
        <v>46657.816274786128</v>
      </c>
      <c r="P1037" s="111">
        <v>43607.448006770057</v>
      </c>
      <c r="Q1037" s="111">
        <v>37841.938953680452</v>
      </c>
      <c r="R1037" s="54">
        <v>36718.843187546467</v>
      </c>
      <c r="AC1037" s="84" t="str">
        <f t="shared" si="17"/>
        <v>CroatiaCable modem DOCSIS 3.0Rural</v>
      </c>
    </row>
    <row r="1038" spans="4:29" ht="13.15" customHeight="1" x14ac:dyDescent="0.25">
      <c r="D1038" s="53" t="s">
        <v>153</v>
      </c>
      <c r="E1038" s="53" t="s">
        <v>94</v>
      </c>
      <c r="F1038" s="53" t="s">
        <v>20</v>
      </c>
      <c r="G1038" s="53" t="s">
        <v>189</v>
      </c>
      <c r="H1038" s="54" t="e">
        <v>#N/A</v>
      </c>
      <c r="I1038" s="54" t="e">
        <v>#N/A</v>
      </c>
      <c r="J1038" s="54" t="e">
        <v>#N/A</v>
      </c>
      <c r="K1038" s="54" t="e">
        <v>#N/A</v>
      </c>
      <c r="L1038" s="54" t="e">
        <v>#N/A</v>
      </c>
      <c r="M1038" s="54" t="e">
        <v>#N/A</v>
      </c>
      <c r="N1038" s="54">
        <v>15312.171335764217</v>
      </c>
      <c r="O1038" s="111">
        <v>17062.613141847432</v>
      </c>
      <c r="P1038" s="111">
        <v>30575.949747201677</v>
      </c>
      <c r="Q1038" s="111">
        <v>29985.571292405129</v>
      </c>
      <c r="R1038" s="54">
        <v>29607.273431890557</v>
      </c>
      <c r="AC1038" s="84" t="str">
        <f t="shared" si="17"/>
        <v>CroatiaCable modem DOCSIS 3.1Rural</v>
      </c>
    </row>
    <row r="1039" spans="4:29" ht="13.15" customHeight="1" x14ac:dyDescent="0.25">
      <c r="D1039" s="53" t="s">
        <v>153</v>
      </c>
      <c r="E1039" s="53" t="s">
        <v>98</v>
      </c>
      <c r="F1039" s="53" t="s">
        <v>20</v>
      </c>
      <c r="G1039" s="53" t="s">
        <v>189</v>
      </c>
      <c r="H1039" s="54" t="e">
        <v>#N/A</v>
      </c>
      <c r="I1039" s="54" t="e">
        <v>#N/A</v>
      </c>
      <c r="J1039" s="54" t="e">
        <v>#N/A</v>
      </c>
      <c r="K1039" s="54" t="e">
        <v>#N/A</v>
      </c>
      <c r="L1039" s="54" t="e">
        <v>#N/A</v>
      </c>
      <c r="M1039" s="54" t="e">
        <v>#N/A</v>
      </c>
      <c r="N1039" s="54">
        <v>19180</v>
      </c>
      <c r="O1039" s="111">
        <v>21390</v>
      </c>
      <c r="P1039" s="111">
        <v>21929</v>
      </c>
      <c r="Q1039" s="147">
        <v>20787.223789008181</v>
      </c>
      <c r="R1039" s="54">
        <v>25348.804210009086</v>
      </c>
      <c r="AC1039" s="84" t="str">
        <f t="shared" si="17"/>
        <v>CroatiaFWARural</v>
      </c>
    </row>
    <row r="1040" spans="4:29" ht="13.15" customHeight="1" x14ac:dyDescent="0.25">
      <c r="D1040" s="53" t="s">
        <v>153</v>
      </c>
      <c r="E1040" s="53" t="s">
        <v>102</v>
      </c>
      <c r="F1040" s="53" t="s">
        <v>20</v>
      </c>
      <c r="G1040" s="53" t="s">
        <v>189</v>
      </c>
      <c r="H1040" s="54">
        <v>18538</v>
      </c>
      <c r="I1040" s="54">
        <v>25949.053157790077</v>
      </c>
      <c r="J1040" s="54">
        <v>36862.50043760745</v>
      </c>
      <c r="K1040" s="54">
        <v>187918.92503916661</v>
      </c>
      <c r="L1040" s="54">
        <v>256075.72596663987</v>
      </c>
      <c r="M1040" s="54">
        <v>294084.52853281831</v>
      </c>
      <c r="N1040" s="54">
        <v>307809.38918089372</v>
      </c>
      <c r="O1040" s="111">
        <v>310822.30610808148</v>
      </c>
      <c r="P1040" s="111">
        <v>319958.31514448649</v>
      </c>
      <c r="Q1040" s="111">
        <v>308434.13314331544</v>
      </c>
      <c r="R1040" s="54" t="e">
        <v>#N/A</v>
      </c>
      <c r="AC1040" s="84" t="str">
        <f t="shared" si="17"/>
        <v>CroatiaLTERural</v>
      </c>
    </row>
    <row r="1041" spans="4:29" ht="13.15" customHeight="1" x14ac:dyDescent="0.25">
      <c r="D1041" s="53" t="s">
        <v>153</v>
      </c>
      <c r="E1041" s="53" t="s">
        <v>108</v>
      </c>
      <c r="F1041" s="53" t="s">
        <v>20</v>
      </c>
      <c r="G1041" s="53" t="s">
        <v>189</v>
      </c>
      <c r="H1041" s="54" t="e">
        <v>#N/A</v>
      </c>
      <c r="I1041" s="54" t="e">
        <v>#N/A</v>
      </c>
      <c r="J1041" s="54" t="e">
        <v>#N/A</v>
      </c>
      <c r="K1041" s="54" t="e">
        <v>#N/A</v>
      </c>
      <c r="L1041" s="54" t="e">
        <v>#N/A</v>
      </c>
      <c r="M1041" s="54" t="e">
        <v>#N/A</v>
      </c>
      <c r="N1041" s="54" t="e">
        <v>#N/A</v>
      </c>
      <c r="O1041" s="111">
        <v>0</v>
      </c>
      <c r="P1041" s="111">
        <v>30299.29421233313</v>
      </c>
      <c r="Q1041" s="111">
        <v>234520.5464041802</v>
      </c>
      <c r="R1041" s="54">
        <v>257695.39834074242</v>
      </c>
      <c r="AC1041" s="84" t="str">
        <f t="shared" si="17"/>
        <v>Croatia5GRural</v>
      </c>
    </row>
    <row r="1042" spans="4:29" ht="13.15" customHeight="1" x14ac:dyDescent="0.25">
      <c r="D1042" s="53" t="s">
        <v>153</v>
      </c>
      <c r="E1042" s="53" t="s">
        <v>207</v>
      </c>
      <c r="F1042" s="53" t="s">
        <v>20</v>
      </c>
      <c r="G1042" s="53" t="s">
        <v>189</v>
      </c>
      <c r="H1042" s="54" t="e">
        <v>#N/A</v>
      </c>
      <c r="I1042" s="54" t="e">
        <v>#N/A</v>
      </c>
      <c r="J1042" s="54" t="e">
        <v>#N/A</v>
      </c>
      <c r="K1042" s="54" t="e">
        <v>#N/A</v>
      </c>
      <c r="L1042" s="54" t="e">
        <v>#N/A</v>
      </c>
      <c r="M1042" s="54" t="e">
        <v>#N/A</v>
      </c>
      <c r="N1042" s="54" t="e">
        <v>#N/A</v>
      </c>
      <c r="O1042" s="111" t="e">
        <v>#N/A</v>
      </c>
      <c r="P1042" s="111" t="e">
        <v>#N/A</v>
      </c>
      <c r="Q1042" s="111">
        <v>15882.552959423238</v>
      </c>
      <c r="R1042" s="54">
        <v>25788.901255235432</v>
      </c>
      <c r="AC1042" s="84" t="str">
        <f t="shared" si="17"/>
        <v>Croatia5G in the 3.4–3.8 GHz bandRural</v>
      </c>
    </row>
    <row r="1043" spans="4:29" ht="13.15" customHeight="1" x14ac:dyDescent="0.25">
      <c r="D1043" s="53" t="s">
        <v>153</v>
      </c>
      <c r="E1043" s="53" t="s">
        <v>112</v>
      </c>
      <c r="F1043" s="53" t="s">
        <v>20</v>
      </c>
      <c r="G1043" s="53" t="s">
        <v>189</v>
      </c>
      <c r="H1043" s="54">
        <v>351689.77039133897</v>
      </c>
      <c r="I1043" s="54">
        <v>346496.14158572111</v>
      </c>
      <c r="J1043" s="54">
        <v>344295.1648604098</v>
      </c>
      <c r="K1043" s="54">
        <v>335293.09524474846</v>
      </c>
      <c r="L1043" s="54">
        <v>334522</v>
      </c>
      <c r="M1043" s="54">
        <v>330714.38112396677</v>
      </c>
      <c r="N1043" s="54">
        <v>317279.61402541446</v>
      </c>
      <c r="O1043" s="111">
        <v>318524.17253712594</v>
      </c>
      <c r="P1043" s="111">
        <v>327238.27294910693</v>
      </c>
      <c r="Q1043" s="111">
        <v>319070.78535771614</v>
      </c>
      <c r="R1043" s="54">
        <v>321598.33765474817</v>
      </c>
      <c r="AC1043" s="84" t="str">
        <f t="shared" si="17"/>
        <v>CroatiaSatelliteRural</v>
      </c>
    </row>
    <row r="1044" spans="4:29" ht="13.15" customHeight="1" x14ac:dyDescent="0.25">
      <c r="D1044" s="53" t="s">
        <v>153</v>
      </c>
      <c r="E1044" s="53" t="s">
        <v>52</v>
      </c>
      <c r="F1044" s="53" t="s">
        <v>20</v>
      </c>
      <c r="G1044" s="53" t="s">
        <v>189</v>
      </c>
      <c r="H1044" s="54">
        <v>323704.09203450906</v>
      </c>
      <c r="I1044" s="54">
        <v>330544.02295932645</v>
      </c>
      <c r="J1044" s="54">
        <v>330097.58233341074</v>
      </c>
      <c r="K1044" s="54">
        <v>329539.51519166725</v>
      </c>
      <c r="L1044" s="54">
        <v>331116.2785632835</v>
      </c>
      <c r="M1044" s="54">
        <v>329219.73968098371</v>
      </c>
      <c r="N1044" s="54" t="e">
        <v>#N/A</v>
      </c>
      <c r="O1044" s="54" t="e">
        <v>#N/A</v>
      </c>
      <c r="P1044" s="54" t="e">
        <v>#N/A</v>
      </c>
      <c r="Q1044" s="54" t="e">
        <v>#N/A</v>
      </c>
      <c r="R1044" s="111" t="e">
        <v>#N/A</v>
      </c>
      <c r="AC1044" s="84" t="str">
        <f t="shared" si="17"/>
        <v>CroatiaOverall broadband coverageRural</v>
      </c>
    </row>
    <row r="1045" spans="4:29" ht="13.15" customHeight="1" x14ac:dyDescent="0.25">
      <c r="D1045" s="53" t="s">
        <v>153</v>
      </c>
      <c r="E1045" s="53" t="s">
        <v>53</v>
      </c>
      <c r="F1045" s="53" t="s">
        <v>20</v>
      </c>
      <c r="G1045" s="53" t="s">
        <v>189</v>
      </c>
      <c r="H1045" s="54" t="e">
        <v>#N/A</v>
      </c>
      <c r="I1045" s="54" t="e">
        <v>#N/A</v>
      </c>
      <c r="J1045" s="54" t="e">
        <v>#N/A</v>
      </c>
      <c r="K1045" s="54" t="e">
        <v>#N/A</v>
      </c>
      <c r="L1045" s="54">
        <v>51036.940313660234</v>
      </c>
      <c r="M1045" s="54">
        <v>57642.090469669762</v>
      </c>
      <c r="N1045" s="54" t="e">
        <v>#N/A</v>
      </c>
      <c r="O1045" s="54" t="e">
        <v>#N/A</v>
      </c>
      <c r="P1045" s="54" t="e">
        <v>#N/A</v>
      </c>
      <c r="Q1045" s="54" t="e">
        <v>#N/A</v>
      </c>
      <c r="R1045" s="111" t="e">
        <v>#N/A</v>
      </c>
      <c r="AC1045" s="84" t="str">
        <f t="shared" si="17"/>
        <v>CroatiaDOCSIS 3.0 &amp; FTTP coverageRural</v>
      </c>
    </row>
    <row r="1046" spans="4:29" ht="13.15" customHeight="1" x14ac:dyDescent="0.25">
      <c r="D1046" s="53" t="s">
        <v>153</v>
      </c>
      <c r="E1046" s="53" t="s">
        <v>129</v>
      </c>
      <c r="F1046" s="53" t="s">
        <v>20</v>
      </c>
      <c r="G1046" s="53" t="s">
        <v>189</v>
      </c>
      <c r="H1046" s="54">
        <v>830</v>
      </c>
      <c r="I1046" s="54">
        <v>10931</v>
      </c>
      <c r="J1046" s="54">
        <v>11006</v>
      </c>
      <c r="K1046" s="54">
        <v>0</v>
      </c>
      <c r="L1046" s="54">
        <v>0</v>
      </c>
      <c r="M1046" s="54">
        <v>0</v>
      </c>
      <c r="N1046" s="54" t="e">
        <v>#N/A</v>
      </c>
      <c r="O1046" s="54" t="e">
        <v>#N/A</v>
      </c>
      <c r="P1046" s="54" t="e">
        <v>#N/A</v>
      </c>
      <c r="Q1046" s="54" t="e">
        <v>#N/A</v>
      </c>
      <c r="R1046" s="111" t="e">
        <v>#N/A</v>
      </c>
      <c r="AC1046" s="84" t="str">
        <f t="shared" si="17"/>
        <v>CroatiaWiMAXRural</v>
      </c>
    </row>
    <row r="1047" spans="4:29" ht="13.15" customHeight="1" x14ac:dyDescent="0.25">
      <c r="D1047" s="53" t="s">
        <v>153</v>
      </c>
      <c r="E1047" s="53" t="s">
        <v>124</v>
      </c>
      <c r="F1047" s="53" t="s">
        <v>20</v>
      </c>
      <c r="G1047" s="53" t="s">
        <v>189</v>
      </c>
      <c r="H1047" s="54">
        <v>16192.999999999998</v>
      </c>
      <c r="I1047" s="54">
        <v>35494.504588331976</v>
      </c>
      <c r="J1047" s="54">
        <v>35250.225313882627</v>
      </c>
      <c r="K1047" s="54">
        <v>35064.728507389671</v>
      </c>
      <c r="L1047" s="54">
        <v>50647.940313660234</v>
      </c>
      <c r="M1047" s="54">
        <v>50231.333379558411</v>
      </c>
      <c r="N1047" s="54" t="e">
        <v>#N/A</v>
      </c>
      <c r="O1047" s="54" t="e">
        <v>#N/A</v>
      </c>
      <c r="P1047" s="54" t="e">
        <v>#N/A</v>
      </c>
      <c r="Q1047" s="54" t="e">
        <v>#N/A</v>
      </c>
      <c r="R1047" s="111" t="e">
        <v>#N/A</v>
      </c>
      <c r="AC1047" s="84" t="str">
        <f t="shared" si="17"/>
        <v>CroatiaCable modemRural</v>
      </c>
    </row>
    <row r="1048" spans="4:29" ht="13.15" customHeight="1" x14ac:dyDescent="0.25">
      <c r="D1048" s="53" t="s">
        <v>153</v>
      </c>
      <c r="E1048" s="53" t="s">
        <v>134</v>
      </c>
      <c r="F1048" s="53" t="s">
        <v>20</v>
      </c>
      <c r="G1048" s="53" t="s">
        <v>189</v>
      </c>
      <c r="H1048" s="54">
        <v>256277.63026688554</v>
      </c>
      <c r="I1048" s="54">
        <v>311444.86389148899</v>
      </c>
      <c r="J1048" s="54">
        <v>313242.2373879074</v>
      </c>
      <c r="K1048" s="54">
        <v>323184.75731760205</v>
      </c>
      <c r="L1048" s="54">
        <v>325260.67114825908</v>
      </c>
      <c r="M1048" s="54">
        <v>320435.01715957822</v>
      </c>
      <c r="N1048" s="54" t="e">
        <v>#N/A</v>
      </c>
      <c r="O1048" s="54" t="e">
        <v>#N/A</v>
      </c>
      <c r="P1048" s="54" t="e">
        <v>#N/A</v>
      </c>
      <c r="Q1048" s="54" t="e">
        <v>#N/A</v>
      </c>
      <c r="R1048" s="111" t="e">
        <v>#N/A</v>
      </c>
      <c r="AC1048" s="84" t="str">
        <f t="shared" si="17"/>
        <v>CroatiaHSPARural</v>
      </c>
    </row>
    <row r="1049" spans="4:29" ht="13.15" customHeight="1" x14ac:dyDescent="0.25">
      <c r="D1049" s="53" t="s">
        <v>154</v>
      </c>
      <c r="E1049" s="53" t="s">
        <v>31</v>
      </c>
      <c r="F1049" s="53" t="s">
        <v>20</v>
      </c>
      <c r="G1049" s="53" t="s">
        <v>152</v>
      </c>
      <c r="H1049" s="54">
        <v>38502.636439839611</v>
      </c>
      <c r="I1049" s="54">
        <v>35340.71428571429</v>
      </c>
      <c r="J1049" s="54">
        <v>35019.174591735617</v>
      </c>
      <c r="K1049" s="54">
        <v>35064.378170121701</v>
      </c>
      <c r="L1049" s="54">
        <v>35118.650856779946</v>
      </c>
      <c r="M1049" s="54">
        <v>35387.033639087669</v>
      </c>
      <c r="N1049" s="54">
        <v>36174.941399710333</v>
      </c>
      <c r="O1049" s="111">
        <v>36260.405775189167</v>
      </c>
      <c r="P1049" s="111">
        <v>35690.558169237665</v>
      </c>
      <c r="Q1049" s="111">
        <v>35763.622294476074</v>
      </c>
      <c r="R1049" s="111">
        <v>35968.437249611568</v>
      </c>
      <c r="AC1049" s="84" t="str">
        <f t="shared" si="17"/>
        <v>CyprusHouseholdsRural</v>
      </c>
    </row>
    <row r="1050" spans="4:29" ht="13.15" customHeight="1" x14ac:dyDescent="0.25">
      <c r="D1050" s="53" t="s">
        <v>154</v>
      </c>
      <c r="E1050" s="53" t="s">
        <v>65</v>
      </c>
      <c r="F1050" s="53" t="s">
        <v>20</v>
      </c>
      <c r="G1050" s="53" t="s">
        <v>189</v>
      </c>
      <c r="H1050" s="54">
        <v>38495.299400000004</v>
      </c>
      <c r="I1050" s="54">
        <v>35334.790071428521</v>
      </c>
      <c r="J1050" s="54">
        <v>35013.304277606847</v>
      </c>
      <c r="K1050" s="54">
        <v>35058.500278452681</v>
      </c>
      <c r="L1050" s="54">
        <v>35112.76386730314</v>
      </c>
      <c r="M1050" s="54">
        <v>35387.033639087669</v>
      </c>
      <c r="N1050" s="54">
        <v>36174.970699855163</v>
      </c>
      <c r="O1050" s="111">
        <v>36260.405775189167</v>
      </c>
      <c r="P1050" s="111">
        <v>35690.558169237665</v>
      </c>
      <c r="Q1050" s="111">
        <v>35763.622294476074</v>
      </c>
      <c r="R1050" s="54">
        <v>35968.437249611568</v>
      </c>
      <c r="AC1050" s="84" t="str">
        <f t="shared" si="17"/>
        <v>CyprusFixed broadband coverageRural</v>
      </c>
    </row>
    <row r="1051" spans="4:29" ht="13.15" customHeight="1" x14ac:dyDescent="0.25">
      <c r="D1051" s="53" t="s">
        <v>154</v>
      </c>
      <c r="E1051" s="53" t="s">
        <v>70</v>
      </c>
      <c r="F1051" s="53" t="s">
        <v>20</v>
      </c>
      <c r="G1051" s="53" t="s">
        <v>189</v>
      </c>
      <c r="H1051" s="54">
        <v>17326.186397927824</v>
      </c>
      <c r="I1051" s="54">
        <v>18023.764285714289</v>
      </c>
      <c r="J1051" s="54">
        <v>19820.852818922358</v>
      </c>
      <c r="K1051" s="54">
        <v>21038.626902073021</v>
      </c>
      <c r="L1051" s="54">
        <v>21071.190514067966</v>
      </c>
      <c r="M1051" s="54">
        <v>23001.571865406986</v>
      </c>
      <c r="N1051" s="54">
        <v>36174.970699855163</v>
      </c>
      <c r="O1051" s="111">
        <v>36260.405775189167</v>
      </c>
      <c r="P1051" s="111">
        <v>35690.558169237665</v>
      </c>
      <c r="Q1051" s="111">
        <v>35763.622294476074</v>
      </c>
      <c r="R1051" s="54">
        <v>35968.437249611568</v>
      </c>
      <c r="AC1051" s="84" t="str">
        <f t="shared" si="17"/>
        <v>CyprusNGA coverageRural</v>
      </c>
    </row>
    <row r="1052" spans="4:29" ht="13.15" customHeight="1" x14ac:dyDescent="0.25">
      <c r="D1052" s="53" t="s">
        <v>154</v>
      </c>
      <c r="E1052" s="53" t="s">
        <v>225</v>
      </c>
      <c r="F1052" s="53" t="s">
        <v>20</v>
      </c>
      <c r="G1052" s="53" t="s">
        <v>189</v>
      </c>
      <c r="H1052" s="54" t="e">
        <v>#N/A</v>
      </c>
      <c r="I1052" s="54" t="e">
        <v>#N/A</v>
      </c>
      <c r="J1052" s="54" t="e">
        <v>#N/A</v>
      </c>
      <c r="K1052" s="54" t="e">
        <v>#N/A</v>
      </c>
      <c r="L1052" s="54" t="e">
        <v>#N/A</v>
      </c>
      <c r="M1052" s="54" t="e">
        <v>#N/A</v>
      </c>
      <c r="N1052" s="148">
        <v>2000</v>
      </c>
      <c r="O1052" s="147">
        <v>4410.3951309264567</v>
      </c>
      <c r="P1052" s="111">
        <v>7994.6850299092375</v>
      </c>
      <c r="Q1052" s="111">
        <v>12527.996889754968</v>
      </c>
      <c r="R1052" s="54">
        <v>20034.419548033646</v>
      </c>
      <c r="AC1052" s="84" t="str">
        <f t="shared" si="17"/>
        <v>CyprusFixed VHCN coverage (FTTP &amp; DOCSIS 3.1)Rural</v>
      </c>
    </row>
    <row r="1053" spans="4:29" ht="13.15" customHeight="1" x14ac:dyDescent="0.25">
      <c r="D1053" s="53" t="s">
        <v>154</v>
      </c>
      <c r="E1053" s="53" t="s">
        <v>226</v>
      </c>
      <c r="F1053" s="53" t="s">
        <v>20</v>
      </c>
      <c r="G1053" s="53" t="s">
        <v>189</v>
      </c>
      <c r="H1053" s="54" t="e">
        <v>#N/A</v>
      </c>
      <c r="I1053" s="54" t="e">
        <v>#N/A</v>
      </c>
      <c r="J1053" s="54" t="e">
        <v>#N/A</v>
      </c>
      <c r="K1053" s="54" t="e">
        <v>#N/A</v>
      </c>
      <c r="L1053" s="54" t="e">
        <v>#N/A</v>
      </c>
      <c r="M1053" s="54" t="e">
        <v>#N/A</v>
      </c>
      <c r="N1053" s="54" t="e">
        <v>#N/A</v>
      </c>
      <c r="O1053" s="54" t="e">
        <v>#N/A</v>
      </c>
      <c r="P1053" s="54" t="e">
        <v>#N/A</v>
      </c>
      <c r="Q1053" s="54" t="e">
        <v>#N/A</v>
      </c>
      <c r="R1053" s="54">
        <v>20034.419548033646</v>
      </c>
      <c r="AC1053" s="84" t="str">
        <f t="shared" si="17"/>
        <v>CyprusVHCN coverage (as defined by BEREC)Rural</v>
      </c>
    </row>
    <row r="1054" spans="4:29" ht="13.15" customHeight="1" x14ac:dyDescent="0.25">
      <c r="D1054" s="53" t="s">
        <v>154</v>
      </c>
      <c r="E1054" s="53" t="s">
        <v>74</v>
      </c>
      <c r="F1054" s="53" t="s">
        <v>20</v>
      </c>
      <c r="G1054" s="53" t="s">
        <v>189</v>
      </c>
      <c r="H1054" s="54">
        <v>38495.299400000004</v>
      </c>
      <c r="I1054" s="54">
        <v>35334.790071428521</v>
      </c>
      <c r="J1054" s="54">
        <v>35013.304277606847</v>
      </c>
      <c r="K1054" s="54">
        <v>35058.500278452681</v>
      </c>
      <c r="L1054" s="54">
        <v>35112.76386730314</v>
      </c>
      <c r="M1054" s="54">
        <v>35387.033639087669</v>
      </c>
      <c r="N1054" s="54">
        <v>36175.000000000007</v>
      </c>
      <c r="O1054" s="111">
        <v>36260.405775189167</v>
      </c>
      <c r="P1054" s="111">
        <v>35690.558169237665</v>
      </c>
      <c r="Q1054" s="111">
        <v>35763.622294476074</v>
      </c>
      <c r="R1054" s="54">
        <v>35968.437249611568</v>
      </c>
      <c r="AC1054" s="84" t="str">
        <f t="shared" si="17"/>
        <v>CyprusDSLRural</v>
      </c>
    </row>
    <row r="1055" spans="4:29" ht="13.15" customHeight="1" x14ac:dyDescent="0.25">
      <c r="D1055" s="53" t="s">
        <v>154</v>
      </c>
      <c r="E1055" s="53" t="s">
        <v>78</v>
      </c>
      <c r="F1055" s="53" t="s">
        <v>20</v>
      </c>
      <c r="G1055" s="53" t="s">
        <v>189</v>
      </c>
      <c r="H1055" s="54">
        <v>17326.186397927824</v>
      </c>
      <c r="I1055" s="54">
        <v>18023.764285714289</v>
      </c>
      <c r="J1055" s="54">
        <v>19820.852818922402</v>
      </c>
      <c r="K1055" s="54">
        <v>21038.626902073021</v>
      </c>
      <c r="L1055" s="54">
        <v>21071.190514067966</v>
      </c>
      <c r="M1055" s="54">
        <v>23001.571865406986</v>
      </c>
      <c r="N1055" s="54">
        <v>36175.000000000007</v>
      </c>
      <c r="O1055" s="111">
        <v>36260.405775189167</v>
      </c>
      <c r="P1055" s="111">
        <v>35690.558169237665</v>
      </c>
      <c r="Q1055" s="111">
        <v>35763.622294476074</v>
      </c>
      <c r="R1055" s="54">
        <v>35968.437249611568</v>
      </c>
      <c r="AC1055" s="84" t="str">
        <f t="shared" si="17"/>
        <v>CyprusVDSLRural</v>
      </c>
    </row>
    <row r="1056" spans="4:29" ht="13.15" customHeight="1" x14ac:dyDescent="0.25">
      <c r="D1056" s="53" t="s">
        <v>154</v>
      </c>
      <c r="E1056" s="53" t="s">
        <v>82</v>
      </c>
      <c r="F1056" s="53" t="s">
        <v>20</v>
      </c>
      <c r="G1056" s="53" t="s">
        <v>189</v>
      </c>
      <c r="H1056" s="54" t="e">
        <v>#N/A</v>
      </c>
      <c r="I1056" s="54" t="e">
        <v>#N/A</v>
      </c>
      <c r="J1056" s="54" t="e">
        <v>#N/A</v>
      </c>
      <c r="K1056" s="54" t="e">
        <v>#N/A</v>
      </c>
      <c r="L1056" s="54" t="e">
        <v>#N/A</v>
      </c>
      <c r="M1056" s="54" t="e">
        <v>#N/A</v>
      </c>
      <c r="N1056" s="54">
        <v>5425.9999999999991</v>
      </c>
      <c r="O1056" s="111">
        <v>7179.5603434874556</v>
      </c>
      <c r="P1056" s="111">
        <v>9172.4734494940803</v>
      </c>
      <c r="Q1056" s="111">
        <v>7124.1135610596339</v>
      </c>
      <c r="R1056" s="54">
        <v>3193.9972277655074</v>
      </c>
      <c r="AC1056" s="84" t="str">
        <f t="shared" si="17"/>
        <v>CyprusVDSL 2 VectoringRural</v>
      </c>
    </row>
    <row r="1057" spans="4:29" ht="13.15" customHeight="1" x14ac:dyDescent="0.25">
      <c r="D1057" s="53" t="s">
        <v>154</v>
      </c>
      <c r="E1057" s="53" t="s">
        <v>86</v>
      </c>
      <c r="F1057" s="53" t="s">
        <v>20</v>
      </c>
      <c r="G1057" s="53" t="s">
        <v>189</v>
      </c>
      <c r="H1057" s="54">
        <v>0</v>
      </c>
      <c r="I1057" s="54">
        <v>0</v>
      </c>
      <c r="J1057" s="54">
        <v>0</v>
      </c>
      <c r="K1057" s="54">
        <v>0</v>
      </c>
      <c r="L1057" s="54">
        <v>0</v>
      </c>
      <c r="M1057" s="54">
        <v>0</v>
      </c>
      <c r="N1057" s="148">
        <v>2000</v>
      </c>
      <c r="O1057" s="147">
        <v>4410.3951309264567</v>
      </c>
      <c r="P1057" s="111">
        <v>7994.6850299092375</v>
      </c>
      <c r="Q1057" s="111">
        <v>12527.996889754968</v>
      </c>
      <c r="R1057" s="54">
        <v>20034.419548033646</v>
      </c>
      <c r="AC1057" s="84" t="str">
        <f t="shared" si="17"/>
        <v>CyprusFTTPRural</v>
      </c>
    </row>
    <row r="1058" spans="4:29" ht="13.15" customHeight="1" x14ac:dyDescent="0.25">
      <c r="D1058" s="53" t="s">
        <v>154</v>
      </c>
      <c r="E1058" s="53" t="s">
        <v>90</v>
      </c>
      <c r="F1058" s="53" t="s">
        <v>20</v>
      </c>
      <c r="G1058" s="53" t="s">
        <v>189</v>
      </c>
      <c r="H1058" s="54">
        <v>0</v>
      </c>
      <c r="I1058" s="54">
        <v>0</v>
      </c>
      <c r="J1058" s="54">
        <v>0</v>
      </c>
      <c r="K1058" s="54">
        <v>0</v>
      </c>
      <c r="L1058" s="54">
        <v>0</v>
      </c>
      <c r="M1058" s="54">
        <v>0</v>
      </c>
      <c r="N1058" s="54">
        <v>0</v>
      </c>
      <c r="O1058" s="111">
        <v>0</v>
      </c>
      <c r="P1058" s="111">
        <v>0</v>
      </c>
      <c r="Q1058" s="111">
        <v>0</v>
      </c>
      <c r="R1058" s="54">
        <v>0</v>
      </c>
      <c r="AC1058" s="84" t="str">
        <f t="shared" si="17"/>
        <v>CyprusCable modem DOCSIS 3.0Rural</v>
      </c>
    </row>
    <row r="1059" spans="4:29" ht="13.15" customHeight="1" x14ac:dyDescent="0.25">
      <c r="D1059" s="53" t="s">
        <v>154</v>
      </c>
      <c r="E1059" s="53" t="s">
        <v>94</v>
      </c>
      <c r="F1059" s="53" t="s">
        <v>20</v>
      </c>
      <c r="G1059" s="53" t="s">
        <v>189</v>
      </c>
      <c r="H1059" s="54" t="e">
        <v>#N/A</v>
      </c>
      <c r="I1059" s="54" t="e">
        <v>#N/A</v>
      </c>
      <c r="J1059" s="54" t="e">
        <v>#N/A</v>
      </c>
      <c r="K1059" s="54" t="e">
        <v>#N/A</v>
      </c>
      <c r="L1059" s="54" t="e">
        <v>#N/A</v>
      </c>
      <c r="M1059" s="54" t="e">
        <v>#N/A</v>
      </c>
      <c r="N1059" s="54">
        <v>0</v>
      </c>
      <c r="O1059" s="111">
        <v>0</v>
      </c>
      <c r="P1059" s="111">
        <v>0</v>
      </c>
      <c r="Q1059" s="111">
        <v>0</v>
      </c>
      <c r="R1059" s="54">
        <v>0</v>
      </c>
      <c r="AC1059" s="84" t="str">
        <f t="shared" si="17"/>
        <v>CyprusCable modem DOCSIS 3.1Rural</v>
      </c>
    </row>
    <row r="1060" spans="4:29" ht="13.15" customHeight="1" x14ac:dyDescent="0.25">
      <c r="D1060" s="53" t="s">
        <v>154</v>
      </c>
      <c r="E1060" s="53" t="s">
        <v>98</v>
      </c>
      <c r="F1060" s="53" t="s">
        <v>20</v>
      </c>
      <c r="G1060" s="53" t="s">
        <v>189</v>
      </c>
      <c r="H1060" s="54" t="e">
        <v>#N/A</v>
      </c>
      <c r="I1060" s="54" t="e">
        <v>#N/A</v>
      </c>
      <c r="J1060" s="54" t="e">
        <v>#N/A</v>
      </c>
      <c r="K1060" s="54" t="e">
        <v>#N/A</v>
      </c>
      <c r="L1060" s="54" t="e">
        <v>#N/A</v>
      </c>
      <c r="M1060" s="54" t="e">
        <v>#N/A</v>
      </c>
      <c r="N1060" s="54">
        <v>0</v>
      </c>
      <c r="O1060" s="111">
        <v>1465</v>
      </c>
      <c r="P1060" s="111">
        <v>1500</v>
      </c>
      <c r="Q1060" s="111">
        <v>35048</v>
      </c>
      <c r="R1060" s="54">
        <v>35212</v>
      </c>
      <c r="AC1060" s="84" t="str">
        <f t="shared" si="17"/>
        <v>CyprusFWARural</v>
      </c>
    </row>
    <row r="1061" spans="4:29" ht="13.15" customHeight="1" x14ac:dyDescent="0.25">
      <c r="D1061" s="53" t="s">
        <v>154</v>
      </c>
      <c r="E1061" s="53" t="s">
        <v>102</v>
      </c>
      <c r="F1061" s="53" t="s">
        <v>20</v>
      </c>
      <c r="G1061" s="53" t="s">
        <v>189</v>
      </c>
      <c r="H1061" s="54">
        <v>0</v>
      </c>
      <c r="I1061" s="54">
        <v>0</v>
      </c>
      <c r="J1061" s="54">
        <v>0</v>
      </c>
      <c r="K1061" s="54">
        <v>0</v>
      </c>
      <c r="L1061" s="54">
        <v>27304.75104114641</v>
      </c>
      <c r="M1061" s="54">
        <v>28221.159327172416</v>
      </c>
      <c r="N1061" s="54">
        <v>34926.90592142033</v>
      </c>
      <c r="O1061" s="111">
        <v>35281</v>
      </c>
      <c r="P1061" s="111">
        <v>34750</v>
      </c>
      <c r="Q1061" s="111">
        <v>35080</v>
      </c>
      <c r="R1061" s="54" t="e">
        <v>#N/A</v>
      </c>
      <c r="AC1061" s="84" t="str">
        <f t="shared" si="17"/>
        <v>CyprusLTERural</v>
      </c>
    </row>
    <row r="1062" spans="4:29" ht="13.15" customHeight="1" x14ac:dyDescent="0.25">
      <c r="D1062" s="53" t="s">
        <v>154</v>
      </c>
      <c r="E1062" s="53" t="s">
        <v>108</v>
      </c>
      <c r="F1062" s="53" t="s">
        <v>20</v>
      </c>
      <c r="G1062" s="53" t="s">
        <v>189</v>
      </c>
      <c r="H1062" s="54" t="e">
        <v>#N/A</v>
      </c>
      <c r="I1062" s="54" t="e">
        <v>#N/A</v>
      </c>
      <c r="J1062" s="54" t="e">
        <v>#N/A</v>
      </c>
      <c r="K1062" s="54" t="e">
        <v>#N/A</v>
      </c>
      <c r="L1062" s="54" t="e">
        <v>#N/A</v>
      </c>
      <c r="M1062" s="54" t="e">
        <v>#N/A</v>
      </c>
      <c r="N1062" s="54" t="e">
        <v>#N/A</v>
      </c>
      <c r="O1062" s="111">
        <v>0</v>
      </c>
      <c r="P1062" s="111">
        <v>11500</v>
      </c>
      <c r="Q1062" s="111">
        <v>35763.622294476074</v>
      </c>
      <c r="R1062" s="54">
        <v>35968.437249611568</v>
      </c>
      <c r="AC1062" s="84" t="str">
        <f t="shared" si="17"/>
        <v>Cyprus5GRural</v>
      </c>
    </row>
    <row r="1063" spans="4:29" ht="13.15" customHeight="1" x14ac:dyDescent="0.25">
      <c r="D1063" s="53" t="s">
        <v>154</v>
      </c>
      <c r="E1063" s="53" t="s">
        <v>207</v>
      </c>
      <c r="F1063" s="53" t="s">
        <v>20</v>
      </c>
      <c r="G1063" s="53" t="s">
        <v>189</v>
      </c>
      <c r="H1063" s="54" t="e">
        <v>#N/A</v>
      </c>
      <c r="I1063" s="54" t="e">
        <v>#N/A</v>
      </c>
      <c r="J1063" s="54" t="e">
        <v>#N/A</v>
      </c>
      <c r="K1063" s="54" t="e">
        <v>#N/A</v>
      </c>
      <c r="L1063" s="54" t="e">
        <v>#N/A</v>
      </c>
      <c r="M1063" s="54" t="e">
        <v>#N/A</v>
      </c>
      <c r="N1063" s="54" t="e">
        <v>#N/A</v>
      </c>
      <c r="O1063" s="111" t="e">
        <v>#N/A</v>
      </c>
      <c r="P1063" s="111" t="e">
        <v>#N/A</v>
      </c>
      <c r="Q1063" s="111">
        <v>2441.8020899025628</v>
      </c>
      <c r="R1063" s="54">
        <v>10071</v>
      </c>
      <c r="AC1063" s="84" t="str">
        <f t="shared" si="17"/>
        <v>Cyprus5G in the 3.4–3.8 GHz bandRural</v>
      </c>
    </row>
    <row r="1064" spans="4:29" ht="13.15" customHeight="1" x14ac:dyDescent="0.25">
      <c r="D1064" s="53" t="s">
        <v>154</v>
      </c>
      <c r="E1064" s="53" t="s">
        <v>112</v>
      </c>
      <c r="F1064" s="53" t="s">
        <v>20</v>
      </c>
      <c r="G1064" s="53" t="s">
        <v>189</v>
      </c>
      <c r="H1064" s="54">
        <v>38502.636439839611</v>
      </c>
      <c r="I1064" s="54">
        <v>35340.71428571429</v>
      </c>
      <c r="J1064" s="54">
        <v>35019.174591735617</v>
      </c>
      <c r="K1064" s="54">
        <v>35064.378170121701</v>
      </c>
      <c r="L1064" s="54">
        <v>35118.650856779946</v>
      </c>
      <c r="M1064" s="54">
        <v>35387.033639087669</v>
      </c>
      <c r="N1064" s="54">
        <v>36174.941399710333</v>
      </c>
      <c r="O1064" s="111">
        <v>36260.405775189167</v>
      </c>
      <c r="P1064" s="111">
        <v>35690.558169237665</v>
      </c>
      <c r="Q1064" s="111">
        <v>35763.622294476074</v>
      </c>
      <c r="R1064" s="54">
        <v>35968.437249611568</v>
      </c>
      <c r="AC1064" s="84" t="str">
        <f t="shared" si="17"/>
        <v>CyprusSatelliteRural</v>
      </c>
    </row>
    <row r="1065" spans="4:29" ht="13.15" customHeight="1" x14ac:dyDescent="0.25">
      <c r="D1065" s="53" t="s">
        <v>154</v>
      </c>
      <c r="E1065" s="53" t="s">
        <v>52</v>
      </c>
      <c r="F1065" s="53" t="s">
        <v>20</v>
      </c>
      <c r="G1065" s="53" t="s">
        <v>189</v>
      </c>
      <c r="H1065" s="54">
        <v>38498.967919919807</v>
      </c>
      <c r="I1065" s="54">
        <v>35337.752178571405</v>
      </c>
      <c r="J1065" s="54">
        <v>35016.239434671232</v>
      </c>
      <c r="K1065" s="54">
        <v>35061.439224287191</v>
      </c>
      <c r="L1065" s="54">
        <v>35115.707362041539</v>
      </c>
      <c r="M1065" s="54">
        <v>35387.033639087669</v>
      </c>
      <c r="N1065" s="54" t="e">
        <v>#N/A</v>
      </c>
      <c r="O1065" s="54" t="e">
        <v>#N/A</v>
      </c>
      <c r="P1065" s="54" t="e">
        <v>#N/A</v>
      </c>
      <c r="Q1065" s="54" t="e">
        <v>#N/A</v>
      </c>
      <c r="R1065" s="111" t="e">
        <v>#N/A</v>
      </c>
      <c r="AC1065" s="84" t="str">
        <f t="shared" si="17"/>
        <v>CyprusOverall broadband coverageRural</v>
      </c>
    </row>
    <row r="1066" spans="4:29" ht="13.15" customHeight="1" x14ac:dyDescent="0.25">
      <c r="D1066" s="53" t="s">
        <v>154</v>
      </c>
      <c r="E1066" s="53" t="s">
        <v>53</v>
      </c>
      <c r="F1066" s="53" t="s">
        <v>20</v>
      </c>
      <c r="G1066" s="53" t="s">
        <v>189</v>
      </c>
      <c r="H1066" s="54" t="e">
        <v>#N/A</v>
      </c>
      <c r="I1066" s="54" t="e">
        <v>#N/A</v>
      </c>
      <c r="J1066" s="54" t="e">
        <v>#N/A</v>
      </c>
      <c r="K1066" s="54" t="e">
        <v>#N/A</v>
      </c>
      <c r="L1066" s="54">
        <v>0</v>
      </c>
      <c r="M1066" s="54">
        <v>0</v>
      </c>
      <c r="N1066" s="54" t="e">
        <v>#N/A</v>
      </c>
      <c r="O1066" s="54" t="e">
        <v>#N/A</v>
      </c>
      <c r="P1066" s="54" t="e">
        <v>#N/A</v>
      </c>
      <c r="Q1066" s="54" t="e">
        <v>#N/A</v>
      </c>
      <c r="R1066" s="111" t="e">
        <v>#N/A</v>
      </c>
      <c r="AC1066" s="84" t="str">
        <f t="shared" si="17"/>
        <v>CyprusDOCSIS 3.0 &amp; FTTP coverageRural</v>
      </c>
    </row>
    <row r="1067" spans="4:29" ht="13.15" customHeight="1" x14ac:dyDescent="0.25">
      <c r="D1067" s="53" t="s">
        <v>154</v>
      </c>
      <c r="E1067" s="53" t="s">
        <v>129</v>
      </c>
      <c r="F1067" s="53" t="s">
        <v>20</v>
      </c>
      <c r="G1067" s="53" t="s">
        <v>189</v>
      </c>
      <c r="H1067" s="54">
        <v>0</v>
      </c>
      <c r="I1067" s="54">
        <v>0</v>
      </c>
      <c r="J1067" s="54">
        <v>0</v>
      </c>
      <c r="K1067" s="54">
        <v>0</v>
      </c>
      <c r="L1067" s="54">
        <v>0</v>
      </c>
      <c r="M1067" s="54">
        <v>0</v>
      </c>
      <c r="N1067" s="54" t="e">
        <v>#N/A</v>
      </c>
      <c r="O1067" s="54" t="e">
        <v>#N/A</v>
      </c>
      <c r="P1067" s="54" t="e">
        <v>#N/A</v>
      </c>
      <c r="Q1067" s="54" t="e">
        <v>#N/A</v>
      </c>
      <c r="R1067" s="111" t="e">
        <v>#N/A</v>
      </c>
      <c r="AC1067" s="84" t="str">
        <f t="shared" si="17"/>
        <v>CyprusWiMAXRural</v>
      </c>
    </row>
    <row r="1068" spans="4:29" ht="13.15" customHeight="1" x14ac:dyDescent="0.25">
      <c r="D1068" s="53" t="s">
        <v>154</v>
      </c>
      <c r="E1068" s="53" t="s">
        <v>124</v>
      </c>
      <c r="F1068" s="53" t="s">
        <v>20</v>
      </c>
      <c r="G1068" s="53" t="s">
        <v>189</v>
      </c>
      <c r="H1068" s="54">
        <v>0</v>
      </c>
      <c r="I1068" s="54">
        <v>0</v>
      </c>
      <c r="J1068" s="54">
        <v>0</v>
      </c>
      <c r="K1068" s="54">
        <v>0</v>
      </c>
      <c r="L1068" s="54">
        <v>0</v>
      </c>
      <c r="M1068" s="54">
        <v>0</v>
      </c>
      <c r="N1068" s="54" t="e">
        <v>#N/A</v>
      </c>
      <c r="O1068" s="54" t="e">
        <v>#N/A</v>
      </c>
      <c r="P1068" s="54" t="e">
        <v>#N/A</v>
      </c>
      <c r="Q1068" s="54" t="e">
        <v>#N/A</v>
      </c>
      <c r="R1068" s="111" t="e">
        <v>#N/A</v>
      </c>
      <c r="AC1068" s="84" t="str">
        <f t="shared" si="17"/>
        <v>CyprusCable modemRural</v>
      </c>
    </row>
    <row r="1069" spans="4:29" ht="13.15" customHeight="1" x14ac:dyDescent="0.25">
      <c r="D1069" s="53" t="s">
        <v>154</v>
      </c>
      <c r="E1069" s="53" t="s">
        <v>134</v>
      </c>
      <c r="F1069" s="53" t="s">
        <v>20</v>
      </c>
      <c r="G1069" s="53" t="s">
        <v>189</v>
      </c>
      <c r="H1069" s="54">
        <v>38117.97</v>
      </c>
      <c r="I1069" s="54">
        <v>34987.307142857149</v>
      </c>
      <c r="J1069" s="54">
        <v>34668.982845818267</v>
      </c>
      <c r="K1069" s="54">
        <v>34713.734388420489</v>
      </c>
      <c r="L1069" s="54">
        <v>34767.464348212154</v>
      </c>
      <c r="M1069" s="54">
        <v>35245.485504531316</v>
      </c>
      <c r="N1069" s="54" t="e">
        <v>#N/A</v>
      </c>
      <c r="O1069" s="54" t="e">
        <v>#N/A</v>
      </c>
      <c r="P1069" s="54" t="e">
        <v>#N/A</v>
      </c>
      <c r="Q1069" s="54" t="e">
        <v>#N/A</v>
      </c>
      <c r="R1069" s="111" t="e">
        <v>#N/A</v>
      </c>
      <c r="AC1069" s="84" t="str">
        <f t="shared" si="17"/>
        <v>CyprusHSPARural</v>
      </c>
    </row>
    <row r="1070" spans="4:29" ht="13.15" customHeight="1" x14ac:dyDescent="0.25">
      <c r="D1070" s="53" t="s">
        <v>156</v>
      </c>
      <c r="E1070" s="53" t="s">
        <v>31</v>
      </c>
      <c r="F1070" s="53" t="s">
        <v>20</v>
      </c>
      <c r="G1070" s="53" t="s">
        <v>152</v>
      </c>
      <c r="H1070" s="54">
        <v>623927.34</v>
      </c>
      <c r="I1070" s="54">
        <v>624621.03207393188</v>
      </c>
      <c r="J1070" s="54">
        <v>624881.72941381054</v>
      </c>
      <c r="K1070" s="54">
        <v>626609.27740448539</v>
      </c>
      <c r="L1070" s="54">
        <v>627422.47774656361</v>
      </c>
      <c r="M1070" s="54">
        <v>628558.48933615373</v>
      </c>
      <c r="N1070" s="54">
        <v>620330.3899417927</v>
      </c>
      <c r="O1070" s="111">
        <v>632307.76588807569</v>
      </c>
      <c r="P1070" s="111">
        <v>620492.36167770578</v>
      </c>
      <c r="Q1070" s="111">
        <v>590176.82352291339</v>
      </c>
      <c r="R1070" s="111">
        <v>936602</v>
      </c>
      <c r="AC1070" s="84" t="str">
        <f t="shared" si="17"/>
        <v>CzechiaHouseholdsRural</v>
      </c>
    </row>
    <row r="1071" spans="4:29" ht="13.15" customHeight="1" x14ac:dyDescent="0.25">
      <c r="D1071" s="53" t="s">
        <v>156</v>
      </c>
      <c r="E1071" s="53" t="s">
        <v>65</v>
      </c>
      <c r="F1071" s="53" t="s">
        <v>20</v>
      </c>
      <c r="G1071" s="53" t="s">
        <v>189</v>
      </c>
      <c r="H1071" s="54">
        <v>561938.61957387521</v>
      </c>
      <c r="I1071" s="54">
        <v>564035.58470267814</v>
      </c>
      <c r="J1071" s="54">
        <v>564595.24760285381</v>
      </c>
      <c r="K1071" s="54">
        <v>593398.98570204759</v>
      </c>
      <c r="L1071" s="54">
        <v>594974.62645962334</v>
      </c>
      <c r="M1071" s="54">
        <v>591222.1150695862</v>
      </c>
      <c r="N1071" s="54">
        <v>609447.47861801169</v>
      </c>
      <c r="O1071" s="111">
        <v>627227.87290375971</v>
      </c>
      <c r="P1071" s="111">
        <v>618223.1643668355</v>
      </c>
      <c r="Q1071" s="111">
        <v>588706.13649369508</v>
      </c>
      <c r="R1071" s="54">
        <v>924536</v>
      </c>
      <c r="AC1071" s="84" t="str">
        <f t="shared" si="17"/>
        <v>CzechiaFixed broadband coverageRural</v>
      </c>
    </row>
    <row r="1072" spans="4:29" ht="13.15" customHeight="1" x14ac:dyDescent="0.25">
      <c r="D1072" s="53" t="s">
        <v>156</v>
      </c>
      <c r="E1072" s="53" t="s">
        <v>70</v>
      </c>
      <c r="F1072" s="53" t="s">
        <v>20</v>
      </c>
      <c r="G1072" s="53" t="s">
        <v>189</v>
      </c>
      <c r="H1072" s="54">
        <v>11800</v>
      </c>
      <c r="I1072" s="54">
        <v>27885</v>
      </c>
      <c r="J1072" s="54">
        <v>167080.10342488901</v>
      </c>
      <c r="K1072" s="54">
        <v>325222.5</v>
      </c>
      <c r="L1072" s="54">
        <v>360705.09010627761</v>
      </c>
      <c r="M1072" s="54">
        <v>392498.81046486989</v>
      </c>
      <c r="N1072" s="54">
        <v>398237.19428170519</v>
      </c>
      <c r="O1072" s="111">
        <v>417605.62760506588</v>
      </c>
      <c r="P1072" s="111">
        <v>424996.54150708806</v>
      </c>
      <c r="Q1072" s="111">
        <v>413695.06907026819</v>
      </c>
      <c r="R1072" s="54">
        <v>595363.59896634927</v>
      </c>
      <c r="AC1072" s="84" t="str">
        <f t="shared" si="17"/>
        <v>CzechiaNGA coverageRural</v>
      </c>
    </row>
    <row r="1073" spans="4:29" ht="13.15" customHeight="1" x14ac:dyDescent="0.25">
      <c r="D1073" s="53" t="s">
        <v>156</v>
      </c>
      <c r="E1073" s="53" t="s">
        <v>225</v>
      </c>
      <c r="F1073" s="53" t="s">
        <v>20</v>
      </c>
      <c r="G1073" s="53" t="s">
        <v>189</v>
      </c>
      <c r="H1073" s="54" t="e">
        <v>#N/A</v>
      </c>
      <c r="I1073" s="54" t="e">
        <v>#N/A</v>
      </c>
      <c r="J1073" s="54" t="e">
        <v>#N/A</v>
      </c>
      <c r="K1073" s="54" t="e">
        <v>#N/A</v>
      </c>
      <c r="L1073" s="54" t="e">
        <v>#N/A</v>
      </c>
      <c r="M1073" s="54" t="e">
        <v>#N/A</v>
      </c>
      <c r="N1073" s="54">
        <v>36621.358045636785</v>
      </c>
      <c r="O1073" s="111">
        <v>40185.975703557997</v>
      </c>
      <c r="P1073" s="111">
        <v>43554.567376364357</v>
      </c>
      <c r="Q1073" s="111">
        <v>48210.679954275154</v>
      </c>
      <c r="R1073" s="54">
        <v>67640</v>
      </c>
      <c r="AC1073" s="84" t="str">
        <f t="shared" si="17"/>
        <v>CzechiaFixed VHCN coverage (FTTP &amp; DOCSIS 3.1)Rural</v>
      </c>
    </row>
    <row r="1074" spans="4:29" ht="13.15" customHeight="1" x14ac:dyDescent="0.25">
      <c r="D1074" s="53" t="s">
        <v>156</v>
      </c>
      <c r="E1074" s="53" t="s">
        <v>226</v>
      </c>
      <c r="F1074" s="53" t="s">
        <v>20</v>
      </c>
      <c r="G1074" s="53" t="s">
        <v>189</v>
      </c>
      <c r="H1074" s="54" t="e">
        <v>#N/A</v>
      </c>
      <c r="I1074" s="54" t="e">
        <v>#N/A</v>
      </c>
      <c r="J1074" s="54" t="e">
        <v>#N/A</v>
      </c>
      <c r="K1074" s="54" t="e">
        <v>#N/A</v>
      </c>
      <c r="L1074" s="54" t="e">
        <v>#N/A</v>
      </c>
      <c r="M1074" s="54" t="e">
        <v>#N/A</v>
      </c>
      <c r="N1074" s="54" t="e">
        <v>#N/A</v>
      </c>
      <c r="O1074" s="54" t="e">
        <v>#N/A</v>
      </c>
      <c r="P1074" s="54" t="e">
        <v>#N/A</v>
      </c>
      <c r="Q1074" s="54" t="e">
        <v>#N/A</v>
      </c>
      <c r="R1074" s="54">
        <v>138628</v>
      </c>
      <c r="AC1074" s="84" t="str">
        <f t="shared" si="17"/>
        <v>CzechiaVHCN coverage (as defined by BEREC)Rural</v>
      </c>
    </row>
    <row r="1075" spans="4:29" ht="13.15" customHeight="1" x14ac:dyDescent="0.25">
      <c r="D1075" s="53" t="s">
        <v>156</v>
      </c>
      <c r="E1075" s="53" t="s">
        <v>74</v>
      </c>
      <c r="F1075" s="53" t="s">
        <v>20</v>
      </c>
      <c r="G1075" s="53" t="s">
        <v>189</v>
      </c>
      <c r="H1075" s="54">
        <v>499949.8991477504</v>
      </c>
      <c r="I1075" s="54">
        <v>504571.38788863353</v>
      </c>
      <c r="J1075" s="54">
        <v>504825.98921862262</v>
      </c>
      <c r="K1075" s="54">
        <v>512096.75367526599</v>
      </c>
      <c r="L1075" s="54">
        <v>523196.03906695475</v>
      </c>
      <c r="M1075" s="54">
        <v>536001.68133688055</v>
      </c>
      <c r="N1075" s="54">
        <v>544312.5797604809</v>
      </c>
      <c r="O1075" s="111">
        <v>557986.79385836027</v>
      </c>
      <c r="P1075" s="111">
        <v>576614.32215122727</v>
      </c>
      <c r="Q1075" s="111">
        <v>549554.17034437601</v>
      </c>
      <c r="R1075" s="54">
        <v>726306</v>
      </c>
      <c r="AC1075" s="84" t="str">
        <f t="shared" si="17"/>
        <v>CzechiaDSLRural</v>
      </c>
    </row>
    <row r="1076" spans="4:29" ht="13.15" customHeight="1" x14ac:dyDescent="0.25">
      <c r="D1076" s="53" t="s">
        <v>156</v>
      </c>
      <c r="E1076" s="53" t="s">
        <v>78</v>
      </c>
      <c r="F1076" s="53" t="s">
        <v>20</v>
      </c>
      <c r="G1076" s="53" t="s">
        <v>189</v>
      </c>
      <c r="H1076" s="54">
        <v>0</v>
      </c>
      <c r="I1076" s="54">
        <v>0</v>
      </c>
      <c r="J1076" s="54">
        <v>147165.40422876287</v>
      </c>
      <c r="K1076" s="54">
        <v>294741</v>
      </c>
      <c r="L1076" s="54">
        <v>327801.35739533475</v>
      </c>
      <c r="M1076" s="54">
        <v>360171.37404704234</v>
      </c>
      <c r="N1076" s="54">
        <v>371489.55624508462</v>
      </c>
      <c r="O1076" s="111">
        <v>386457.36094094196</v>
      </c>
      <c r="P1076" s="111">
        <v>392028.75540022127</v>
      </c>
      <c r="Q1076" s="111">
        <v>378812.4252002014</v>
      </c>
      <c r="R1076" s="54">
        <v>575642</v>
      </c>
      <c r="AC1076" s="84" t="str">
        <f t="shared" si="17"/>
        <v>CzechiaVDSLRural</v>
      </c>
    </row>
    <row r="1077" spans="4:29" ht="13.15" customHeight="1" x14ac:dyDescent="0.25">
      <c r="D1077" s="53" t="s">
        <v>156</v>
      </c>
      <c r="E1077" s="53" t="s">
        <v>82</v>
      </c>
      <c r="F1077" s="53" t="s">
        <v>20</v>
      </c>
      <c r="G1077" s="53" t="s">
        <v>189</v>
      </c>
      <c r="H1077" s="54" t="e">
        <v>#N/A</v>
      </c>
      <c r="I1077" s="54" t="e">
        <v>#N/A</v>
      </c>
      <c r="J1077" s="54" t="e">
        <v>#N/A</v>
      </c>
      <c r="K1077" s="54" t="e">
        <v>#N/A</v>
      </c>
      <c r="L1077" s="54" t="e">
        <v>#N/A</v>
      </c>
      <c r="M1077" s="54" t="e">
        <v>#N/A</v>
      </c>
      <c r="N1077" s="54">
        <v>367774.66068263375</v>
      </c>
      <c r="O1077" s="111">
        <v>386449.46414461051</v>
      </c>
      <c r="P1077" s="111">
        <v>392023.2935164175</v>
      </c>
      <c r="Q1077" s="111">
        <v>378800.49542104884</v>
      </c>
      <c r="R1077" s="54">
        <v>575616</v>
      </c>
      <c r="AC1077" s="84" t="str">
        <f t="shared" si="17"/>
        <v>CzechiaVDSL 2 VectoringRural</v>
      </c>
    </row>
    <row r="1078" spans="4:29" ht="13.15" customHeight="1" x14ac:dyDescent="0.25">
      <c r="D1078" s="53" t="s">
        <v>156</v>
      </c>
      <c r="E1078" s="53" t="s">
        <v>86</v>
      </c>
      <c r="F1078" s="53" t="s">
        <v>20</v>
      </c>
      <c r="G1078" s="53" t="s">
        <v>189</v>
      </c>
      <c r="H1078" s="54">
        <v>9100</v>
      </c>
      <c r="I1078" s="54">
        <v>24800</v>
      </c>
      <c r="J1078" s="54">
        <v>30619.204741276717</v>
      </c>
      <c r="K1078" s="54">
        <v>31957.073147628751</v>
      </c>
      <c r="L1078" s="54">
        <v>33331.86453746631</v>
      </c>
      <c r="M1078" s="54">
        <v>35044.870574034954</v>
      </c>
      <c r="N1078" s="54">
        <v>36621.358045636785</v>
      </c>
      <c r="O1078" s="111">
        <v>40185.975703557997</v>
      </c>
      <c r="P1078" s="111">
        <v>43097.802657350505</v>
      </c>
      <c r="Q1078" s="111">
        <v>48097.381290005309</v>
      </c>
      <c r="R1078" s="54">
        <v>67394</v>
      </c>
      <c r="AC1078" s="84" t="str">
        <f t="shared" si="17"/>
        <v>CzechiaFTTPRural</v>
      </c>
    </row>
    <row r="1079" spans="4:29" ht="13.15" customHeight="1" x14ac:dyDescent="0.25">
      <c r="D1079" s="53" t="s">
        <v>156</v>
      </c>
      <c r="E1079" s="53" t="s">
        <v>90</v>
      </c>
      <c r="F1079" s="53" t="s">
        <v>20</v>
      </c>
      <c r="G1079" s="53" t="s">
        <v>189</v>
      </c>
      <c r="H1079" s="54">
        <v>2900</v>
      </c>
      <c r="I1079" s="54">
        <v>3670</v>
      </c>
      <c r="J1079" s="54">
        <v>4055</v>
      </c>
      <c r="K1079" s="54">
        <v>12560</v>
      </c>
      <c r="L1079" s="54">
        <v>15193.688219925432</v>
      </c>
      <c r="M1079" s="54">
        <v>19958.852344667295</v>
      </c>
      <c r="N1079" s="54">
        <v>20820.844048810013</v>
      </c>
      <c r="O1079" s="111">
        <v>22110.557624689875</v>
      </c>
      <c r="P1079" s="111">
        <v>22360.837744431828</v>
      </c>
      <c r="Q1079" s="111">
        <v>22473.464507243989</v>
      </c>
      <c r="R1079" s="54">
        <v>19154</v>
      </c>
      <c r="AC1079" s="84" t="str">
        <f t="shared" si="17"/>
        <v>CzechiaCable modem DOCSIS 3.0Rural</v>
      </c>
    </row>
    <row r="1080" spans="4:29" ht="13.15" customHeight="1" x14ac:dyDescent="0.25">
      <c r="D1080" s="53" t="s">
        <v>156</v>
      </c>
      <c r="E1080" s="53" t="s">
        <v>94</v>
      </c>
      <c r="F1080" s="53" t="s">
        <v>20</v>
      </c>
      <c r="G1080" s="53" t="s">
        <v>189</v>
      </c>
      <c r="H1080" s="54" t="e">
        <v>#N/A</v>
      </c>
      <c r="I1080" s="54" t="e">
        <v>#N/A</v>
      </c>
      <c r="J1080" s="54" t="e">
        <v>#N/A</v>
      </c>
      <c r="K1080" s="54" t="e">
        <v>#N/A</v>
      </c>
      <c r="L1080" s="54" t="e">
        <v>#N/A</v>
      </c>
      <c r="M1080" s="54" t="e">
        <v>#N/A</v>
      </c>
      <c r="N1080" s="54">
        <v>0</v>
      </c>
      <c r="O1080" s="111">
        <v>0</v>
      </c>
      <c r="P1080" s="111">
        <v>476.93181195122008</v>
      </c>
      <c r="Q1080" s="111">
        <v>280.88025837412266</v>
      </c>
      <c r="R1080" s="54">
        <v>247</v>
      </c>
      <c r="AC1080" s="84" t="str">
        <f t="shared" si="17"/>
        <v>CzechiaCable modem DOCSIS 3.1Rural</v>
      </c>
    </row>
    <row r="1081" spans="4:29" ht="13.15" customHeight="1" x14ac:dyDescent="0.25">
      <c r="D1081" s="53" t="s">
        <v>156</v>
      </c>
      <c r="E1081" s="53" t="s">
        <v>98</v>
      </c>
      <c r="F1081" s="53" t="s">
        <v>20</v>
      </c>
      <c r="G1081" s="53" t="s">
        <v>189</v>
      </c>
      <c r="H1081" s="54" t="e">
        <v>#N/A</v>
      </c>
      <c r="I1081" s="54" t="e">
        <v>#N/A</v>
      </c>
      <c r="J1081" s="54" t="e">
        <v>#N/A</v>
      </c>
      <c r="K1081" s="54" t="e">
        <v>#N/A</v>
      </c>
      <c r="L1081" s="54" t="e">
        <v>#N/A</v>
      </c>
      <c r="M1081" s="54" t="e">
        <v>#N/A</v>
      </c>
      <c r="N1081" s="54">
        <v>463065.55845976248</v>
      </c>
      <c r="O1081" s="111">
        <v>518209.17085319996</v>
      </c>
      <c r="P1081" s="111">
        <v>529144.77771255129</v>
      </c>
      <c r="Q1081" s="111">
        <v>504000.48999233259</v>
      </c>
      <c r="R1081" s="54">
        <v>800144</v>
      </c>
      <c r="AC1081" s="84" t="str">
        <f t="shared" si="17"/>
        <v>CzechiaFWARural</v>
      </c>
    </row>
    <row r="1082" spans="4:29" ht="13.15" customHeight="1" x14ac:dyDescent="0.25">
      <c r="D1082" s="53" t="s">
        <v>156</v>
      </c>
      <c r="E1082" s="53" t="s">
        <v>102</v>
      </c>
      <c r="F1082" s="53" t="s">
        <v>20</v>
      </c>
      <c r="G1082" s="53" t="s">
        <v>189</v>
      </c>
      <c r="H1082" s="54">
        <v>0</v>
      </c>
      <c r="I1082" s="54">
        <v>271370.58637610124</v>
      </c>
      <c r="J1082" s="54">
        <v>351830.58920164307</v>
      </c>
      <c r="K1082" s="54">
        <v>600475.36742258654</v>
      </c>
      <c r="L1082" s="54">
        <v>601301.66026883048</v>
      </c>
      <c r="M1082" s="54">
        <v>602443.48144360259</v>
      </c>
      <c r="N1082" s="54">
        <v>619241.97194148728</v>
      </c>
      <c r="O1082" s="111">
        <v>630866</v>
      </c>
      <c r="P1082" s="111">
        <v>619460.44988321292</v>
      </c>
      <c r="Q1082" s="111">
        <v>590000.99471121118</v>
      </c>
      <c r="R1082" s="54" t="e">
        <v>#N/A</v>
      </c>
      <c r="AC1082" s="84" t="str">
        <f t="shared" si="17"/>
        <v>CzechiaLTERural</v>
      </c>
    </row>
    <row r="1083" spans="4:29" ht="13.15" customHeight="1" x14ac:dyDescent="0.25">
      <c r="D1083" s="53" t="s">
        <v>156</v>
      </c>
      <c r="E1083" s="53" t="s">
        <v>108</v>
      </c>
      <c r="F1083" s="53" t="s">
        <v>20</v>
      </c>
      <c r="G1083" s="53" t="s">
        <v>189</v>
      </c>
      <c r="H1083" s="54" t="e">
        <v>#N/A</v>
      </c>
      <c r="I1083" s="54" t="e">
        <v>#N/A</v>
      </c>
      <c r="J1083" s="54" t="e">
        <v>#N/A</v>
      </c>
      <c r="K1083" s="54" t="e">
        <v>#N/A</v>
      </c>
      <c r="L1083" s="54" t="e">
        <v>#N/A</v>
      </c>
      <c r="M1083" s="54" t="e">
        <v>#N/A</v>
      </c>
      <c r="N1083" s="54" t="e">
        <v>#N/A</v>
      </c>
      <c r="O1083" s="111">
        <v>0</v>
      </c>
      <c r="P1083" s="111">
        <v>268595.26858198765</v>
      </c>
      <c r="Q1083" s="111">
        <v>460412.30517613882</v>
      </c>
      <c r="R1083" s="54">
        <v>680891.47499999998</v>
      </c>
      <c r="AC1083" s="84" t="str">
        <f t="shared" si="17"/>
        <v>Czechia5GRural</v>
      </c>
    </row>
    <row r="1084" spans="4:29" ht="13.15" customHeight="1" x14ac:dyDescent="0.25">
      <c r="D1084" s="53" t="s">
        <v>156</v>
      </c>
      <c r="E1084" s="53" t="s">
        <v>207</v>
      </c>
      <c r="F1084" s="53" t="s">
        <v>20</v>
      </c>
      <c r="G1084" s="53" t="s">
        <v>189</v>
      </c>
      <c r="H1084" s="54" t="e">
        <v>#N/A</v>
      </c>
      <c r="I1084" s="54" t="e">
        <v>#N/A</v>
      </c>
      <c r="J1084" s="54" t="e">
        <v>#N/A</v>
      </c>
      <c r="K1084" s="54" t="e">
        <v>#N/A</v>
      </c>
      <c r="L1084" s="54" t="e">
        <v>#N/A</v>
      </c>
      <c r="M1084" s="54" t="e">
        <v>#N/A</v>
      </c>
      <c r="N1084" s="54" t="e">
        <v>#N/A</v>
      </c>
      <c r="O1084" s="111" t="e">
        <v>#N/A</v>
      </c>
      <c r="P1084" s="111" t="e">
        <v>#N/A</v>
      </c>
      <c r="Q1084" s="111">
        <v>189140.23683571111</v>
      </c>
      <c r="R1084" s="54">
        <v>302333.41678890021</v>
      </c>
      <c r="AC1084" s="84" t="str">
        <f t="shared" si="17"/>
        <v>Czechia5G in the 3.4–3.8 GHz bandRural</v>
      </c>
    </row>
    <row r="1085" spans="4:29" ht="13.15" customHeight="1" x14ac:dyDescent="0.25">
      <c r="D1085" s="53" t="s">
        <v>156</v>
      </c>
      <c r="E1085" s="53" t="s">
        <v>112</v>
      </c>
      <c r="F1085" s="53" t="s">
        <v>20</v>
      </c>
      <c r="G1085" s="53" t="s">
        <v>189</v>
      </c>
      <c r="H1085" s="54">
        <v>623927.34</v>
      </c>
      <c r="I1085" s="54">
        <v>624621.03207393188</v>
      </c>
      <c r="J1085" s="54">
        <v>624881.72941381054</v>
      </c>
      <c r="K1085" s="54">
        <v>626609.27740448539</v>
      </c>
      <c r="L1085" s="54">
        <v>627422.47774656361</v>
      </c>
      <c r="M1085" s="54">
        <v>628558.48933615373</v>
      </c>
      <c r="N1085" s="54">
        <v>620330.3899417927</v>
      </c>
      <c r="O1085" s="54">
        <v>632307.76588807569</v>
      </c>
      <c r="P1085" s="54">
        <v>620492.36167770578</v>
      </c>
      <c r="Q1085" s="54">
        <v>590176.82352291339</v>
      </c>
      <c r="R1085" s="54">
        <v>936602</v>
      </c>
      <c r="AC1085" s="84" t="str">
        <f t="shared" si="17"/>
        <v>CzechiaSatelliteRural</v>
      </c>
    </row>
    <row r="1086" spans="4:29" ht="13.15" customHeight="1" x14ac:dyDescent="0.25">
      <c r="D1086" s="53" t="s">
        <v>156</v>
      </c>
      <c r="E1086" s="53" t="s">
        <v>52</v>
      </c>
      <c r="F1086" s="53" t="s">
        <v>20</v>
      </c>
      <c r="G1086" s="53" t="s">
        <v>189</v>
      </c>
      <c r="H1086" s="54">
        <v>575674.95415818971</v>
      </c>
      <c r="I1086" s="54">
        <v>589676.43555090018</v>
      </c>
      <c r="J1086" s="54">
        <v>590019.5652414111</v>
      </c>
      <c r="K1086" s="54">
        <v>614077.09185639571</v>
      </c>
      <c r="L1086" s="54">
        <v>619894.96738961735</v>
      </c>
      <c r="M1086" s="54">
        <v>624416.02584194287</v>
      </c>
      <c r="N1086" s="54" t="e">
        <v>#N/A</v>
      </c>
      <c r="O1086" s="54" t="e">
        <v>#N/A</v>
      </c>
      <c r="P1086" s="54" t="e">
        <v>#N/A</v>
      </c>
      <c r="Q1086" s="54" t="e">
        <v>#N/A</v>
      </c>
      <c r="R1086" s="111" t="e">
        <v>#N/A</v>
      </c>
      <c r="AC1086" s="84" t="str">
        <f t="shared" si="17"/>
        <v>CzechiaOverall broadband coverageRural</v>
      </c>
    </row>
    <row r="1087" spans="4:29" ht="13.15" customHeight="1" x14ac:dyDescent="0.25">
      <c r="D1087" s="53" t="s">
        <v>156</v>
      </c>
      <c r="E1087" s="53" t="s">
        <v>53</v>
      </c>
      <c r="F1087" s="53" t="s">
        <v>20</v>
      </c>
      <c r="G1087" s="53" t="s">
        <v>189</v>
      </c>
      <c r="H1087" s="54" t="e">
        <v>#N/A</v>
      </c>
      <c r="I1087" s="54" t="e">
        <v>#N/A</v>
      </c>
      <c r="J1087" s="54" t="e">
        <v>#N/A</v>
      </c>
      <c r="K1087" s="54" t="e">
        <v>#N/A</v>
      </c>
      <c r="L1087" s="54">
        <v>40928.708647429026</v>
      </c>
      <c r="M1087" s="54">
        <v>45024.2967463686</v>
      </c>
      <c r="N1087" s="54" t="e">
        <v>#N/A</v>
      </c>
      <c r="O1087" s="54" t="e">
        <v>#N/A</v>
      </c>
      <c r="P1087" s="54" t="e">
        <v>#N/A</v>
      </c>
      <c r="Q1087" s="54" t="e">
        <v>#N/A</v>
      </c>
      <c r="R1087" s="111" t="e">
        <v>#N/A</v>
      </c>
      <c r="AC1087" s="84" t="str">
        <f t="shared" si="17"/>
        <v>CzechiaDOCSIS 3.0 &amp; FTTP coverageRural</v>
      </c>
    </row>
    <row r="1088" spans="4:29" ht="13.15" customHeight="1" x14ac:dyDescent="0.25">
      <c r="D1088" s="53" t="s">
        <v>156</v>
      </c>
      <c r="E1088" s="53" t="s">
        <v>129</v>
      </c>
      <c r="F1088" s="53" t="s">
        <v>20</v>
      </c>
      <c r="G1088" s="53" t="s">
        <v>189</v>
      </c>
      <c r="H1088" s="54">
        <v>437390.57786670269</v>
      </c>
      <c r="I1088" s="54">
        <v>437357.86689551844</v>
      </c>
      <c r="J1088" s="54">
        <v>436973.1319201506</v>
      </c>
      <c r="K1088" s="54">
        <v>523481.71645782655</v>
      </c>
      <c r="L1088" s="54">
        <v>450273.66969296517</v>
      </c>
      <c r="M1088" s="54">
        <v>464828.70310277736</v>
      </c>
      <c r="N1088" s="54" t="e">
        <v>#N/A</v>
      </c>
      <c r="O1088" s="54" t="e">
        <v>#N/A</v>
      </c>
      <c r="P1088" s="54" t="e">
        <v>#N/A</v>
      </c>
      <c r="Q1088" s="54" t="e">
        <v>#N/A</v>
      </c>
      <c r="R1088" s="111" t="e">
        <v>#N/A</v>
      </c>
      <c r="AC1088" s="84" t="str">
        <f t="shared" si="17"/>
        <v>CzechiaWiMAXRural</v>
      </c>
    </row>
    <row r="1089" spans="4:29" ht="13.15" customHeight="1" x14ac:dyDescent="0.25">
      <c r="D1089" s="53" t="s">
        <v>156</v>
      </c>
      <c r="E1089" s="53" t="s">
        <v>124</v>
      </c>
      <c r="F1089" s="53" t="s">
        <v>20</v>
      </c>
      <c r="G1089" s="53" t="s">
        <v>189</v>
      </c>
      <c r="H1089" s="54">
        <v>7840</v>
      </c>
      <c r="I1089" s="54">
        <v>9040</v>
      </c>
      <c r="J1089" s="54">
        <v>9640</v>
      </c>
      <c r="K1089" s="54">
        <v>19278</v>
      </c>
      <c r="L1089" s="54">
        <v>22021.972876588032</v>
      </c>
      <c r="M1089" s="54">
        <v>21079.350970776286</v>
      </c>
      <c r="N1089" s="54" t="e">
        <v>#N/A</v>
      </c>
      <c r="O1089" s="54" t="e">
        <v>#N/A</v>
      </c>
      <c r="P1089" s="54" t="e">
        <v>#N/A</v>
      </c>
      <c r="Q1089" s="54" t="e">
        <v>#N/A</v>
      </c>
      <c r="R1089" s="111" t="e">
        <v>#N/A</v>
      </c>
      <c r="AC1089" s="84" t="str">
        <f t="shared" si="17"/>
        <v>CzechiaCable modemRural</v>
      </c>
    </row>
    <row r="1090" spans="4:29" ht="13.15" customHeight="1" x14ac:dyDescent="0.25">
      <c r="D1090" s="53" t="s">
        <v>156</v>
      </c>
      <c r="E1090" s="53" t="s">
        <v>134</v>
      </c>
      <c r="F1090" s="53" t="s">
        <v>20</v>
      </c>
      <c r="G1090" s="53" t="s">
        <v>189</v>
      </c>
      <c r="H1090" s="54">
        <v>400470.06076047948</v>
      </c>
      <c r="I1090" s="54">
        <v>494426.89416844846</v>
      </c>
      <c r="J1090" s="54">
        <v>494811.8250942328</v>
      </c>
      <c r="K1090" s="54">
        <v>532053.98705540679</v>
      </c>
      <c r="L1090" s="54">
        <v>532865.8780762112</v>
      </c>
      <c r="M1090" s="54">
        <v>533959.82770808518</v>
      </c>
      <c r="N1090" s="54" t="e">
        <v>#N/A</v>
      </c>
      <c r="O1090" s="54" t="e">
        <v>#N/A</v>
      </c>
      <c r="P1090" s="54" t="e">
        <v>#N/A</v>
      </c>
      <c r="Q1090" s="54" t="e">
        <v>#N/A</v>
      </c>
      <c r="R1090" s="111" t="e">
        <v>#N/A</v>
      </c>
      <c r="AC1090" s="84" t="str">
        <f t="shared" ref="AC1090:AC1147" si="18">D1090&amp;E1090&amp;F1090</f>
        <v>CzechiaHSPARural</v>
      </c>
    </row>
    <row r="1091" spans="4:29" ht="13.15" customHeight="1" x14ac:dyDescent="0.25">
      <c r="D1091" s="53" t="s">
        <v>158</v>
      </c>
      <c r="E1091" s="53" t="s">
        <v>31</v>
      </c>
      <c r="F1091" s="53" t="s">
        <v>20</v>
      </c>
      <c r="G1091" s="53" t="s">
        <v>152</v>
      </c>
      <c r="H1091" s="54">
        <v>305198</v>
      </c>
      <c r="I1091" s="54">
        <v>304027</v>
      </c>
      <c r="J1091" s="54">
        <v>296992.49801075138</v>
      </c>
      <c r="K1091" s="54">
        <v>294805</v>
      </c>
      <c r="L1091" s="54">
        <v>294013</v>
      </c>
      <c r="M1091" s="54">
        <v>293412</v>
      </c>
      <c r="N1091" s="54">
        <v>293461</v>
      </c>
      <c r="O1091" s="111">
        <v>293229</v>
      </c>
      <c r="P1091" s="111">
        <v>292585</v>
      </c>
      <c r="Q1091" s="111">
        <v>292133</v>
      </c>
      <c r="R1091" s="111">
        <v>291017</v>
      </c>
      <c r="AC1091" s="84" t="str">
        <f t="shared" si="18"/>
        <v>DenmarkHouseholdsRural</v>
      </c>
    </row>
    <row r="1092" spans="4:29" ht="13.15" customHeight="1" x14ac:dyDescent="0.25">
      <c r="D1092" s="53" t="s">
        <v>158</v>
      </c>
      <c r="E1092" s="53" t="s">
        <v>65</v>
      </c>
      <c r="F1092" s="53" t="s">
        <v>20</v>
      </c>
      <c r="G1092" s="53" t="s">
        <v>189</v>
      </c>
      <c r="H1092" s="54">
        <v>284688.69439999998</v>
      </c>
      <c r="I1092" s="54">
        <v>296374</v>
      </c>
      <c r="J1092" s="54">
        <v>285599.47895125137</v>
      </c>
      <c r="K1092" s="54">
        <v>285036</v>
      </c>
      <c r="L1092" s="54">
        <v>286574.47110000002</v>
      </c>
      <c r="M1092" s="54">
        <v>287144</v>
      </c>
      <c r="N1092" s="54">
        <v>287650.47219999996</v>
      </c>
      <c r="O1092" s="111">
        <v>288390.96439999994</v>
      </c>
      <c r="P1092" s="111">
        <v>288389.95149999997</v>
      </c>
      <c r="Q1092" s="111">
        <v>289310.45539999998</v>
      </c>
      <c r="R1092" s="54">
        <v>288106.65281046001</v>
      </c>
      <c r="AC1092" s="84" t="str">
        <f t="shared" si="18"/>
        <v>DenmarkFixed broadband coverageRural</v>
      </c>
    </row>
    <row r="1093" spans="4:29" ht="13.15" customHeight="1" x14ac:dyDescent="0.25">
      <c r="D1093" s="53" t="s">
        <v>158</v>
      </c>
      <c r="E1093" s="53" t="s">
        <v>70</v>
      </c>
      <c r="F1093" s="53" t="s">
        <v>20</v>
      </c>
      <c r="G1093" s="53" t="s">
        <v>189</v>
      </c>
      <c r="H1093" s="54">
        <v>39919.898399999998</v>
      </c>
      <c r="I1093" s="54">
        <v>163318</v>
      </c>
      <c r="J1093" s="54">
        <v>161048.25471329474</v>
      </c>
      <c r="K1093" s="54">
        <v>174571.86780000001</v>
      </c>
      <c r="L1093" s="54">
        <v>192607.91630000001</v>
      </c>
      <c r="M1093" s="54">
        <v>207270</v>
      </c>
      <c r="N1093" s="54">
        <v>225025.89480000001</v>
      </c>
      <c r="O1093" s="111">
        <v>223675.38630000001</v>
      </c>
      <c r="P1093" s="111">
        <v>252869.77970000001</v>
      </c>
      <c r="Q1093" s="111">
        <v>267967.283</v>
      </c>
      <c r="R1093" s="54">
        <v>274428.60546389699</v>
      </c>
      <c r="AC1093" s="84" t="str">
        <f t="shared" si="18"/>
        <v>DenmarkNGA coverageRural</v>
      </c>
    </row>
    <row r="1094" spans="4:29" ht="13.15" customHeight="1" x14ac:dyDescent="0.25">
      <c r="D1094" s="53" t="s">
        <v>158</v>
      </c>
      <c r="E1094" s="53" t="s">
        <v>225</v>
      </c>
      <c r="F1094" s="53" t="s">
        <v>20</v>
      </c>
      <c r="G1094" s="53" t="s">
        <v>189</v>
      </c>
      <c r="H1094" s="54" t="e">
        <v>#N/A</v>
      </c>
      <c r="I1094" s="54" t="e">
        <v>#N/A</v>
      </c>
      <c r="J1094" s="54" t="e">
        <v>#N/A</v>
      </c>
      <c r="K1094" s="54" t="e">
        <v>#N/A</v>
      </c>
      <c r="L1094" s="54" t="e">
        <v>#N/A</v>
      </c>
      <c r="M1094" s="54" t="e">
        <v>#N/A</v>
      </c>
      <c r="N1094" s="54">
        <v>203113.14559311164</v>
      </c>
      <c r="O1094" s="111">
        <v>212796.19839999999</v>
      </c>
      <c r="P1094" s="111">
        <v>231335.97500000001</v>
      </c>
      <c r="Q1094" s="111">
        <v>257098.28230000005</v>
      </c>
      <c r="R1094" s="54">
        <v>264242.87946346001</v>
      </c>
      <c r="AC1094" s="84" t="str">
        <f t="shared" si="18"/>
        <v>DenmarkFixed VHCN coverage (FTTP &amp; DOCSIS 3.1)Rural</v>
      </c>
    </row>
    <row r="1095" spans="4:29" ht="13.15" customHeight="1" x14ac:dyDescent="0.25">
      <c r="D1095" s="53" t="s">
        <v>158</v>
      </c>
      <c r="E1095" s="53" t="s">
        <v>226</v>
      </c>
      <c r="F1095" s="53" t="s">
        <v>20</v>
      </c>
      <c r="G1095" s="53" t="s">
        <v>189</v>
      </c>
      <c r="H1095" s="54" t="e">
        <v>#N/A</v>
      </c>
      <c r="I1095" s="54" t="e">
        <v>#N/A</v>
      </c>
      <c r="J1095" s="54" t="e">
        <v>#N/A</v>
      </c>
      <c r="K1095" s="54" t="e">
        <v>#N/A</v>
      </c>
      <c r="L1095" s="54" t="e">
        <v>#N/A</v>
      </c>
      <c r="M1095" s="54" t="e">
        <v>#N/A</v>
      </c>
      <c r="N1095" s="54" t="e">
        <v>#N/A</v>
      </c>
      <c r="O1095" s="54" t="e">
        <v>#N/A</v>
      </c>
      <c r="P1095" s="54" t="e">
        <v>#N/A</v>
      </c>
      <c r="Q1095" s="54" t="e">
        <v>#N/A</v>
      </c>
      <c r="R1095" s="54">
        <v>290725.98299999995</v>
      </c>
      <c r="AC1095" s="84" t="str">
        <f t="shared" si="18"/>
        <v>DenmarkVHCN coverage (as defined by BEREC)Rural</v>
      </c>
    </row>
    <row r="1096" spans="4:29" ht="13.15" customHeight="1" x14ac:dyDescent="0.25">
      <c r="D1096" s="53" t="s">
        <v>158</v>
      </c>
      <c r="E1096" s="53" t="s">
        <v>74</v>
      </c>
      <c r="F1096" s="53" t="s">
        <v>20</v>
      </c>
      <c r="G1096" s="53" t="s">
        <v>189</v>
      </c>
      <c r="H1096" s="54">
        <v>272236.61599999998</v>
      </c>
      <c r="I1096" s="54">
        <v>288721</v>
      </c>
      <c r="J1096" s="54">
        <v>276770.93448022666</v>
      </c>
      <c r="K1096" s="54">
        <v>275734</v>
      </c>
      <c r="L1096" s="54">
        <v>274560</v>
      </c>
      <c r="M1096" s="54">
        <v>272971</v>
      </c>
      <c r="N1096" s="54">
        <v>271246</v>
      </c>
      <c r="O1096" s="111">
        <v>270143</v>
      </c>
      <c r="P1096" s="111">
        <v>263974</v>
      </c>
      <c r="Q1096" s="111">
        <v>264800</v>
      </c>
      <c r="R1096" s="54">
        <v>260929</v>
      </c>
      <c r="AC1096" s="84" t="str">
        <f t="shared" si="18"/>
        <v>DenmarkDSLRural</v>
      </c>
    </row>
    <row r="1097" spans="4:29" ht="13.15" customHeight="1" x14ac:dyDescent="0.25">
      <c r="D1097" s="53" t="s">
        <v>158</v>
      </c>
      <c r="E1097" s="53" t="s">
        <v>78</v>
      </c>
      <c r="F1097" s="53" t="s">
        <v>20</v>
      </c>
      <c r="G1097" s="53" t="s">
        <v>189</v>
      </c>
      <c r="H1097" s="54">
        <v>33571.78</v>
      </c>
      <c r="I1097" s="54">
        <v>62764</v>
      </c>
      <c r="J1097" s="54">
        <v>47100.129157969801</v>
      </c>
      <c r="K1097" s="54">
        <v>46494</v>
      </c>
      <c r="L1097" s="54">
        <v>49519</v>
      </c>
      <c r="M1097" s="54">
        <v>47363</v>
      </c>
      <c r="N1097" s="54">
        <v>50944</v>
      </c>
      <c r="O1097" s="111">
        <v>50141</v>
      </c>
      <c r="P1097" s="111">
        <v>49413</v>
      </c>
      <c r="Q1097" s="111">
        <v>48754</v>
      </c>
      <c r="R1097" s="54">
        <v>48096</v>
      </c>
      <c r="AC1097" s="84" t="str">
        <f t="shared" si="18"/>
        <v>DenmarkVDSLRural</v>
      </c>
    </row>
    <row r="1098" spans="4:29" ht="13.15" customHeight="1" x14ac:dyDescent="0.25">
      <c r="D1098" s="53" t="s">
        <v>158</v>
      </c>
      <c r="E1098" s="53" t="s">
        <v>82</v>
      </c>
      <c r="F1098" s="53" t="s">
        <v>20</v>
      </c>
      <c r="G1098" s="53" t="s">
        <v>189</v>
      </c>
      <c r="H1098" s="54" t="e">
        <v>#N/A</v>
      </c>
      <c r="I1098" s="54" t="e">
        <v>#N/A</v>
      </c>
      <c r="J1098" s="54" t="e">
        <v>#N/A</v>
      </c>
      <c r="K1098" s="54" t="e">
        <v>#N/A</v>
      </c>
      <c r="L1098" s="54" t="e">
        <v>#N/A</v>
      </c>
      <c r="M1098" s="54" t="e">
        <v>#N/A</v>
      </c>
      <c r="N1098" s="54">
        <v>12860</v>
      </c>
      <c r="O1098" s="111">
        <v>12910</v>
      </c>
      <c r="P1098" s="111">
        <v>12937</v>
      </c>
      <c r="Q1098" s="111">
        <v>12771</v>
      </c>
      <c r="R1098" s="54">
        <v>12738</v>
      </c>
      <c r="AC1098" s="84" t="str">
        <f t="shared" si="18"/>
        <v>DenmarkVDSL 2 VectoringRural</v>
      </c>
    </row>
    <row r="1099" spans="4:29" ht="13.15" customHeight="1" x14ac:dyDescent="0.25">
      <c r="D1099" s="53" t="s">
        <v>158</v>
      </c>
      <c r="E1099" s="53" t="s">
        <v>86</v>
      </c>
      <c r="F1099" s="53" t="s">
        <v>20</v>
      </c>
      <c r="G1099" s="53" t="s">
        <v>189</v>
      </c>
      <c r="H1099" s="54">
        <v>12696.236799999999</v>
      </c>
      <c r="I1099" s="54">
        <v>127565</v>
      </c>
      <c r="J1099" s="54">
        <v>135423.28400964994</v>
      </c>
      <c r="K1099" s="54">
        <v>144391</v>
      </c>
      <c r="L1099" s="54">
        <v>160988</v>
      </c>
      <c r="M1099" s="54">
        <v>178314</v>
      </c>
      <c r="N1099" s="54">
        <v>193084</v>
      </c>
      <c r="O1099" s="111">
        <v>207965</v>
      </c>
      <c r="P1099" s="111">
        <v>227507.00000000003</v>
      </c>
      <c r="Q1099" s="111">
        <v>254218</v>
      </c>
      <c r="R1099" s="54">
        <v>262890</v>
      </c>
      <c r="AC1099" s="84" t="str">
        <f t="shared" si="18"/>
        <v>DenmarkFTTPRural</v>
      </c>
    </row>
    <row r="1100" spans="4:29" ht="13.15" customHeight="1" x14ac:dyDescent="0.25">
      <c r="D1100" s="53" t="s">
        <v>158</v>
      </c>
      <c r="E1100" s="53" t="s">
        <v>90</v>
      </c>
      <c r="F1100" s="53" t="s">
        <v>20</v>
      </c>
      <c r="G1100" s="53" t="s">
        <v>189</v>
      </c>
      <c r="H1100" s="54">
        <v>0</v>
      </c>
      <c r="I1100" s="54">
        <v>19853</v>
      </c>
      <c r="J1100" s="54">
        <v>17663.671003727519</v>
      </c>
      <c r="K1100" s="54">
        <v>15111</v>
      </c>
      <c r="L1100" s="54">
        <v>16328</v>
      </c>
      <c r="M1100" s="54">
        <v>15368</v>
      </c>
      <c r="N1100" s="54">
        <v>17191</v>
      </c>
      <c r="O1100" s="111">
        <v>16263</v>
      </c>
      <c r="P1100" s="111">
        <v>15626.000000000002</v>
      </c>
      <c r="Q1100" s="111">
        <v>15506</v>
      </c>
      <c r="R1100" s="54">
        <v>14961</v>
      </c>
      <c r="AC1100" s="84" t="str">
        <f t="shared" si="18"/>
        <v>DenmarkCable modem DOCSIS 3.0Rural</v>
      </c>
    </row>
    <row r="1101" spans="4:29" ht="13.15" customHeight="1" x14ac:dyDescent="0.25">
      <c r="D1101" s="53" t="s">
        <v>158</v>
      </c>
      <c r="E1101" s="53" t="s">
        <v>94</v>
      </c>
      <c r="F1101" s="53" t="s">
        <v>20</v>
      </c>
      <c r="G1101" s="53" t="s">
        <v>189</v>
      </c>
      <c r="H1101" s="54" t="e">
        <v>#N/A</v>
      </c>
      <c r="I1101" s="54" t="e">
        <v>#N/A</v>
      </c>
      <c r="J1101" s="54" t="e">
        <v>#N/A</v>
      </c>
      <c r="K1101" s="54" t="e">
        <v>#N/A</v>
      </c>
      <c r="L1101" s="54" t="e">
        <v>#N/A</v>
      </c>
      <c r="M1101" s="54" t="e">
        <v>#N/A</v>
      </c>
      <c r="N1101" s="54">
        <v>17080</v>
      </c>
      <c r="O1101" s="111">
        <v>16204</v>
      </c>
      <c r="P1101" s="111">
        <v>15435</v>
      </c>
      <c r="Q1101" s="111">
        <v>15469.999999999998</v>
      </c>
      <c r="R1101" s="54">
        <v>14925</v>
      </c>
      <c r="AC1101" s="84" t="str">
        <f t="shared" si="18"/>
        <v>DenmarkCable modem DOCSIS 3.1Rural</v>
      </c>
    </row>
    <row r="1102" spans="4:29" ht="13.15" customHeight="1" x14ac:dyDescent="0.25">
      <c r="D1102" s="53" t="s">
        <v>158</v>
      </c>
      <c r="E1102" s="53" t="s">
        <v>98</v>
      </c>
      <c r="F1102" s="53" t="s">
        <v>20</v>
      </c>
      <c r="G1102" s="53" t="s">
        <v>189</v>
      </c>
      <c r="H1102" s="54" t="e">
        <v>#N/A</v>
      </c>
      <c r="I1102" s="54" t="e">
        <v>#N/A</v>
      </c>
      <c r="J1102" s="54" t="e">
        <v>#N/A</v>
      </c>
      <c r="K1102" s="54" t="e">
        <v>#N/A</v>
      </c>
      <c r="L1102" s="54" t="e">
        <v>#N/A</v>
      </c>
      <c r="M1102" s="54" t="e">
        <v>#N/A</v>
      </c>
      <c r="N1102" s="54">
        <v>35336</v>
      </c>
      <c r="O1102" s="111">
        <v>44837.999999999993</v>
      </c>
      <c r="P1102" s="111">
        <v>45692</v>
      </c>
      <c r="Q1102" s="111">
        <v>49652</v>
      </c>
      <c r="R1102" s="54">
        <v>42723</v>
      </c>
      <c r="AC1102" s="84" t="str">
        <f t="shared" si="18"/>
        <v>DenmarkFWARural</v>
      </c>
    </row>
    <row r="1103" spans="4:29" ht="13.15" customHeight="1" x14ac:dyDescent="0.25">
      <c r="D1103" s="53" t="s">
        <v>158</v>
      </c>
      <c r="E1103" s="53" t="s">
        <v>102</v>
      </c>
      <c r="F1103" s="53" t="s">
        <v>20</v>
      </c>
      <c r="G1103" s="53" t="s">
        <v>189</v>
      </c>
      <c r="H1103" s="54">
        <v>30519.800000000003</v>
      </c>
      <c r="I1103" s="54">
        <v>300986.73</v>
      </c>
      <c r="J1103" s="54">
        <v>294022.57303064381</v>
      </c>
      <c r="K1103" s="54">
        <v>294338</v>
      </c>
      <c r="L1103" s="54">
        <v>294013</v>
      </c>
      <c r="M1103" s="54">
        <v>293412</v>
      </c>
      <c r="N1103" s="54">
        <v>293461</v>
      </c>
      <c r="O1103" s="111">
        <v>293229</v>
      </c>
      <c r="P1103" s="111">
        <v>292584</v>
      </c>
      <c r="Q1103" s="111">
        <v>292133</v>
      </c>
      <c r="R1103" s="54" t="e">
        <v>#N/A</v>
      </c>
      <c r="AC1103" s="84" t="str">
        <f t="shared" si="18"/>
        <v>DenmarkLTERural</v>
      </c>
    </row>
    <row r="1104" spans="4:29" ht="13.15" customHeight="1" x14ac:dyDescent="0.25">
      <c r="D1104" s="53" t="s">
        <v>158</v>
      </c>
      <c r="E1104" s="53" t="s">
        <v>108</v>
      </c>
      <c r="F1104" s="53" t="s">
        <v>20</v>
      </c>
      <c r="G1104" s="53" t="s">
        <v>189</v>
      </c>
      <c r="H1104" s="54" t="e">
        <v>#N/A</v>
      </c>
      <c r="I1104" s="54" t="e">
        <v>#N/A</v>
      </c>
      <c r="J1104" s="54" t="e">
        <v>#N/A</v>
      </c>
      <c r="K1104" s="54" t="e">
        <v>#N/A</v>
      </c>
      <c r="L1104" s="54" t="e">
        <v>#N/A</v>
      </c>
      <c r="M1104" s="54" t="e">
        <v>#N/A</v>
      </c>
      <c r="N1104" s="54" t="e">
        <v>#N/A</v>
      </c>
      <c r="O1104" s="111">
        <v>219921.75</v>
      </c>
      <c r="P1104" s="111">
        <v>286733.3</v>
      </c>
      <c r="Q1104" s="111">
        <v>289659.15000000002</v>
      </c>
      <c r="R1104" s="54">
        <v>291017</v>
      </c>
      <c r="AC1104" s="84" t="str">
        <f t="shared" si="18"/>
        <v>Denmark5GRural</v>
      </c>
    </row>
    <row r="1105" spans="4:29" ht="13.15" customHeight="1" x14ac:dyDescent="0.25">
      <c r="D1105" s="53" t="s">
        <v>158</v>
      </c>
      <c r="E1105" s="53" t="s">
        <v>207</v>
      </c>
      <c r="F1105" s="53" t="s">
        <v>20</v>
      </c>
      <c r="G1105" s="53" t="s">
        <v>189</v>
      </c>
      <c r="H1105" s="54" t="e">
        <v>#N/A</v>
      </c>
      <c r="I1105" s="54" t="e">
        <v>#N/A</v>
      </c>
      <c r="J1105" s="54" t="e">
        <v>#N/A</v>
      </c>
      <c r="K1105" s="54" t="e">
        <v>#N/A</v>
      </c>
      <c r="L1105" s="54" t="e">
        <v>#N/A</v>
      </c>
      <c r="M1105" s="54" t="e">
        <v>#N/A</v>
      </c>
      <c r="N1105" s="54" t="e">
        <v>#N/A</v>
      </c>
      <c r="O1105" s="111" t="e">
        <v>#N/A</v>
      </c>
      <c r="P1105" s="111" t="e">
        <v>#N/A</v>
      </c>
      <c r="Q1105" s="111">
        <v>61644.878238088211</v>
      </c>
      <c r="R1105" s="54">
        <v>69841.912965999785</v>
      </c>
      <c r="AC1105" s="84" t="str">
        <f t="shared" si="18"/>
        <v>Denmark5G in the 3.4–3.8 GHz bandRural</v>
      </c>
    </row>
    <row r="1106" spans="4:29" ht="13.15" customHeight="1" x14ac:dyDescent="0.25">
      <c r="D1106" s="53" t="s">
        <v>158</v>
      </c>
      <c r="E1106" s="53" t="s">
        <v>112</v>
      </c>
      <c r="F1106" s="53" t="s">
        <v>20</v>
      </c>
      <c r="G1106" s="53" t="s">
        <v>189</v>
      </c>
      <c r="H1106" s="54">
        <v>305198</v>
      </c>
      <c r="I1106" s="54">
        <v>304027</v>
      </c>
      <c r="J1106" s="54">
        <v>295507.53552069754</v>
      </c>
      <c r="K1106" s="54">
        <v>294805</v>
      </c>
      <c r="L1106" s="54">
        <v>294013</v>
      </c>
      <c r="M1106" s="54">
        <v>293412</v>
      </c>
      <c r="N1106" s="54">
        <v>293461</v>
      </c>
      <c r="O1106" s="54">
        <v>293229</v>
      </c>
      <c r="P1106" s="54">
        <v>292585</v>
      </c>
      <c r="Q1106" s="54">
        <v>292133</v>
      </c>
      <c r="R1106" s="54">
        <v>291017</v>
      </c>
      <c r="AC1106" s="84" t="str">
        <f t="shared" si="18"/>
        <v>DenmarkSatelliteRural</v>
      </c>
    </row>
    <row r="1107" spans="4:29" ht="13.15" customHeight="1" x14ac:dyDescent="0.25">
      <c r="D1107" s="53" t="s">
        <v>158</v>
      </c>
      <c r="E1107" s="53" t="s">
        <v>52</v>
      </c>
      <c r="F1107" s="53" t="s">
        <v>20</v>
      </c>
      <c r="G1107" s="53" t="s">
        <v>189</v>
      </c>
      <c r="H1107" s="54">
        <v>303672.01</v>
      </c>
      <c r="I1107" s="54">
        <v>302506.86499999999</v>
      </c>
      <c r="J1107" s="54">
        <v>292955.88330516458</v>
      </c>
      <c r="K1107" s="54">
        <v>294338</v>
      </c>
      <c r="L1107" s="54">
        <v>294013</v>
      </c>
      <c r="M1107" s="54">
        <v>293412</v>
      </c>
      <c r="N1107" s="54" t="e">
        <v>#N/A</v>
      </c>
      <c r="O1107" s="54" t="e">
        <v>#N/A</v>
      </c>
      <c r="P1107" s="54" t="e">
        <v>#N/A</v>
      </c>
      <c r="Q1107" s="54" t="e">
        <v>#N/A</v>
      </c>
      <c r="R1107" s="111" t="e">
        <v>#N/A</v>
      </c>
      <c r="AC1107" s="84" t="str">
        <f t="shared" si="18"/>
        <v>DenmarkOverall broadband coverageRural</v>
      </c>
    </row>
    <row r="1108" spans="4:29" ht="13.15" customHeight="1" x14ac:dyDescent="0.25">
      <c r="D1108" s="53" t="s">
        <v>158</v>
      </c>
      <c r="E1108" s="53" t="s">
        <v>53</v>
      </c>
      <c r="F1108" s="53" t="s">
        <v>20</v>
      </c>
      <c r="G1108" s="53" t="s">
        <v>189</v>
      </c>
      <c r="H1108" s="54" t="e">
        <v>#N/A</v>
      </c>
      <c r="I1108" s="54" t="e">
        <v>#N/A</v>
      </c>
      <c r="J1108" s="54" t="e">
        <v>#N/A</v>
      </c>
      <c r="K1108" s="54" t="e">
        <v>#N/A</v>
      </c>
      <c r="L1108" s="54">
        <v>169192</v>
      </c>
      <c r="M1108" s="54">
        <v>193358.508</v>
      </c>
      <c r="N1108" s="54" t="e">
        <v>#N/A</v>
      </c>
      <c r="O1108" s="54" t="e">
        <v>#N/A</v>
      </c>
      <c r="P1108" s="54" t="e">
        <v>#N/A</v>
      </c>
      <c r="Q1108" s="54" t="e">
        <v>#N/A</v>
      </c>
      <c r="R1108" s="111" t="e">
        <v>#N/A</v>
      </c>
      <c r="AC1108" s="84" t="str">
        <f t="shared" si="18"/>
        <v>DenmarkDOCSIS 3.0 &amp; FTTP coverageRural</v>
      </c>
    </row>
    <row r="1109" spans="4:29" ht="13.15" customHeight="1" x14ac:dyDescent="0.25">
      <c r="D1109" s="53" t="s">
        <v>158</v>
      </c>
      <c r="E1109" s="53" t="s">
        <v>129</v>
      </c>
      <c r="F1109" s="53" t="s">
        <v>20</v>
      </c>
      <c r="G1109" s="53" t="s">
        <v>189</v>
      </c>
      <c r="H1109" s="54">
        <v>0</v>
      </c>
      <c r="I1109" s="54">
        <v>0</v>
      </c>
      <c r="J1109" s="54">
        <v>11790.860500000003</v>
      </c>
      <c r="K1109" s="54">
        <v>16589</v>
      </c>
      <c r="L1109" s="54">
        <v>23148</v>
      </c>
      <c r="M1109" s="54">
        <v>25210</v>
      </c>
      <c r="N1109" s="54" t="e">
        <v>#N/A</v>
      </c>
      <c r="O1109" s="54" t="e">
        <v>#N/A</v>
      </c>
      <c r="P1109" s="54" t="e">
        <v>#N/A</v>
      </c>
      <c r="Q1109" s="54" t="e">
        <v>#N/A</v>
      </c>
      <c r="R1109" s="111" t="e">
        <v>#N/A</v>
      </c>
      <c r="AC1109" s="84" t="str">
        <f t="shared" si="18"/>
        <v>DenmarkWiMAXRural</v>
      </c>
    </row>
    <row r="1110" spans="4:29" ht="13.15" customHeight="1" x14ac:dyDescent="0.25">
      <c r="D1110" s="53" t="s">
        <v>158</v>
      </c>
      <c r="E1110" s="53" t="s">
        <v>124</v>
      </c>
      <c r="F1110" s="53" t="s">
        <v>20</v>
      </c>
      <c r="G1110" s="53" t="s">
        <v>189</v>
      </c>
      <c r="H1110" s="54">
        <v>0</v>
      </c>
      <c r="I1110" s="54">
        <v>19853</v>
      </c>
      <c r="J1110" s="54">
        <v>17663.671003727519</v>
      </c>
      <c r="K1110" s="54">
        <v>15117</v>
      </c>
      <c r="L1110" s="54">
        <v>16365</v>
      </c>
      <c r="M1110" s="54">
        <v>15368</v>
      </c>
      <c r="N1110" s="54" t="e">
        <v>#N/A</v>
      </c>
      <c r="O1110" s="54" t="e">
        <v>#N/A</v>
      </c>
      <c r="P1110" s="54" t="e">
        <v>#N/A</v>
      </c>
      <c r="Q1110" s="54" t="e">
        <v>#N/A</v>
      </c>
      <c r="R1110" s="111" t="e">
        <v>#N/A</v>
      </c>
      <c r="AC1110" s="84" t="str">
        <f t="shared" si="18"/>
        <v>DenmarkCable modemRural</v>
      </c>
    </row>
    <row r="1111" spans="4:29" ht="13.15" customHeight="1" x14ac:dyDescent="0.25">
      <c r="D1111" s="53" t="s">
        <v>158</v>
      </c>
      <c r="E1111" s="53" t="s">
        <v>134</v>
      </c>
      <c r="F1111" s="53" t="s">
        <v>20</v>
      </c>
      <c r="G1111" s="53" t="s">
        <v>189</v>
      </c>
      <c r="H1111" s="54">
        <v>286886.12</v>
      </c>
      <c r="I1111" s="54">
        <v>300986.73</v>
      </c>
      <c r="J1111" s="54">
        <v>291483.74318805319</v>
      </c>
      <c r="K1111" s="54">
        <v>294338</v>
      </c>
      <c r="L1111" s="54">
        <v>294013</v>
      </c>
      <c r="M1111" s="54">
        <v>293412</v>
      </c>
      <c r="N1111" s="54" t="e">
        <v>#N/A</v>
      </c>
      <c r="O1111" s="54" t="e">
        <v>#N/A</v>
      </c>
      <c r="P1111" s="54" t="e">
        <v>#N/A</v>
      </c>
      <c r="Q1111" s="54" t="e">
        <v>#N/A</v>
      </c>
      <c r="R1111" s="111" t="e">
        <v>#N/A</v>
      </c>
      <c r="AC1111" s="84" t="str">
        <f t="shared" si="18"/>
        <v>DenmarkHSPARural</v>
      </c>
    </row>
    <row r="1112" spans="4:29" ht="13.15" customHeight="1" x14ac:dyDescent="0.25">
      <c r="D1112" s="53" t="s">
        <v>159</v>
      </c>
      <c r="E1112" s="53" t="s">
        <v>31</v>
      </c>
      <c r="F1112" s="53" t="s">
        <v>20</v>
      </c>
      <c r="G1112" s="53" t="s">
        <v>152</v>
      </c>
      <c r="H1112" s="54">
        <v>124502.46355939261</v>
      </c>
      <c r="I1112" s="54">
        <v>136738.87446832322</v>
      </c>
      <c r="J1112" s="54">
        <v>129224.47338971996</v>
      </c>
      <c r="K1112" s="54">
        <v>129920.18898409867</v>
      </c>
      <c r="L1112" s="54">
        <v>130175.997</v>
      </c>
      <c r="M1112" s="54">
        <v>129629.02963204624</v>
      </c>
      <c r="N1112" s="54">
        <v>126125.89326562622</v>
      </c>
      <c r="O1112" s="111">
        <v>130001.23636516664</v>
      </c>
      <c r="P1112" s="111">
        <v>130865.95060399604</v>
      </c>
      <c r="Q1112" s="111">
        <v>115333.3546581175</v>
      </c>
      <c r="R1112" s="111">
        <v>128160.63403586682</v>
      </c>
      <c r="AC1112" s="84" t="str">
        <f t="shared" si="18"/>
        <v>EstoniaHouseholdsRural</v>
      </c>
    </row>
    <row r="1113" spans="4:29" ht="13.15" customHeight="1" x14ac:dyDescent="0.25">
      <c r="D1113" s="53" t="s">
        <v>159</v>
      </c>
      <c r="E1113" s="53" t="s">
        <v>65</v>
      </c>
      <c r="F1113" s="53" t="s">
        <v>20</v>
      </c>
      <c r="G1113" s="53" t="s">
        <v>189</v>
      </c>
      <c r="H1113" s="54">
        <v>75566.673343938455</v>
      </c>
      <c r="I1113" s="54">
        <v>95662.107618099835</v>
      </c>
      <c r="J1113" s="54">
        <v>94292.921769915731</v>
      </c>
      <c r="K1113" s="54">
        <v>94389.841815009306</v>
      </c>
      <c r="L1113" s="54">
        <v>94881.248888272748</v>
      </c>
      <c r="M1113" s="54">
        <v>98685.762049765908</v>
      </c>
      <c r="N1113" s="148">
        <v>117532.3403438299</v>
      </c>
      <c r="O1113" s="147">
        <v>123349.71493430699</v>
      </c>
      <c r="P1113" s="147">
        <v>126936.71889777049</v>
      </c>
      <c r="Q1113" s="147">
        <v>113047.01850743571</v>
      </c>
      <c r="R1113" s="54">
        <v>128110.4141696236</v>
      </c>
      <c r="AC1113" s="84" t="str">
        <f t="shared" si="18"/>
        <v>EstoniaFixed broadband coverageRural</v>
      </c>
    </row>
    <row r="1114" spans="4:29" ht="13.15" customHeight="1" x14ac:dyDescent="0.25">
      <c r="D1114" s="53" t="s">
        <v>159</v>
      </c>
      <c r="E1114" s="53" t="s">
        <v>70</v>
      </c>
      <c r="F1114" s="53" t="s">
        <v>20</v>
      </c>
      <c r="G1114" s="53" t="s">
        <v>189</v>
      </c>
      <c r="H1114" s="54">
        <v>13659.368681841421</v>
      </c>
      <c r="I1114" s="54">
        <v>42035.542777110822</v>
      </c>
      <c r="J1114" s="54">
        <v>43675.171929310382</v>
      </c>
      <c r="K1114" s="54">
        <v>46574.058475546015</v>
      </c>
      <c r="L1114" s="54">
        <v>49256.411450756445</v>
      </c>
      <c r="M1114" s="54">
        <v>79127.703323401278</v>
      </c>
      <c r="N1114" s="54">
        <v>78714.050856163536</v>
      </c>
      <c r="O1114" s="111">
        <v>82411.297671488326</v>
      </c>
      <c r="P1114" s="111">
        <v>87706.800372493977</v>
      </c>
      <c r="Q1114" s="111">
        <v>80004.340170330237</v>
      </c>
      <c r="R1114" s="54">
        <v>100293.55318305183</v>
      </c>
      <c r="AC1114" s="84" t="str">
        <f t="shared" si="18"/>
        <v>EstoniaNGA coverageRural</v>
      </c>
    </row>
    <row r="1115" spans="4:29" ht="13.15" customHeight="1" x14ac:dyDescent="0.25">
      <c r="D1115" s="53" t="s">
        <v>159</v>
      </c>
      <c r="E1115" s="53" t="s">
        <v>225</v>
      </c>
      <c r="F1115" s="53" t="s">
        <v>20</v>
      </c>
      <c r="G1115" s="53" t="s">
        <v>189</v>
      </c>
      <c r="H1115" s="54" t="e">
        <v>#N/A</v>
      </c>
      <c r="I1115" s="54" t="e">
        <v>#N/A</v>
      </c>
      <c r="J1115" s="54" t="e">
        <v>#N/A</v>
      </c>
      <c r="K1115" s="54" t="e">
        <v>#N/A</v>
      </c>
      <c r="L1115" s="54" t="e">
        <v>#N/A</v>
      </c>
      <c r="M1115" s="54" t="e">
        <v>#N/A</v>
      </c>
      <c r="N1115" s="54">
        <v>24928.232293158304</v>
      </c>
      <c r="O1115" s="111">
        <v>26673.208553679386</v>
      </c>
      <c r="P1115" s="111">
        <v>27644.736842105267</v>
      </c>
      <c r="Q1115" s="111">
        <v>39137.148095663069</v>
      </c>
      <c r="R1115" s="54">
        <v>86875.944853078559</v>
      </c>
      <c r="AC1115" s="84" t="str">
        <f t="shared" si="18"/>
        <v>EstoniaFixed VHCN coverage (FTTP &amp; DOCSIS 3.1)Rural</v>
      </c>
    </row>
    <row r="1116" spans="4:29" ht="13.15" customHeight="1" x14ac:dyDescent="0.25">
      <c r="D1116" s="53" t="s">
        <v>159</v>
      </c>
      <c r="E1116" s="53" t="s">
        <v>226</v>
      </c>
      <c r="F1116" s="53" t="s">
        <v>20</v>
      </c>
      <c r="G1116" s="53" t="s">
        <v>189</v>
      </c>
      <c r="H1116" s="54" t="e">
        <v>#N/A</v>
      </c>
      <c r="I1116" s="54" t="e">
        <v>#N/A</v>
      </c>
      <c r="J1116" s="54" t="e">
        <v>#N/A</v>
      </c>
      <c r="K1116" s="54" t="e">
        <v>#N/A</v>
      </c>
      <c r="L1116" s="54" t="e">
        <v>#N/A</v>
      </c>
      <c r="M1116" s="54" t="e">
        <v>#N/A</v>
      </c>
      <c r="N1116" s="54" t="e">
        <v>#N/A</v>
      </c>
      <c r="O1116" s="54" t="e">
        <v>#N/A</v>
      </c>
      <c r="P1116" s="54" t="e">
        <v>#N/A</v>
      </c>
      <c r="Q1116" s="54" t="e">
        <v>#N/A</v>
      </c>
      <c r="R1116" s="54" t="e">
        <v>#N/A</v>
      </c>
      <c r="AC1116" s="84" t="str">
        <f t="shared" si="18"/>
        <v>EstoniaVHCN coverage (as defined by BEREC)Rural</v>
      </c>
    </row>
    <row r="1117" spans="4:29" ht="13.15" customHeight="1" x14ac:dyDescent="0.25">
      <c r="D1117" s="53" t="s">
        <v>159</v>
      </c>
      <c r="E1117" s="53" t="s">
        <v>74</v>
      </c>
      <c r="F1117" s="53" t="s">
        <v>20</v>
      </c>
      <c r="G1117" s="53" t="s">
        <v>189</v>
      </c>
      <c r="H1117" s="54">
        <v>42775.094187527633</v>
      </c>
      <c r="I1117" s="54">
        <v>48986.576313566431</v>
      </c>
      <c r="J1117" s="54">
        <v>46335.736896440845</v>
      </c>
      <c r="K1117" s="54">
        <v>47272</v>
      </c>
      <c r="L1117" s="54">
        <v>42144.353096545492</v>
      </c>
      <c r="M1117" s="54">
        <v>60960</v>
      </c>
      <c r="N1117" s="54">
        <v>59260.736979611902</v>
      </c>
      <c r="O1117" s="111">
        <v>61088.931735865292</v>
      </c>
      <c r="P1117" s="111">
        <v>69883</v>
      </c>
      <c r="Q1117" s="111">
        <v>57885.618729202739</v>
      </c>
      <c r="R1117" s="54">
        <v>66114.824934144577</v>
      </c>
      <c r="AC1117" s="84" t="str">
        <f t="shared" si="18"/>
        <v>EstoniaDSLRural</v>
      </c>
    </row>
    <row r="1118" spans="4:29" ht="13.15" customHeight="1" x14ac:dyDescent="0.25">
      <c r="D1118" s="53" t="s">
        <v>159</v>
      </c>
      <c r="E1118" s="53" t="s">
        <v>78</v>
      </c>
      <c r="F1118" s="53" t="s">
        <v>20</v>
      </c>
      <c r="G1118" s="53" t="s">
        <v>189</v>
      </c>
      <c r="H1118" s="54">
        <v>0</v>
      </c>
      <c r="I1118" s="54">
        <v>23089.124617772613</v>
      </c>
      <c r="J1118" s="54">
        <v>24248.833056151772</v>
      </c>
      <c r="K1118" s="54">
        <v>27055</v>
      </c>
      <c r="L1118" s="54">
        <v>28269.298643132992</v>
      </c>
      <c r="M1118" s="54">
        <v>45797</v>
      </c>
      <c r="N1118" s="54">
        <v>44515.618675074162</v>
      </c>
      <c r="O1118" s="111">
        <v>45887.78505629459</v>
      </c>
      <c r="P1118" s="111">
        <v>53520.244933988579</v>
      </c>
      <c r="Q1118" s="111">
        <v>48575.746715952693</v>
      </c>
      <c r="R1118" s="54">
        <v>60906.332215963223</v>
      </c>
      <c r="AC1118" s="84" t="str">
        <f t="shared" si="18"/>
        <v>EstoniaVDSLRural</v>
      </c>
    </row>
    <row r="1119" spans="4:29" ht="13.15" customHeight="1" x14ac:dyDescent="0.25">
      <c r="D1119" s="53" t="s">
        <v>159</v>
      </c>
      <c r="E1119" s="53" t="s">
        <v>82</v>
      </c>
      <c r="F1119" s="53" t="s">
        <v>20</v>
      </c>
      <c r="G1119" s="53" t="s">
        <v>189</v>
      </c>
      <c r="H1119" s="54" t="e">
        <v>#N/A</v>
      </c>
      <c r="I1119" s="54" t="e">
        <v>#N/A</v>
      </c>
      <c r="J1119" s="54" t="e">
        <v>#N/A</v>
      </c>
      <c r="K1119" s="54" t="e">
        <v>#N/A</v>
      </c>
      <c r="L1119" s="54" t="e">
        <v>#N/A</v>
      </c>
      <c r="M1119" s="54" t="e">
        <v>#N/A</v>
      </c>
      <c r="N1119" s="54">
        <v>6665.2262687898019</v>
      </c>
      <c r="O1119" s="111">
        <v>9049.0759033624163</v>
      </c>
      <c r="P1119" s="111">
        <v>17550</v>
      </c>
      <c r="Q1119" s="111">
        <v>22645.569192357238</v>
      </c>
      <c r="R1119" s="54">
        <v>51362.343376317775</v>
      </c>
      <c r="AC1119" s="84" t="str">
        <f t="shared" si="18"/>
        <v>EstoniaVDSL 2 VectoringRural</v>
      </c>
    </row>
    <row r="1120" spans="4:29" ht="13.15" customHeight="1" x14ac:dyDescent="0.25">
      <c r="D1120" s="53" t="s">
        <v>159</v>
      </c>
      <c r="E1120" s="53" t="s">
        <v>86</v>
      </c>
      <c r="F1120" s="53" t="s">
        <v>20</v>
      </c>
      <c r="G1120" s="53" t="s">
        <v>189</v>
      </c>
      <c r="H1120" s="54">
        <v>13659.368681841421</v>
      </c>
      <c r="I1120" s="54">
        <v>18696.110097632023</v>
      </c>
      <c r="J1120" s="54">
        <v>19667.752629660921</v>
      </c>
      <c r="K1120" s="54">
        <v>20000.221485688897</v>
      </c>
      <c r="L1120" s="54">
        <v>21854.907746249683</v>
      </c>
      <c r="M1120" s="54">
        <v>23341.041472994664</v>
      </c>
      <c r="N1120" s="54">
        <v>24928.232293158304</v>
      </c>
      <c r="O1120" s="111">
        <v>26673.208553679386</v>
      </c>
      <c r="P1120" s="111">
        <v>27644.736842105267</v>
      </c>
      <c r="Q1120" s="111">
        <v>39137.148095663069</v>
      </c>
      <c r="R1120" s="54">
        <v>86875.944853078559</v>
      </c>
      <c r="AC1120" s="84" t="str">
        <f t="shared" si="18"/>
        <v>EstoniaFTTPRural</v>
      </c>
    </row>
    <row r="1121" spans="4:29" ht="13.15" customHeight="1" x14ac:dyDescent="0.25">
      <c r="D1121" s="53" t="s">
        <v>159</v>
      </c>
      <c r="E1121" s="53" t="s">
        <v>90</v>
      </c>
      <c r="F1121" s="53" t="s">
        <v>20</v>
      </c>
      <c r="G1121" s="53" t="s">
        <v>189</v>
      </c>
      <c r="H1121" s="54">
        <v>0</v>
      </c>
      <c r="I1121" s="54">
        <v>15074.525002883529</v>
      </c>
      <c r="J1121" s="54">
        <v>15022.793027037624</v>
      </c>
      <c r="K1121" s="54">
        <v>15366</v>
      </c>
      <c r="L1121" s="54">
        <v>16568.452804551194</v>
      </c>
      <c r="M1121" s="54">
        <v>30197.251667958521</v>
      </c>
      <c r="N1121" s="54">
        <v>29579.77905128117</v>
      </c>
      <c r="O1121" s="111">
        <v>30723.850263814267</v>
      </c>
      <c r="P1121" s="111">
        <v>30950.509033702798</v>
      </c>
      <c r="Q1121" s="111">
        <v>35374.476538414499</v>
      </c>
      <c r="R1121" s="54">
        <v>60042.5564336686</v>
      </c>
      <c r="AC1121" s="84" t="str">
        <f t="shared" si="18"/>
        <v>EstoniaCable modem DOCSIS 3.0Rural</v>
      </c>
    </row>
    <row r="1122" spans="4:29" ht="13.15" customHeight="1" x14ac:dyDescent="0.25">
      <c r="D1122" s="53" t="s">
        <v>159</v>
      </c>
      <c r="E1122" s="53" t="s">
        <v>94</v>
      </c>
      <c r="F1122" s="53" t="s">
        <v>20</v>
      </c>
      <c r="G1122" s="53" t="s">
        <v>189</v>
      </c>
      <c r="H1122" s="54" t="e">
        <v>#N/A</v>
      </c>
      <c r="I1122" s="54" t="e">
        <v>#N/A</v>
      </c>
      <c r="J1122" s="54" t="e">
        <v>#N/A</v>
      </c>
      <c r="K1122" s="54" t="e">
        <v>#N/A</v>
      </c>
      <c r="L1122" s="54" t="e">
        <v>#N/A</v>
      </c>
      <c r="M1122" s="54" t="e">
        <v>#N/A</v>
      </c>
      <c r="N1122" s="54">
        <v>0</v>
      </c>
      <c r="O1122" s="111">
        <v>0</v>
      </c>
      <c r="P1122" s="111">
        <v>0</v>
      </c>
      <c r="Q1122" s="111">
        <v>0</v>
      </c>
      <c r="R1122" s="54">
        <v>0</v>
      </c>
      <c r="AC1122" s="84" t="str">
        <f t="shared" si="18"/>
        <v>EstoniaCable modem DOCSIS 3.1Rural</v>
      </c>
    </row>
    <row r="1123" spans="4:29" ht="13.15" customHeight="1" x14ac:dyDescent="0.25">
      <c r="D1123" s="53" t="s">
        <v>159</v>
      </c>
      <c r="E1123" s="53" t="s">
        <v>98</v>
      </c>
      <c r="F1123" s="53" t="s">
        <v>20</v>
      </c>
      <c r="G1123" s="53" t="s">
        <v>189</v>
      </c>
      <c r="H1123" s="54" t="e">
        <v>#N/A</v>
      </c>
      <c r="I1123" s="54" t="e">
        <v>#N/A</v>
      </c>
      <c r="J1123" s="54" t="e">
        <v>#N/A</v>
      </c>
      <c r="K1123" s="54" t="e">
        <v>#N/A</v>
      </c>
      <c r="L1123" s="54" t="e">
        <v>#N/A</v>
      </c>
      <c r="M1123" s="54" t="e">
        <v>#N/A</v>
      </c>
      <c r="N1123" s="148">
        <v>108938.78742203355</v>
      </c>
      <c r="O1123" s="147">
        <v>116698.19350344731</v>
      </c>
      <c r="P1123" s="147">
        <v>122590.23921766918</v>
      </c>
      <c r="Q1123" s="147">
        <v>110760.68235675394</v>
      </c>
      <c r="R1123" s="54">
        <v>128060.19430338038</v>
      </c>
      <c r="AC1123" s="84" t="str">
        <f t="shared" si="18"/>
        <v>EstoniaFWARural</v>
      </c>
    </row>
    <row r="1124" spans="4:29" ht="13.15" customHeight="1" x14ac:dyDescent="0.25">
      <c r="D1124" s="53" t="s">
        <v>159</v>
      </c>
      <c r="E1124" s="53" t="s">
        <v>102</v>
      </c>
      <c r="F1124" s="53" t="s">
        <v>20</v>
      </c>
      <c r="G1124" s="53" t="s">
        <v>189</v>
      </c>
      <c r="H1124" s="54">
        <v>92174.562972453889</v>
      </c>
      <c r="I1124" s="54">
        <v>102190.25699286783</v>
      </c>
      <c r="J1124" s="54">
        <v>104194.40557865829</v>
      </c>
      <c r="K1124" s="54">
        <v>124082.93893718964</v>
      </c>
      <c r="L1124" s="54">
        <v>128164</v>
      </c>
      <c r="M1124" s="54">
        <v>128656.8119098059</v>
      </c>
      <c r="N1124" s="54">
        <v>125554.26879413966</v>
      </c>
      <c r="O1124" s="111">
        <v>130001.12238243327</v>
      </c>
      <c r="P1124" s="111">
        <v>130051.64215347353</v>
      </c>
      <c r="Q1124" s="111">
        <v>115076.3745621644</v>
      </c>
      <c r="R1124" s="54" t="e">
        <v>#N/A</v>
      </c>
      <c r="AC1124" s="84" t="str">
        <f t="shared" si="18"/>
        <v>EstoniaLTERural</v>
      </c>
    </row>
    <row r="1125" spans="4:29" ht="13.15" customHeight="1" x14ac:dyDescent="0.25">
      <c r="D1125" s="53" t="s">
        <v>159</v>
      </c>
      <c r="E1125" s="53" t="s">
        <v>108</v>
      </c>
      <c r="F1125" s="53" t="s">
        <v>20</v>
      </c>
      <c r="G1125" s="53" t="s">
        <v>189</v>
      </c>
      <c r="H1125" s="54" t="e">
        <v>#N/A</v>
      </c>
      <c r="I1125" s="54" t="e">
        <v>#N/A</v>
      </c>
      <c r="J1125" s="54" t="e">
        <v>#N/A</v>
      </c>
      <c r="K1125" s="54" t="e">
        <v>#N/A</v>
      </c>
      <c r="L1125" s="54" t="e">
        <v>#N/A</v>
      </c>
      <c r="M1125" s="54" t="e">
        <v>#N/A</v>
      </c>
      <c r="N1125" s="54" t="e">
        <v>#N/A</v>
      </c>
      <c r="O1125" s="111">
        <v>0</v>
      </c>
      <c r="P1125" s="111">
        <v>1962.9892590599407</v>
      </c>
      <c r="Q1125" s="111">
        <v>37469.780644064645</v>
      </c>
      <c r="R1125" s="54">
        <v>111490.36710776643</v>
      </c>
      <c r="AC1125" s="84" t="str">
        <f t="shared" si="18"/>
        <v>Estonia5GRural</v>
      </c>
    </row>
    <row r="1126" spans="4:29" ht="13.15" customHeight="1" x14ac:dyDescent="0.25">
      <c r="D1126" s="53" t="s">
        <v>159</v>
      </c>
      <c r="E1126" s="53" t="s">
        <v>207</v>
      </c>
      <c r="F1126" s="53" t="s">
        <v>20</v>
      </c>
      <c r="G1126" s="53" t="s">
        <v>189</v>
      </c>
      <c r="H1126" s="54" t="e">
        <v>#N/A</v>
      </c>
      <c r="I1126" s="54" t="e">
        <v>#N/A</v>
      </c>
      <c r="J1126" s="54" t="e">
        <v>#N/A</v>
      </c>
      <c r="K1126" s="54" t="e">
        <v>#N/A</v>
      </c>
      <c r="L1126" s="54" t="e">
        <v>#N/A</v>
      </c>
      <c r="M1126" s="54" t="e">
        <v>#N/A</v>
      </c>
      <c r="N1126" s="54" t="e">
        <v>#N/A</v>
      </c>
      <c r="O1126" s="111" t="e">
        <v>#N/A</v>
      </c>
      <c r="P1126" s="111" t="e">
        <v>#N/A</v>
      </c>
      <c r="Q1126" s="111">
        <v>7698.752624431434</v>
      </c>
      <c r="R1126" s="54">
        <v>52062.449604495378</v>
      </c>
      <c r="AC1126" s="84" t="str">
        <f t="shared" si="18"/>
        <v>Estonia5G in the 3.4–3.8 GHz bandRural</v>
      </c>
    </row>
    <row r="1127" spans="4:29" ht="13.15" customHeight="1" x14ac:dyDescent="0.25">
      <c r="D1127" s="53" t="s">
        <v>159</v>
      </c>
      <c r="E1127" s="53" t="s">
        <v>112</v>
      </c>
      <c r="F1127" s="53" t="s">
        <v>20</v>
      </c>
      <c r="G1127" s="53" t="s">
        <v>189</v>
      </c>
      <c r="H1127" s="54">
        <v>93750.355060222631</v>
      </c>
      <c r="I1127" s="54">
        <v>103081.10458286908</v>
      </c>
      <c r="J1127" s="54">
        <v>97416.345629184929</v>
      </c>
      <c r="K1127" s="54">
        <v>97959.822494010397</v>
      </c>
      <c r="L1127" s="54">
        <v>98152.701738000003</v>
      </c>
      <c r="M1127" s="54">
        <v>97740.288342562868</v>
      </c>
      <c r="N1127" s="54">
        <v>95098.923522282174</v>
      </c>
      <c r="O1127" s="111">
        <v>98020.932219335649</v>
      </c>
      <c r="P1127" s="111">
        <v>98672.92675541302</v>
      </c>
      <c r="Q1127" s="111">
        <v>86961.349412220603</v>
      </c>
      <c r="R1127" s="54">
        <v>96633.118063043585</v>
      </c>
      <c r="AC1127" s="84" t="str">
        <f t="shared" si="18"/>
        <v>EstoniaSatelliteRural</v>
      </c>
    </row>
    <row r="1128" spans="4:29" ht="13.15" customHeight="1" x14ac:dyDescent="0.25">
      <c r="D1128" s="53" t="s">
        <v>159</v>
      </c>
      <c r="E1128" s="53" t="s">
        <v>52</v>
      </c>
      <c r="F1128" s="53" t="s">
        <v>20</v>
      </c>
      <c r="G1128" s="53" t="s">
        <v>189</v>
      </c>
      <c r="H1128" s="54">
        <v>123617.88118696312</v>
      </c>
      <c r="I1128" s="54">
        <v>135553.33604542713</v>
      </c>
      <c r="J1128" s="54">
        <v>128470.13610283588</v>
      </c>
      <c r="K1128" s="54">
        <v>129080.80673507994</v>
      </c>
      <c r="L1128" s="54">
        <v>129772.48114575</v>
      </c>
      <c r="M1128" s="54">
        <v>129161.94979655174</v>
      </c>
      <c r="N1128" s="54" t="e">
        <v>#N/A</v>
      </c>
      <c r="O1128" s="54" t="e">
        <v>#N/A</v>
      </c>
      <c r="P1128" s="54" t="e">
        <v>#N/A</v>
      </c>
      <c r="Q1128" s="54" t="e">
        <v>#N/A</v>
      </c>
      <c r="R1128" s="111" t="e">
        <v>#N/A</v>
      </c>
      <c r="AC1128" s="84" t="str">
        <f t="shared" si="18"/>
        <v>EstoniaOverall broadband coverageRural</v>
      </c>
    </row>
    <row r="1129" spans="4:29" ht="13.15" customHeight="1" x14ac:dyDescent="0.25">
      <c r="D1129" s="53" t="s">
        <v>159</v>
      </c>
      <c r="E1129" s="53" t="s">
        <v>53</v>
      </c>
      <c r="F1129" s="53" t="s">
        <v>20</v>
      </c>
      <c r="G1129" s="53" t="s">
        <v>189</v>
      </c>
      <c r="H1129" s="54" t="e">
        <v>#N/A</v>
      </c>
      <c r="I1129" s="54" t="e">
        <v>#N/A</v>
      </c>
      <c r="J1129" s="54" t="e">
        <v>#N/A</v>
      </c>
      <c r="K1129" s="54" t="e">
        <v>#N/A</v>
      </c>
      <c r="L1129" s="54">
        <v>30785.523069329029</v>
      </c>
      <c r="M1129" s="54">
        <v>42492.019610347474</v>
      </c>
      <c r="N1129" s="54" t="e">
        <v>#N/A</v>
      </c>
      <c r="O1129" s="54" t="e">
        <v>#N/A</v>
      </c>
      <c r="P1129" s="54" t="e">
        <v>#N/A</v>
      </c>
      <c r="Q1129" s="54" t="e">
        <v>#N/A</v>
      </c>
      <c r="R1129" s="111" t="e">
        <v>#N/A</v>
      </c>
      <c r="AC1129" s="84" t="str">
        <f t="shared" si="18"/>
        <v>EstoniaDOCSIS 3.0 &amp; FTTP coverageRural</v>
      </c>
    </row>
    <row r="1130" spans="4:29" ht="13.15" customHeight="1" x14ac:dyDescent="0.25">
      <c r="D1130" s="53" t="s">
        <v>159</v>
      </c>
      <c r="E1130" s="53" t="s">
        <v>129</v>
      </c>
      <c r="F1130" s="53" t="s">
        <v>20</v>
      </c>
      <c r="G1130" s="53" t="s">
        <v>189</v>
      </c>
      <c r="H1130" s="54">
        <v>48237.529333106664</v>
      </c>
      <c r="I1130" s="54">
        <v>54629.591240332091</v>
      </c>
      <c r="J1130" s="54">
        <v>55722.183065138728</v>
      </c>
      <c r="K1130" s="54">
        <v>20000</v>
      </c>
      <c r="L1130" s="54">
        <v>10479</v>
      </c>
      <c r="M1130" s="54">
        <v>10479</v>
      </c>
      <c r="N1130" s="54" t="e">
        <v>#N/A</v>
      </c>
      <c r="O1130" s="54" t="e">
        <v>#N/A</v>
      </c>
      <c r="P1130" s="54" t="e">
        <v>#N/A</v>
      </c>
      <c r="Q1130" s="54" t="e">
        <v>#N/A</v>
      </c>
      <c r="R1130" s="111" t="e">
        <v>#N/A</v>
      </c>
      <c r="AC1130" s="84" t="str">
        <f t="shared" si="18"/>
        <v>EstoniaWiMAXRural</v>
      </c>
    </row>
    <row r="1131" spans="4:29" ht="13.15" customHeight="1" x14ac:dyDescent="0.25">
      <c r="D1131" s="53" t="s">
        <v>159</v>
      </c>
      <c r="E1131" s="53" t="s">
        <v>124</v>
      </c>
      <c r="F1131" s="53" t="s">
        <v>20</v>
      </c>
      <c r="G1131" s="53" t="s">
        <v>189</v>
      </c>
      <c r="H1131" s="54">
        <v>15496.7512442189</v>
      </c>
      <c r="I1131" s="54">
        <v>18842.668595479885</v>
      </c>
      <c r="J1131" s="54">
        <v>18778.014120154523</v>
      </c>
      <c r="K1131" s="54">
        <v>19207</v>
      </c>
      <c r="L1131" s="54">
        <v>19829.906223302285</v>
      </c>
      <c r="M1131" s="54">
        <v>31809.735290906716</v>
      </c>
      <c r="N1131" s="54" t="e">
        <v>#N/A</v>
      </c>
      <c r="O1131" s="54" t="e">
        <v>#N/A</v>
      </c>
      <c r="P1131" s="54" t="e">
        <v>#N/A</v>
      </c>
      <c r="Q1131" s="54" t="e">
        <v>#N/A</v>
      </c>
      <c r="R1131" s="111" t="e">
        <v>#N/A</v>
      </c>
      <c r="AC1131" s="84" t="str">
        <f t="shared" si="18"/>
        <v>EstoniaCable modemRural</v>
      </c>
    </row>
    <row r="1132" spans="4:29" ht="13.15" customHeight="1" x14ac:dyDescent="0.25">
      <c r="D1132" s="53" t="s">
        <v>159</v>
      </c>
      <c r="E1132" s="53" t="s">
        <v>134</v>
      </c>
      <c r="F1132" s="53" t="s">
        <v>20</v>
      </c>
      <c r="G1132" s="53" t="s">
        <v>189</v>
      </c>
      <c r="H1132" s="54">
        <v>120902.55053340337</v>
      </c>
      <c r="I1132" s="54">
        <v>134021.49353791442</v>
      </c>
      <c r="J1132" s="54">
        <v>126639.98392192554</v>
      </c>
      <c r="K1132" s="54">
        <v>126626.33133207329</v>
      </c>
      <c r="L1132" s="54">
        <v>127190.15637697224</v>
      </c>
      <c r="M1132" s="54">
        <v>127166.07806903736</v>
      </c>
      <c r="N1132" s="54" t="e">
        <v>#N/A</v>
      </c>
      <c r="O1132" s="54" t="e">
        <v>#N/A</v>
      </c>
      <c r="P1132" s="54" t="e">
        <v>#N/A</v>
      </c>
      <c r="Q1132" s="54" t="e">
        <v>#N/A</v>
      </c>
      <c r="R1132" s="111" t="e">
        <v>#N/A</v>
      </c>
      <c r="AC1132" s="84" t="str">
        <f t="shared" si="18"/>
        <v>EstoniaHSPARural</v>
      </c>
    </row>
    <row r="1133" spans="4:29" ht="13.15" customHeight="1" x14ac:dyDescent="0.25">
      <c r="D1133" s="53" t="s">
        <v>161</v>
      </c>
      <c r="E1133" s="53" t="s">
        <v>31</v>
      </c>
      <c r="F1133" s="53" t="s">
        <v>20</v>
      </c>
      <c r="G1133" s="53" t="s">
        <v>152</v>
      </c>
      <c r="H1133" s="54">
        <v>463391.92071442422</v>
      </c>
      <c r="I1133" s="54">
        <v>463872.85714285716</v>
      </c>
      <c r="J1133" s="54">
        <v>488186.78015904775</v>
      </c>
      <c r="K1133" s="54">
        <v>489771.9684340508</v>
      </c>
      <c r="L1133" s="54">
        <v>489984.92100000003</v>
      </c>
      <c r="M1133" s="54">
        <v>490173.67380355502</v>
      </c>
      <c r="N1133" s="54">
        <v>461392.06608746771</v>
      </c>
      <c r="O1133" s="111">
        <v>488313.7329840954</v>
      </c>
      <c r="P1133" s="111">
        <v>485748.5159721158</v>
      </c>
      <c r="Q1133" s="111">
        <v>485775.97477827873</v>
      </c>
      <c r="R1133" s="111">
        <v>485934.99999997939</v>
      </c>
      <c r="AC1133" s="84" t="str">
        <f t="shared" si="18"/>
        <v>FinlandHouseholdsRural</v>
      </c>
    </row>
    <row r="1134" spans="4:29" ht="13.15" customHeight="1" x14ac:dyDescent="0.25">
      <c r="D1134" s="53" t="s">
        <v>161</v>
      </c>
      <c r="E1134" s="53" t="s">
        <v>65</v>
      </c>
      <c r="F1134" s="53" t="s">
        <v>20</v>
      </c>
      <c r="G1134" s="53" t="s">
        <v>189</v>
      </c>
      <c r="H1134" s="54">
        <v>378515.24123086617</v>
      </c>
      <c r="I1134" s="54">
        <v>385896.01432769222</v>
      </c>
      <c r="J1134" s="54">
        <v>409761.33772367501</v>
      </c>
      <c r="K1134" s="54">
        <v>411325.89736872085</v>
      </c>
      <c r="L1134" s="54">
        <v>411653.94963633502</v>
      </c>
      <c r="M1134" s="54">
        <v>413059.8443202179</v>
      </c>
      <c r="N1134" s="54">
        <v>387837.79990452563</v>
      </c>
      <c r="O1134" s="111">
        <v>405599.44208819501</v>
      </c>
      <c r="P1134" s="111">
        <v>400471.59108168061</v>
      </c>
      <c r="Q1134" s="111">
        <v>389146.88668693072</v>
      </c>
      <c r="R1134" s="54">
        <v>372380.45008381421</v>
      </c>
      <c r="AC1134" s="84" t="str">
        <f t="shared" si="18"/>
        <v>FinlandFixed broadband coverageRural</v>
      </c>
    </row>
    <row r="1135" spans="4:29" ht="13.15" customHeight="1" x14ac:dyDescent="0.25">
      <c r="D1135" s="53" t="s">
        <v>161</v>
      </c>
      <c r="E1135" s="53" t="s">
        <v>70</v>
      </c>
      <c r="F1135" s="53" t="s">
        <v>20</v>
      </c>
      <c r="G1135" s="53" t="s">
        <v>189</v>
      </c>
      <c r="H1135" s="54">
        <v>34349.205309824603</v>
      </c>
      <c r="I1135" s="54">
        <v>37621.678826418545</v>
      </c>
      <c r="J1135" s="54">
        <v>40022.319439693354</v>
      </c>
      <c r="K1135" s="54">
        <v>40370.133692252595</v>
      </c>
      <c r="L1135" s="54">
        <v>40678.682479876174</v>
      </c>
      <c r="M1135" s="54">
        <v>45687.627459418145</v>
      </c>
      <c r="N1135" s="54">
        <v>41934.0021089238</v>
      </c>
      <c r="O1135" s="111">
        <v>259556.09381649154</v>
      </c>
      <c r="P1135" s="111">
        <v>256806.05813553496</v>
      </c>
      <c r="Q1135" s="111">
        <v>248385.58143969055</v>
      </c>
      <c r="R1135" s="54">
        <v>275835.89727051876</v>
      </c>
      <c r="AC1135" s="84" t="str">
        <f t="shared" si="18"/>
        <v>FinlandNGA coverageRural</v>
      </c>
    </row>
    <row r="1136" spans="4:29" ht="13.15" customHeight="1" x14ac:dyDescent="0.25">
      <c r="D1136" s="53" t="s">
        <v>161</v>
      </c>
      <c r="E1136" s="53" t="s">
        <v>225</v>
      </c>
      <c r="F1136" s="53" t="s">
        <v>20</v>
      </c>
      <c r="G1136" s="53" t="s">
        <v>189</v>
      </c>
      <c r="H1136" s="54" t="e">
        <v>#N/A</v>
      </c>
      <c r="I1136" s="54" t="e">
        <v>#N/A</v>
      </c>
      <c r="J1136" s="54" t="e">
        <v>#N/A</v>
      </c>
      <c r="K1136" s="54" t="e">
        <v>#N/A</v>
      </c>
      <c r="L1136" s="54" t="e">
        <v>#N/A</v>
      </c>
      <c r="M1136" s="54" t="e">
        <v>#N/A</v>
      </c>
      <c r="N1136" s="54">
        <v>41934.0021089238</v>
      </c>
      <c r="O1136" s="111">
        <v>45729.169545382523</v>
      </c>
      <c r="P1136" s="111">
        <v>60280.29066491031</v>
      </c>
      <c r="Q1136" s="111">
        <v>123219.62871017162</v>
      </c>
      <c r="R1136" s="54">
        <v>191179.73992099371</v>
      </c>
      <c r="AC1136" s="84" t="str">
        <f t="shared" si="18"/>
        <v>FinlandFixed VHCN coverage (FTTP &amp; DOCSIS 3.1)Rural</v>
      </c>
    </row>
    <row r="1137" spans="4:29" ht="13.15" customHeight="1" x14ac:dyDescent="0.25">
      <c r="D1137" s="53" t="s">
        <v>161</v>
      </c>
      <c r="E1137" s="53" t="s">
        <v>226</v>
      </c>
      <c r="F1137" s="53" t="s">
        <v>20</v>
      </c>
      <c r="G1137" s="53" t="s">
        <v>189</v>
      </c>
      <c r="H1137" s="54" t="e">
        <v>#N/A</v>
      </c>
      <c r="I1137" s="54" t="e">
        <v>#N/A</v>
      </c>
      <c r="J1137" s="54" t="e">
        <v>#N/A</v>
      </c>
      <c r="K1137" s="54" t="e">
        <v>#N/A</v>
      </c>
      <c r="L1137" s="54" t="e">
        <v>#N/A</v>
      </c>
      <c r="M1137" s="54" t="e">
        <v>#N/A</v>
      </c>
      <c r="N1137" s="54" t="e">
        <v>#N/A</v>
      </c>
      <c r="O1137" s="54" t="e">
        <v>#N/A</v>
      </c>
      <c r="P1137" s="54" t="e">
        <v>#N/A</v>
      </c>
      <c r="Q1137" s="54" t="e">
        <v>#N/A</v>
      </c>
      <c r="R1137" s="54" t="e">
        <v>#N/A</v>
      </c>
      <c r="AC1137" s="84" t="str">
        <f t="shared" si="18"/>
        <v>FinlandVHCN coverage (as defined by BEREC)Rural</v>
      </c>
    </row>
    <row r="1138" spans="4:29" ht="13.15" customHeight="1" x14ac:dyDescent="0.25">
      <c r="D1138" s="53" t="s">
        <v>161</v>
      </c>
      <c r="E1138" s="53" t="s">
        <v>74</v>
      </c>
      <c r="F1138" s="53" t="s">
        <v>20</v>
      </c>
      <c r="G1138" s="53" t="s">
        <v>189</v>
      </c>
      <c r="H1138" s="54">
        <v>361215.63857595378</v>
      </c>
      <c r="I1138" s="54">
        <v>368528.9886238575</v>
      </c>
      <c r="J1138" s="54">
        <v>391732.06091841881</v>
      </c>
      <c r="K1138" s="54">
        <v>399906.89689038892</v>
      </c>
      <c r="L1138" s="54">
        <v>400117.43477496371</v>
      </c>
      <c r="M1138" s="54">
        <v>401164.3714740015</v>
      </c>
      <c r="N1138" s="54">
        <v>376842.39558675466</v>
      </c>
      <c r="O1138" s="111">
        <v>382524.58929049544</v>
      </c>
      <c r="P1138" s="111">
        <v>361385.61909652461</v>
      </c>
      <c r="Q1138" s="111">
        <v>289120.61175575113</v>
      </c>
      <c r="R1138" s="54">
        <v>204136.57032230476</v>
      </c>
      <c r="AC1138" s="84" t="str">
        <f t="shared" si="18"/>
        <v>FinlandDSLRural</v>
      </c>
    </row>
    <row r="1139" spans="4:29" ht="13.15" customHeight="1" x14ac:dyDescent="0.25">
      <c r="D1139" s="53" t="s">
        <v>161</v>
      </c>
      <c r="E1139" s="53" t="s">
        <v>78</v>
      </c>
      <c r="F1139" s="53" t="s">
        <v>20</v>
      </c>
      <c r="G1139" s="53" t="s">
        <v>189</v>
      </c>
      <c r="H1139" s="54">
        <v>191844.25517577166</v>
      </c>
      <c r="I1139" s="54">
        <v>202044.15090623096</v>
      </c>
      <c r="J1139" s="54">
        <v>212610.96475208589</v>
      </c>
      <c r="K1139" s="54">
        <v>213399.53191352967</v>
      </c>
      <c r="L1139" s="54">
        <v>213782.36572238142</v>
      </c>
      <c r="M1139" s="54">
        <v>214005.38849176065</v>
      </c>
      <c r="N1139" s="54">
        <v>201792.51728580822</v>
      </c>
      <c r="O1139" s="111">
        <v>208304.42805089953</v>
      </c>
      <c r="P1139" s="111">
        <v>197888.57859936377</v>
      </c>
      <c r="Q1139" s="111">
        <v>173133.94101330373</v>
      </c>
      <c r="R1139" s="54">
        <v>127690.13946842347</v>
      </c>
      <c r="AC1139" s="84" t="str">
        <f t="shared" si="18"/>
        <v>FinlandVDSLRural</v>
      </c>
    </row>
    <row r="1140" spans="4:29" ht="13.15" customHeight="1" x14ac:dyDescent="0.25">
      <c r="D1140" s="53" t="s">
        <v>161</v>
      </c>
      <c r="E1140" s="53" t="s">
        <v>82</v>
      </c>
      <c r="F1140" s="53" t="s">
        <v>20</v>
      </c>
      <c r="G1140" s="53" t="s">
        <v>189</v>
      </c>
      <c r="H1140" s="54" t="e">
        <v>#N/A</v>
      </c>
      <c r="I1140" s="54" t="e">
        <v>#N/A</v>
      </c>
      <c r="J1140" s="54" t="e">
        <v>#N/A</v>
      </c>
      <c r="K1140" s="54" t="e">
        <v>#N/A</v>
      </c>
      <c r="L1140" s="54" t="e">
        <v>#N/A</v>
      </c>
      <c r="M1140" s="54" t="e">
        <v>#N/A</v>
      </c>
      <c r="N1140" s="54">
        <v>40542.188183287188</v>
      </c>
      <c r="O1140" s="111">
        <v>53780.278346803534</v>
      </c>
      <c r="P1140" s="111">
        <v>69846.585881327832</v>
      </c>
      <c r="Q1140" s="111">
        <v>80100.184006903291</v>
      </c>
      <c r="R1140" s="54">
        <v>64847.001366478435</v>
      </c>
      <c r="AC1140" s="84" t="str">
        <f t="shared" si="18"/>
        <v>FinlandVDSL 2 VectoringRural</v>
      </c>
    </row>
    <row r="1141" spans="4:29" ht="13.15" customHeight="1" x14ac:dyDescent="0.25">
      <c r="D1141" s="53" t="s">
        <v>161</v>
      </c>
      <c r="E1141" s="53" t="s">
        <v>86</v>
      </c>
      <c r="F1141" s="53" t="s">
        <v>20</v>
      </c>
      <c r="G1141" s="53" t="s">
        <v>189</v>
      </c>
      <c r="H1141" s="54">
        <v>34349.205309824603</v>
      </c>
      <c r="I1141" s="54">
        <v>37621.678826418545</v>
      </c>
      <c r="J1141" s="54">
        <v>40022.319439693354</v>
      </c>
      <c r="K1141" s="54">
        <v>40370.133692252595</v>
      </c>
      <c r="L1141" s="54">
        <v>40678.682479876174</v>
      </c>
      <c r="M1141" s="54">
        <v>45687.627459418145</v>
      </c>
      <c r="N1141" s="54">
        <v>41934.0021089238</v>
      </c>
      <c r="O1141" s="111">
        <v>45729.169545382523</v>
      </c>
      <c r="P1141" s="111">
        <v>60280.29066491031</v>
      </c>
      <c r="Q1141" s="111">
        <v>123219.62871017162</v>
      </c>
      <c r="R1141" s="54">
        <v>191179.73992099371</v>
      </c>
      <c r="AC1141" s="84" t="str">
        <f t="shared" si="18"/>
        <v>FinlandFTTPRural</v>
      </c>
    </row>
    <row r="1142" spans="4:29" ht="13.15" customHeight="1" x14ac:dyDescent="0.25">
      <c r="D1142" s="53" t="s">
        <v>161</v>
      </c>
      <c r="E1142" s="53" t="s">
        <v>90</v>
      </c>
      <c r="F1142" s="53" t="s">
        <v>20</v>
      </c>
      <c r="G1142" s="53" t="s">
        <v>189</v>
      </c>
      <c r="H1142" s="54">
        <v>0</v>
      </c>
      <c r="I1142" s="54">
        <v>0</v>
      </c>
      <c r="J1142" s="54">
        <v>0</v>
      </c>
      <c r="K1142" s="54">
        <v>0</v>
      </c>
      <c r="L1142" s="54">
        <v>0</v>
      </c>
      <c r="M1142" s="54">
        <v>0</v>
      </c>
      <c r="N1142" s="54">
        <v>0</v>
      </c>
      <c r="O1142" s="111">
        <v>0</v>
      </c>
      <c r="P1142" s="111">
        <v>0</v>
      </c>
      <c r="Q1142" s="111">
        <v>0</v>
      </c>
      <c r="R1142" s="54">
        <v>0</v>
      </c>
      <c r="AC1142" s="84" t="str">
        <f t="shared" si="18"/>
        <v>FinlandCable modem DOCSIS 3.0Rural</v>
      </c>
    </row>
    <row r="1143" spans="4:29" ht="13.15" customHeight="1" x14ac:dyDescent="0.25">
      <c r="D1143" s="53" t="s">
        <v>161</v>
      </c>
      <c r="E1143" s="53" t="s">
        <v>94</v>
      </c>
      <c r="F1143" s="53" t="s">
        <v>20</v>
      </c>
      <c r="G1143" s="53" t="s">
        <v>189</v>
      </c>
      <c r="H1143" s="54" t="e">
        <v>#N/A</v>
      </c>
      <c r="I1143" s="54" t="e">
        <v>#N/A</v>
      </c>
      <c r="J1143" s="54" t="e">
        <v>#N/A</v>
      </c>
      <c r="K1143" s="54" t="e">
        <v>#N/A</v>
      </c>
      <c r="L1143" s="54" t="e">
        <v>#N/A</v>
      </c>
      <c r="M1143" s="54" t="e">
        <v>#N/A</v>
      </c>
      <c r="N1143" s="54">
        <v>0</v>
      </c>
      <c r="O1143" s="111">
        <v>0</v>
      </c>
      <c r="P1143" s="111">
        <v>0</v>
      </c>
      <c r="Q1143" s="111">
        <v>0</v>
      </c>
      <c r="R1143" s="54">
        <v>0</v>
      </c>
      <c r="AC1143" s="84" t="str">
        <f t="shared" si="18"/>
        <v>FinlandCable modem DOCSIS 3.1Rural</v>
      </c>
    </row>
    <row r="1144" spans="4:29" ht="13.15" customHeight="1" x14ac:dyDescent="0.25">
      <c r="D1144" s="53" t="s">
        <v>161</v>
      </c>
      <c r="E1144" s="53" t="s">
        <v>98</v>
      </c>
      <c r="F1144" s="53" t="s">
        <v>20</v>
      </c>
      <c r="G1144" s="53" t="s">
        <v>189</v>
      </c>
      <c r="H1144" s="54" t="e">
        <v>#N/A</v>
      </c>
      <c r="I1144" s="54" t="e">
        <v>#N/A</v>
      </c>
      <c r="J1144" s="54" t="e">
        <v>#N/A</v>
      </c>
      <c r="K1144" s="54" t="e">
        <v>#N/A</v>
      </c>
      <c r="L1144" s="54" t="e">
        <v>#N/A</v>
      </c>
      <c r="M1144" s="54" t="e">
        <v>#N/A</v>
      </c>
      <c r="N1144" s="54">
        <v>0</v>
      </c>
      <c r="O1144" s="111">
        <v>0</v>
      </c>
      <c r="P1144" s="111">
        <v>0</v>
      </c>
      <c r="Q1144" s="111">
        <v>0</v>
      </c>
      <c r="R1144" s="54">
        <v>0</v>
      </c>
      <c r="AC1144" s="84" t="str">
        <f t="shared" si="18"/>
        <v>FinlandFWARural</v>
      </c>
    </row>
    <row r="1145" spans="4:29" ht="13.15" customHeight="1" x14ac:dyDescent="0.25">
      <c r="D1145" s="53" t="s">
        <v>161</v>
      </c>
      <c r="E1145" s="53" t="s">
        <v>102</v>
      </c>
      <c r="F1145" s="53" t="s">
        <v>20</v>
      </c>
      <c r="G1145" s="53" t="s">
        <v>189</v>
      </c>
      <c r="H1145" s="54">
        <v>109225.81550680628</v>
      </c>
      <c r="I1145" s="54">
        <v>261335.40047619035</v>
      </c>
      <c r="J1145" s="54">
        <v>293338.2852299838</v>
      </c>
      <c r="K1145" s="54">
        <v>489723.96843405068</v>
      </c>
      <c r="L1145" s="54">
        <v>489937.4379198461</v>
      </c>
      <c r="M1145" s="54">
        <v>489527.3728035551</v>
      </c>
      <c r="N1145" s="54">
        <v>461018.28728237952</v>
      </c>
      <c r="O1145" s="111">
        <v>487948.42798409541</v>
      </c>
      <c r="P1145" s="111">
        <v>485748.5159721158</v>
      </c>
      <c r="Q1145" s="111">
        <v>485775.97477827873</v>
      </c>
      <c r="R1145" s="54" t="e">
        <v>#N/A</v>
      </c>
      <c r="AC1145" s="84" t="str">
        <f t="shared" si="18"/>
        <v>FinlandLTERural</v>
      </c>
    </row>
    <row r="1146" spans="4:29" ht="13.15" customHeight="1" x14ac:dyDescent="0.25">
      <c r="D1146" s="53" t="s">
        <v>161</v>
      </c>
      <c r="E1146" s="53" t="s">
        <v>108</v>
      </c>
      <c r="F1146" s="53" t="s">
        <v>20</v>
      </c>
      <c r="G1146" s="53" t="s">
        <v>189</v>
      </c>
      <c r="H1146" s="54" t="e">
        <v>#N/A</v>
      </c>
      <c r="I1146" s="54" t="e">
        <v>#N/A</v>
      </c>
      <c r="J1146" s="54" t="e">
        <v>#N/A</v>
      </c>
      <c r="K1146" s="54" t="e">
        <v>#N/A</v>
      </c>
      <c r="L1146" s="54" t="e">
        <v>#N/A</v>
      </c>
      <c r="M1146" s="54" t="e">
        <v>#N/A</v>
      </c>
      <c r="N1146" s="54" t="e">
        <v>#N/A</v>
      </c>
      <c r="O1146" s="111">
        <v>0</v>
      </c>
      <c r="P1146" s="111">
        <v>92027.379458447249</v>
      </c>
      <c r="Q1146" s="111">
        <v>376941.16933393193</v>
      </c>
      <c r="R1146" s="54">
        <v>448943.77030710329</v>
      </c>
      <c r="AC1146" s="84" t="str">
        <f t="shared" si="18"/>
        <v>Finland5GRural</v>
      </c>
    </row>
    <row r="1147" spans="4:29" ht="13.15" customHeight="1" x14ac:dyDescent="0.25">
      <c r="D1147" s="53" t="s">
        <v>161</v>
      </c>
      <c r="E1147" s="53" t="s">
        <v>207</v>
      </c>
      <c r="F1147" s="53" t="s">
        <v>20</v>
      </c>
      <c r="G1147" s="53" t="s">
        <v>189</v>
      </c>
      <c r="H1147" s="54" t="e">
        <v>#N/A</v>
      </c>
      <c r="I1147" s="54" t="e">
        <v>#N/A</v>
      </c>
      <c r="J1147" s="54" t="e">
        <v>#N/A</v>
      </c>
      <c r="K1147" s="54" t="e">
        <v>#N/A</v>
      </c>
      <c r="L1147" s="54" t="e">
        <v>#N/A</v>
      </c>
      <c r="M1147" s="54" t="e">
        <v>#N/A</v>
      </c>
      <c r="N1147" s="54" t="e">
        <v>#N/A</v>
      </c>
      <c r="O1147" s="111" t="e">
        <v>#N/A</v>
      </c>
      <c r="P1147" s="111" t="e">
        <v>#N/A</v>
      </c>
      <c r="Q1147" s="111">
        <v>149559.40705185887</v>
      </c>
      <c r="R1147" s="54">
        <v>244108.55372649228</v>
      </c>
      <c r="AC1147" s="84" t="str">
        <f t="shared" si="18"/>
        <v>Finland5G in the 3.4–3.8 GHz bandRural</v>
      </c>
    </row>
    <row r="1148" spans="4:29" ht="13.15" customHeight="1" x14ac:dyDescent="0.25">
      <c r="D1148" s="53" t="s">
        <v>161</v>
      </c>
      <c r="E1148" s="53" t="s">
        <v>112</v>
      </c>
      <c r="F1148" s="53" t="s">
        <v>20</v>
      </c>
      <c r="G1148" s="53" t="s">
        <v>189</v>
      </c>
      <c r="H1148" s="54">
        <v>463391.92071442422</v>
      </c>
      <c r="I1148" s="54">
        <v>463872.85714285716</v>
      </c>
      <c r="J1148" s="54">
        <v>488186.78015904775</v>
      </c>
      <c r="K1148" s="54">
        <v>489771.9684340508</v>
      </c>
      <c r="L1148" s="54">
        <v>489984.92100000003</v>
      </c>
      <c r="M1148" s="54">
        <v>490173.67380355502</v>
      </c>
      <c r="N1148" s="54">
        <v>461392.06608746771</v>
      </c>
      <c r="O1148" s="111">
        <v>488313.7329840954</v>
      </c>
      <c r="P1148" s="111">
        <v>485748.5159721158</v>
      </c>
      <c r="Q1148" s="111">
        <v>485775.97477827873</v>
      </c>
      <c r="R1148" s="54">
        <v>485934.99999997939</v>
      </c>
      <c r="AC1148" s="84" t="str">
        <f t="shared" ref="AC1148:AC1207" si="19">D1148&amp;E1148&amp;F1148</f>
        <v>FinlandSatelliteRural</v>
      </c>
    </row>
    <row r="1149" spans="4:29" ht="13.15" customHeight="1" x14ac:dyDescent="0.25">
      <c r="D1149" s="53" t="s">
        <v>161</v>
      </c>
      <c r="E1149" s="53" t="s">
        <v>52</v>
      </c>
      <c r="F1149" s="53" t="s">
        <v>20</v>
      </c>
      <c r="G1149" s="53" t="s">
        <v>189</v>
      </c>
      <c r="H1149" s="54">
        <v>456961.84095251944</v>
      </c>
      <c r="I1149" s="54">
        <v>457425.504084357</v>
      </c>
      <c r="J1149" s="54">
        <v>488135.28015904786</v>
      </c>
      <c r="K1149" s="54">
        <v>489740.96843405068</v>
      </c>
      <c r="L1149" s="54">
        <v>489961.17945992318</v>
      </c>
      <c r="M1149" s="54">
        <v>489850.52330355503</v>
      </c>
      <c r="N1149" s="54" t="e">
        <v>#N/A</v>
      </c>
      <c r="O1149" s="54" t="e">
        <v>#N/A</v>
      </c>
      <c r="P1149" s="54" t="e">
        <v>#N/A</v>
      </c>
      <c r="Q1149" s="54" t="e">
        <v>#N/A</v>
      </c>
      <c r="R1149" s="111" t="e">
        <v>#N/A</v>
      </c>
      <c r="AC1149" s="84" t="str">
        <f t="shared" si="19"/>
        <v>FinlandOverall broadband coverageRural</v>
      </c>
    </row>
    <row r="1150" spans="4:29" ht="13.15" customHeight="1" x14ac:dyDescent="0.25">
      <c r="D1150" s="53" t="s">
        <v>161</v>
      </c>
      <c r="E1150" s="53" t="s">
        <v>53</v>
      </c>
      <c r="F1150" s="53" t="s">
        <v>20</v>
      </c>
      <c r="G1150" s="53" t="s">
        <v>189</v>
      </c>
      <c r="H1150" s="54" t="e">
        <v>#N/A</v>
      </c>
      <c r="I1150" s="54" t="e">
        <v>#N/A</v>
      </c>
      <c r="J1150" s="54" t="e">
        <v>#N/A</v>
      </c>
      <c r="K1150" s="54" t="e">
        <v>#N/A</v>
      </c>
      <c r="L1150" s="54">
        <v>40678.682479876174</v>
      </c>
      <c r="M1150" s="54">
        <v>45687.627459418145</v>
      </c>
      <c r="N1150" s="54" t="e">
        <v>#N/A</v>
      </c>
      <c r="O1150" s="54" t="e">
        <v>#N/A</v>
      </c>
      <c r="P1150" s="54" t="e">
        <v>#N/A</v>
      </c>
      <c r="Q1150" s="54" t="e">
        <v>#N/A</v>
      </c>
      <c r="R1150" s="111" t="e">
        <v>#N/A</v>
      </c>
      <c r="AC1150" s="84" t="str">
        <f t="shared" si="19"/>
        <v>FinlandDOCSIS 3.0 &amp; FTTP coverageRural</v>
      </c>
    </row>
    <row r="1151" spans="4:29" ht="13.15" customHeight="1" x14ac:dyDescent="0.25">
      <c r="D1151" s="53" t="s">
        <v>161</v>
      </c>
      <c r="E1151" s="53" t="s">
        <v>129</v>
      </c>
      <c r="F1151" s="53" t="s">
        <v>20</v>
      </c>
      <c r="G1151" s="53" t="s">
        <v>189</v>
      </c>
      <c r="H1151" s="54">
        <v>250</v>
      </c>
      <c r="I1151" s="54">
        <v>5114.5714285714348</v>
      </c>
      <c r="J1151" s="54">
        <v>5364.8829870572281</v>
      </c>
      <c r="K1151" s="54">
        <v>0</v>
      </c>
      <c r="L1151" s="54">
        <v>0</v>
      </c>
      <c r="M1151" s="54">
        <v>0</v>
      </c>
      <c r="N1151" s="54" t="e">
        <v>#N/A</v>
      </c>
      <c r="O1151" s="54" t="e">
        <v>#N/A</v>
      </c>
      <c r="P1151" s="54" t="e">
        <v>#N/A</v>
      </c>
      <c r="Q1151" s="54" t="e">
        <v>#N/A</v>
      </c>
      <c r="R1151" s="111" t="e">
        <v>#N/A</v>
      </c>
      <c r="AC1151" s="84" t="str">
        <f t="shared" si="19"/>
        <v>FinlandWiMAXRural</v>
      </c>
    </row>
    <row r="1152" spans="4:29" ht="13.15" customHeight="1" x14ac:dyDescent="0.25">
      <c r="D1152" s="53" t="s">
        <v>161</v>
      </c>
      <c r="E1152" s="53" t="s">
        <v>124</v>
      </c>
      <c r="F1152" s="53" t="s">
        <v>20</v>
      </c>
      <c r="G1152" s="53" t="s">
        <v>189</v>
      </c>
      <c r="H1152" s="54">
        <v>0</v>
      </c>
      <c r="I1152" s="54">
        <v>0</v>
      </c>
      <c r="J1152" s="54">
        <v>0</v>
      </c>
      <c r="K1152" s="54">
        <v>0</v>
      </c>
      <c r="L1152" s="54">
        <v>0</v>
      </c>
      <c r="M1152" s="54">
        <v>0</v>
      </c>
      <c r="N1152" s="54" t="e">
        <v>#N/A</v>
      </c>
      <c r="O1152" s="54" t="e">
        <v>#N/A</v>
      </c>
      <c r="P1152" s="54" t="e">
        <v>#N/A</v>
      </c>
      <c r="Q1152" s="54" t="e">
        <v>#N/A</v>
      </c>
      <c r="R1152" s="111" t="e">
        <v>#N/A</v>
      </c>
      <c r="AC1152" s="84" t="str">
        <f t="shared" si="19"/>
        <v>FinlandCable modemRural</v>
      </c>
    </row>
    <row r="1153" spans="4:29" ht="13.15" customHeight="1" x14ac:dyDescent="0.25">
      <c r="D1153" s="53" t="s">
        <v>161</v>
      </c>
      <c r="E1153" s="53" t="s">
        <v>134</v>
      </c>
      <c r="F1153" s="53" t="s">
        <v>20</v>
      </c>
      <c r="G1153" s="53" t="s">
        <v>189</v>
      </c>
      <c r="H1153" s="54">
        <v>450531.76119061466</v>
      </c>
      <c r="I1153" s="54">
        <v>450978.15102585673</v>
      </c>
      <c r="J1153" s="54">
        <v>488083.78015904786</v>
      </c>
      <c r="K1153" s="54">
        <v>489709.96843405068</v>
      </c>
      <c r="L1153" s="54">
        <v>487328.92099999991</v>
      </c>
      <c r="M1153" s="54">
        <v>489527.3728035551</v>
      </c>
      <c r="N1153" s="54" t="e">
        <v>#N/A</v>
      </c>
      <c r="O1153" s="54" t="e">
        <v>#N/A</v>
      </c>
      <c r="P1153" s="54" t="e">
        <v>#N/A</v>
      </c>
      <c r="Q1153" s="54" t="e">
        <v>#N/A</v>
      </c>
      <c r="R1153" s="111" t="e">
        <v>#N/A</v>
      </c>
      <c r="AC1153" s="84" t="str">
        <f t="shared" si="19"/>
        <v>FinlandHSPARural</v>
      </c>
    </row>
    <row r="1154" spans="4:29" ht="13.15" customHeight="1" x14ac:dyDescent="0.25">
      <c r="D1154" s="53" t="s">
        <v>163</v>
      </c>
      <c r="E1154" s="53" t="s">
        <v>31</v>
      </c>
      <c r="F1154" s="53" t="s">
        <v>20</v>
      </c>
      <c r="G1154" s="53" t="s">
        <v>152</v>
      </c>
      <c r="H1154" s="54">
        <v>4978395.7837589309</v>
      </c>
      <c r="I1154" s="54">
        <v>4656097.0981818195</v>
      </c>
      <c r="J1154" s="54">
        <v>4668697.2028529653</v>
      </c>
      <c r="K1154" s="54">
        <v>4708610.7030603373</v>
      </c>
      <c r="L1154" s="54">
        <v>4724125.8931504032</v>
      </c>
      <c r="M1154" s="54">
        <v>4732397.804736984</v>
      </c>
      <c r="N1154" s="54">
        <v>4543697.8591391742</v>
      </c>
      <c r="O1154" s="111">
        <v>4733399.2071180334</v>
      </c>
      <c r="P1154" s="111">
        <v>4745563.1095830426</v>
      </c>
      <c r="Q1154" s="111">
        <v>4521608.409969571</v>
      </c>
      <c r="R1154" s="111">
        <v>4765929.6983228875</v>
      </c>
      <c r="AC1154" s="84" t="str">
        <f t="shared" si="19"/>
        <v>FranceHouseholdsRural</v>
      </c>
    </row>
    <row r="1155" spans="4:29" ht="13.15" customHeight="1" x14ac:dyDescent="0.25">
      <c r="D1155" s="53" t="s">
        <v>163</v>
      </c>
      <c r="E1155" s="53" t="s">
        <v>65</v>
      </c>
      <c r="F1155" s="53" t="s">
        <v>20</v>
      </c>
      <c r="G1155" s="53" t="s">
        <v>189</v>
      </c>
      <c r="H1155" s="54">
        <v>4898937.6028576102</v>
      </c>
      <c r="I1155" s="54">
        <v>4608699.5908640418</v>
      </c>
      <c r="J1155" s="54">
        <v>4619687.3044418497</v>
      </c>
      <c r="K1155" s="54">
        <v>4694314.8056283798</v>
      </c>
      <c r="L1155" s="54">
        <v>4722665.6204231335</v>
      </c>
      <c r="M1155" s="54">
        <v>4730617.9545511343</v>
      </c>
      <c r="N1155" s="54">
        <v>4543697.8591391742</v>
      </c>
      <c r="O1155" s="111">
        <v>4733399.2071180334</v>
      </c>
      <c r="P1155" s="111">
        <v>4740080.7978374697</v>
      </c>
      <c r="Q1155" s="147">
        <v>4517803.1276812628</v>
      </c>
      <c r="R1155" s="54">
        <v>4763325.3347232835</v>
      </c>
      <c r="AC1155" s="84" t="str">
        <f t="shared" si="19"/>
        <v>FranceFixed broadband coverageRural</v>
      </c>
    </row>
    <row r="1156" spans="4:29" ht="13.15" customHeight="1" x14ac:dyDescent="0.25">
      <c r="D1156" s="53" t="s">
        <v>163</v>
      </c>
      <c r="E1156" s="53" t="s">
        <v>70</v>
      </c>
      <c r="F1156" s="53" t="s">
        <v>20</v>
      </c>
      <c r="G1156" s="53" t="s">
        <v>189</v>
      </c>
      <c r="H1156" s="54">
        <v>805585.64999999956</v>
      </c>
      <c r="I1156" s="54">
        <v>929067.15203219373</v>
      </c>
      <c r="J1156" s="54">
        <v>1076060.9361994734</v>
      </c>
      <c r="K1156" s="54">
        <v>1183871.0575745101</v>
      </c>
      <c r="L1156" s="54">
        <v>1292933.568712875</v>
      </c>
      <c r="M1156" s="54">
        <v>1477695.5441529404</v>
      </c>
      <c r="N1156" s="54">
        <v>1516620.0651030792</v>
      </c>
      <c r="O1156" s="111">
        <v>1772754.3224123106</v>
      </c>
      <c r="P1156" s="111">
        <v>2240429.9988310705</v>
      </c>
      <c r="Q1156" s="147">
        <v>2693179.4273438281</v>
      </c>
      <c r="R1156" s="54">
        <v>3489270.9791489015</v>
      </c>
      <c r="AC1156" s="84" t="str">
        <f t="shared" si="19"/>
        <v>FranceNGA coverageRural</v>
      </c>
    </row>
    <row r="1157" spans="4:29" ht="13.15" customHeight="1" x14ac:dyDescent="0.25">
      <c r="D1157" s="53" t="s">
        <v>163</v>
      </c>
      <c r="E1157" s="53" t="s">
        <v>225</v>
      </c>
      <c r="F1157" s="53" t="s">
        <v>20</v>
      </c>
      <c r="G1157" s="53" t="s">
        <v>189</v>
      </c>
      <c r="H1157" s="54" t="e">
        <v>#N/A</v>
      </c>
      <c r="I1157" s="54" t="e">
        <v>#N/A</v>
      </c>
      <c r="J1157" s="54" t="e">
        <v>#N/A</v>
      </c>
      <c r="K1157" s="54" t="e">
        <v>#N/A</v>
      </c>
      <c r="L1157" s="54" t="e">
        <v>#N/A</v>
      </c>
      <c r="M1157" s="54" t="e">
        <v>#N/A</v>
      </c>
      <c r="N1157" s="54">
        <v>562626.41225116479</v>
      </c>
      <c r="O1157" s="111">
        <v>872878.32370515354</v>
      </c>
      <c r="P1157" s="111">
        <v>1365958.9593348624</v>
      </c>
      <c r="Q1157" s="147">
        <v>2073404.7878768174</v>
      </c>
      <c r="R1157" s="54">
        <v>3078483.527252052</v>
      </c>
      <c r="AC1157" s="84" t="str">
        <f t="shared" si="19"/>
        <v>FranceFixed VHCN coverage (FTTP &amp; DOCSIS 3.1)Rural</v>
      </c>
    </row>
    <row r="1158" spans="4:29" ht="13.15" customHeight="1" x14ac:dyDescent="0.25">
      <c r="D1158" s="53" t="s">
        <v>163</v>
      </c>
      <c r="E1158" s="53" t="s">
        <v>226</v>
      </c>
      <c r="F1158" s="53" t="s">
        <v>20</v>
      </c>
      <c r="G1158" s="53" t="s">
        <v>189</v>
      </c>
      <c r="H1158" s="54" t="e">
        <v>#N/A</v>
      </c>
      <c r="I1158" s="54" t="e">
        <v>#N/A</v>
      </c>
      <c r="J1158" s="54" t="e">
        <v>#N/A</v>
      </c>
      <c r="K1158" s="54" t="e">
        <v>#N/A</v>
      </c>
      <c r="L1158" s="54" t="e">
        <v>#N/A</v>
      </c>
      <c r="M1158" s="54" t="e">
        <v>#N/A</v>
      </c>
      <c r="N1158" s="54" t="e">
        <v>#N/A</v>
      </c>
      <c r="O1158" s="54" t="e">
        <v>#N/A</v>
      </c>
      <c r="P1158" s="54" t="e">
        <v>#N/A</v>
      </c>
      <c r="Q1158" s="54" t="e">
        <v>#N/A</v>
      </c>
      <c r="R1158" s="54">
        <v>3078483.527252052</v>
      </c>
      <c r="AC1158" s="84" t="str">
        <f t="shared" si="19"/>
        <v>FranceVHCN coverage (as defined by BEREC)Rural</v>
      </c>
    </row>
    <row r="1159" spans="4:29" ht="13.15" customHeight="1" x14ac:dyDescent="0.25">
      <c r="D1159" s="53" t="s">
        <v>163</v>
      </c>
      <c r="E1159" s="53" t="s">
        <v>74</v>
      </c>
      <c r="F1159" s="53" t="s">
        <v>20</v>
      </c>
      <c r="G1159" s="53" t="s">
        <v>189</v>
      </c>
      <c r="H1159" s="54">
        <v>4894112.2379202601</v>
      </c>
      <c r="I1159" s="54">
        <v>4581657.1311231507</v>
      </c>
      <c r="J1159" s="54">
        <v>4601191.4813259365</v>
      </c>
      <c r="K1159" s="54">
        <v>4690438.6480813054</v>
      </c>
      <c r="L1159" s="54">
        <v>4722012.0770460693</v>
      </c>
      <c r="M1159" s="54">
        <v>4729426.289114208</v>
      </c>
      <c r="N1159" s="54">
        <v>4540883.6960979979</v>
      </c>
      <c r="O1159" s="111">
        <v>4688282.631611851</v>
      </c>
      <c r="P1159" s="111">
        <v>4662713.5161921643</v>
      </c>
      <c r="Q1159" s="147">
        <v>4414348.9383452022</v>
      </c>
      <c r="R1159" s="54">
        <v>4681662.4809687966</v>
      </c>
      <c r="AC1159" s="84" t="str">
        <f t="shared" si="19"/>
        <v>FranceDSLRural</v>
      </c>
    </row>
    <row r="1160" spans="4:29" ht="13.15" customHeight="1" x14ac:dyDescent="0.25">
      <c r="D1160" s="53" t="s">
        <v>163</v>
      </c>
      <c r="E1160" s="53" t="s">
        <v>78</v>
      </c>
      <c r="F1160" s="53" t="s">
        <v>20</v>
      </c>
      <c r="G1160" s="53" t="s">
        <v>189</v>
      </c>
      <c r="H1160" s="54">
        <v>725144.39999999967</v>
      </c>
      <c r="I1160" s="54">
        <v>824189.42932507675</v>
      </c>
      <c r="J1160" s="54">
        <v>987244.65406909096</v>
      </c>
      <c r="K1160" s="54">
        <v>1080102.5037695742</v>
      </c>
      <c r="L1160" s="54">
        <v>1117618.2730788926</v>
      </c>
      <c r="M1160" s="54">
        <v>1150491.8042286597</v>
      </c>
      <c r="N1160" s="54">
        <v>1110094.5265156976</v>
      </c>
      <c r="O1160" s="111">
        <v>1158123.4463612381</v>
      </c>
      <c r="P1160" s="111">
        <v>1174587.4716642064</v>
      </c>
      <c r="Q1160" s="147">
        <v>1124551.4926665144</v>
      </c>
      <c r="R1160" s="54">
        <v>1199024.5729453338</v>
      </c>
      <c r="AC1160" s="84" t="str">
        <f t="shared" si="19"/>
        <v>FranceVDSLRural</v>
      </c>
    </row>
    <row r="1161" spans="4:29" ht="13.15" customHeight="1" x14ac:dyDescent="0.25">
      <c r="D1161" s="53" t="s">
        <v>163</v>
      </c>
      <c r="E1161" s="53" t="s">
        <v>82</v>
      </c>
      <c r="F1161" s="53" t="s">
        <v>20</v>
      </c>
      <c r="G1161" s="53" t="s">
        <v>189</v>
      </c>
      <c r="H1161" s="54" t="e">
        <v>#N/A</v>
      </c>
      <c r="I1161" s="54" t="e">
        <v>#N/A</v>
      </c>
      <c r="J1161" s="54" t="e">
        <v>#N/A</v>
      </c>
      <c r="K1161" s="54" t="e">
        <v>#N/A</v>
      </c>
      <c r="L1161" s="54" t="e">
        <v>#N/A</v>
      </c>
      <c r="M1161" s="54" t="e">
        <v>#N/A</v>
      </c>
      <c r="N1161" s="54">
        <v>0</v>
      </c>
      <c r="O1161" s="111">
        <v>0</v>
      </c>
      <c r="P1161" s="111">
        <v>0</v>
      </c>
      <c r="Q1161" s="111">
        <v>0</v>
      </c>
      <c r="R1161" s="54">
        <v>0</v>
      </c>
      <c r="AC1161" s="84" t="str">
        <f t="shared" si="19"/>
        <v>FranceVDSL 2 VectoringRural</v>
      </c>
    </row>
    <row r="1162" spans="4:29" ht="13.15" customHeight="1" x14ac:dyDescent="0.25">
      <c r="D1162" s="53" t="s">
        <v>163</v>
      </c>
      <c r="E1162" s="53" t="s">
        <v>86</v>
      </c>
      <c r="F1162" s="53" t="s">
        <v>20</v>
      </c>
      <c r="G1162" s="53" t="s">
        <v>189</v>
      </c>
      <c r="H1162" s="54">
        <v>65717</v>
      </c>
      <c r="I1162" s="54">
        <v>79237.363636363647</v>
      </c>
      <c r="J1162" s="54">
        <v>93905.78213038246</v>
      </c>
      <c r="K1162" s="54">
        <v>109316.52118343802</v>
      </c>
      <c r="L1162" s="54">
        <v>204409.17974070134</v>
      </c>
      <c r="M1162" s="54">
        <v>440039.96241015097</v>
      </c>
      <c r="N1162" s="54">
        <v>562626.41225116479</v>
      </c>
      <c r="O1162" s="111">
        <v>872878.32370515354</v>
      </c>
      <c r="P1162" s="111">
        <v>1365958.9593348624</v>
      </c>
      <c r="Q1162" s="147">
        <v>2073404.7878768174</v>
      </c>
      <c r="R1162" s="54">
        <v>3078483.527252052</v>
      </c>
      <c r="AC1162" s="84" t="str">
        <f t="shared" si="19"/>
        <v>FranceFTTPRural</v>
      </c>
    </row>
    <row r="1163" spans="4:29" ht="13.15" customHeight="1" x14ac:dyDescent="0.25">
      <c r="D1163" s="53" t="s">
        <v>163</v>
      </c>
      <c r="E1163" s="53" t="s">
        <v>90</v>
      </c>
      <c r="F1163" s="53" t="s">
        <v>20</v>
      </c>
      <c r="G1163" s="53" t="s">
        <v>189</v>
      </c>
      <c r="H1163" s="54">
        <v>30775.629032245703</v>
      </c>
      <c r="I1163" s="54">
        <v>58312.727272727287</v>
      </c>
      <c r="J1163" s="54">
        <v>31639.782130382457</v>
      </c>
      <c r="K1163" s="54">
        <v>56036.521183438017</v>
      </c>
      <c r="L1163" s="54">
        <v>53846.179740701336</v>
      </c>
      <c r="M1163" s="54">
        <v>62521.319600869632</v>
      </c>
      <c r="N1163" s="54">
        <v>29619.780430564468</v>
      </c>
      <c r="O1163" s="111">
        <v>30867.799313369702</v>
      </c>
      <c r="P1163" s="111">
        <v>13828.590731135693</v>
      </c>
      <c r="Q1163" s="111">
        <v>11550.019643203133</v>
      </c>
      <c r="R1163" s="54">
        <v>11218.909843846564</v>
      </c>
      <c r="AC1163" s="84" t="str">
        <f t="shared" si="19"/>
        <v>FranceCable modem DOCSIS 3.0Rural</v>
      </c>
    </row>
    <row r="1164" spans="4:29" ht="13.15" customHeight="1" x14ac:dyDescent="0.25">
      <c r="D1164" s="53" t="s">
        <v>163</v>
      </c>
      <c r="E1164" s="53" t="s">
        <v>94</v>
      </c>
      <c r="F1164" s="53" t="s">
        <v>20</v>
      </c>
      <c r="G1164" s="53" t="s">
        <v>189</v>
      </c>
      <c r="H1164" s="54" t="e">
        <v>#N/A</v>
      </c>
      <c r="I1164" s="54" t="e">
        <v>#N/A</v>
      </c>
      <c r="J1164" s="54" t="e">
        <v>#N/A</v>
      </c>
      <c r="K1164" s="54" t="e">
        <v>#N/A</v>
      </c>
      <c r="L1164" s="54" t="e">
        <v>#N/A</v>
      </c>
      <c r="M1164" s="54" t="e">
        <v>#N/A</v>
      </c>
      <c r="N1164" s="54">
        <v>0</v>
      </c>
      <c r="O1164" s="111">
        <v>0</v>
      </c>
      <c r="P1164" s="111">
        <v>0</v>
      </c>
      <c r="Q1164" s="111">
        <v>0</v>
      </c>
      <c r="R1164" s="54">
        <v>0</v>
      </c>
      <c r="AC1164" s="84" t="str">
        <f t="shared" si="19"/>
        <v>FranceCable modem DOCSIS 3.1Rural</v>
      </c>
    </row>
    <row r="1165" spans="4:29" ht="13.15" customHeight="1" x14ac:dyDescent="0.25">
      <c r="D1165" s="53" t="s">
        <v>163</v>
      </c>
      <c r="E1165" s="53" t="s">
        <v>98</v>
      </c>
      <c r="F1165" s="53" t="s">
        <v>20</v>
      </c>
      <c r="G1165" s="53" t="s">
        <v>189</v>
      </c>
      <c r="H1165" s="54" t="e">
        <v>#N/A</v>
      </c>
      <c r="I1165" s="54" t="e">
        <v>#N/A</v>
      </c>
      <c r="J1165" s="54" t="e">
        <v>#N/A</v>
      </c>
      <c r="K1165" s="54" t="e">
        <v>#N/A</v>
      </c>
      <c r="L1165" s="54" t="e">
        <v>#N/A</v>
      </c>
      <c r="M1165" s="54" t="e">
        <v>#N/A</v>
      </c>
      <c r="N1165" s="54">
        <v>3959242.9558874187</v>
      </c>
      <c r="O1165" s="111">
        <v>4186688.1498174388</v>
      </c>
      <c r="P1165" s="111">
        <v>4330032.4600712713</v>
      </c>
      <c r="Q1165" s="147">
        <v>4449602.5110678291</v>
      </c>
      <c r="R1165" s="54">
        <v>4637330.429543009</v>
      </c>
      <c r="AC1165" s="84" t="str">
        <f t="shared" si="19"/>
        <v>FranceFWARural</v>
      </c>
    </row>
    <row r="1166" spans="4:29" ht="13.15" customHeight="1" x14ac:dyDescent="0.25">
      <c r="D1166" s="53" t="s">
        <v>163</v>
      </c>
      <c r="E1166" s="53" t="s">
        <v>102</v>
      </c>
      <c r="F1166" s="53" t="s">
        <v>20</v>
      </c>
      <c r="G1166" s="53" t="s">
        <v>189</v>
      </c>
      <c r="H1166" s="54">
        <v>629.42604441148205</v>
      </c>
      <c r="I1166" s="54">
        <v>182276.51641319087</v>
      </c>
      <c r="J1166" s="54">
        <v>247703.17634879568</v>
      </c>
      <c r="K1166" s="54">
        <v>2905525.766579513</v>
      </c>
      <c r="L1166" s="54">
        <v>4133833.6581936949</v>
      </c>
      <c r="M1166" s="54">
        <v>4721308.2954382151</v>
      </c>
      <c r="N1166" s="54">
        <v>4532776.4753875276</v>
      </c>
      <c r="O1166" s="111">
        <v>4692980.406208504</v>
      </c>
      <c r="P1166" s="111">
        <v>4733429.3065093737</v>
      </c>
      <c r="Q1166" s="111">
        <v>4517951.7755287047</v>
      </c>
      <c r="R1166" s="54" t="e">
        <v>#N/A</v>
      </c>
      <c r="AC1166" s="84" t="str">
        <f t="shared" si="19"/>
        <v>FranceLTERural</v>
      </c>
    </row>
    <row r="1167" spans="4:29" ht="13.15" customHeight="1" x14ac:dyDescent="0.25">
      <c r="D1167" s="53" t="s">
        <v>163</v>
      </c>
      <c r="E1167" s="53" t="s">
        <v>108</v>
      </c>
      <c r="F1167" s="53" t="s">
        <v>20</v>
      </c>
      <c r="G1167" s="53" t="s">
        <v>189</v>
      </c>
      <c r="H1167" s="54" t="e">
        <v>#N/A</v>
      </c>
      <c r="I1167" s="54" t="e">
        <v>#N/A</v>
      </c>
      <c r="J1167" s="54" t="e">
        <v>#N/A</v>
      </c>
      <c r="K1167" s="54" t="e">
        <v>#N/A</v>
      </c>
      <c r="L1167" s="54" t="e">
        <v>#N/A</v>
      </c>
      <c r="M1167" s="54" t="e">
        <v>#N/A</v>
      </c>
      <c r="N1167" s="54" t="e">
        <v>#N/A</v>
      </c>
      <c r="O1167" s="111">
        <v>0</v>
      </c>
      <c r="P1167" s="111">
        <v>2288450.4317739694</v>
      </c>
      <c r="Q1167" s="111">
        <v>3324703.7098966222</v>
      </c>
      <c r="R1167" s="54">
        <v>4347437.2733485382</v>
      </c>
      <c r="AC1167" s="84" t="str">
        <f t="shared" si="19"/>
        <v>France5GRural</v>
      </c>
    </row>
    <row r="1168" spans="4:29" ht="13.15" customHeight="1" x14ac:dyDescent="0.25">
      <c r="D1168" s="53" t="s">
        <v>163</v>
      </c>
      <c r="E1168" s="53" t="s">
        <v>207</v>
      </c>
      <c r="F1168" s="53" t="s">
        <v>20</v>
      </c>
      <c r="G1168" s="53" t="s">
        <v>189</v>
      </c>
      <c r="H1168" s="54" t="e">
        <v>#N/A</v>
      </c>
      <c r="I1168" s="54" t="e">
        <v>#N/A</v>
      </c>
      <c r="J1168" s="54" t="e">
        <v>#N/A</v>
      </c>
      <c r="K1168" s="54" t="e">
        <v>#N/A</v>
      </c>
      <c r="L1168" s="54" t="e">
        <v>#N/A</v>
      </c>
      <c r="M1168" s="54" t="e">
        <v>#N/A</v>
      </c>
      <c r="N1168" s="54" t="e">
        <v>#N/A</v>
      </c>
      <c r="O1168" s="111" t="e">
        <v>#N/A</v>
      </c>
      <c r="P1168" s="111" t="e">
        <v>#N/A</v>
      </c>
      <c r="Q1168" s="111">
        <v>156817.52445098164</v>
      </c>
      <c r="R1168" s="54">
        <v>550989.76042052952</v>
      </c>
      <c r="AC1168" s="84" t="str">
        <f t="shared" si="19"/>
        <v>France5G in the 3.4–3.8 GHz bandRural</v>
      </c>
    </row>
    <row r="1169" spans="4:29" ht="13.15" customHeight="1" x14ac:dyDescent="0.25">
      <c r="D1169" s="53" t="s">
        <v>163</v>
      </c>
      <c r="E1169" s="53" t="s">
        <v>112</v>
      </c>
      <c r="F1169" s="53" t="s">
        <v>20</v>
      </c>
      <c r="G1169" s="53" t="s">
        <v>189</v>
      </c>
      <c r="H1169" s="54">
        <v>4978395.7837589309</v>
      </c>
      <c r="I1169" s="54">
        <v>4656097.0981818195</v>
      </c>
      <c r="J1169" s="54">
        <v>4668697.2028529653</v>
      </c>
      <c r="K1169" s="54">
        <v>4708610.7030603373</v>
      </c>
      <c r="L1169" s="54">
        <v>4724125.8931504032</v>
      </c>
      <c r="M1169" s="54">
        <v>4732397.804736984</v>
      </c>
      <c r="N1169" s="54">
        <v>4543697.8591391742</v>
      </c>
      <c r="O1169" s="111">
        <v>4733399.2071180334</v>
      </c>
      <c r="P1169" s="111">
        <v>4745563.1095830426</v>
      </c>
      <c r="Q1169" s="111">
        <v>4521608.409969571</v>
      </c>
      <c r="R1169" s="54">
        <v>4765929.6983228875</v>
      </c>
      <c r="AC1169" s="84" t="str">
        <f t="shared" si="19"/>
        <v>FranceSatelliteRural</v>
      </c>
    </row>
    <row r="1170" spans="4:29" ht="13.15" customHeight="1" x14ac:dyDescent="0.25">
      <c r="D1170" s="53" t="s">
        <v>163</v>
      </c>
      <c r="E1170" s="53" t="s">
        <v>52</v>
      </c>
      <c r="F1170" s="53" t="s">
        <v>20</v>
      </c>
      <c r="G1170" s="53" t="s">
        <v>189</v>
      </c>
      <c r="H1170" s="54">
        <v>4960423.6573031759</v>
      </c>
      <c r="I1170" s="54">
        <v>4647259.8562957458</v>
      </c>
      <c r="J1170" s="54">
        <v>4658223.8232042259</v>
      </c>
      <c r="K1170" s="54">
        <v>4702178.3498090962</v>
      </c>
      <c r="L1170" s="54">
        <v>4723617.5767407389</v>
      </c>
      <c r="M1170" s="54">
        <v>4731915.4593593199</v>
      </c>
      <c r="N1170" s="54" t="e">
        <v>#N/A</v>
      </c>
      <c r="O1170" s="54" t="e">
        <v>#N/A</v>
      </c>
      <c r="P1170" s="54" t="e">
        <v>#N/A</v>
      </c>
      <c r="Q1170" s="54" t="e">
        <v>#N/A</v>
      </c>
      <c r="R1170" s="111" t="e">
        <v>#N/A</v>
      </c>
      <c r="AC1170" s="84" t="str">
        <f t="shared" si="19"/>
        <v>FranceOverall broadband coverageRural</v>
      </c>
    </row>
    <row r="1171" spans="4:29" ht="13.15" customHeight="1" x14ac:dyDescent="0.25">
      <c r="D1171" s="53" t="s">
        <v>163</v>
      </c>
      <c r="E1171" s="53" t="s">
        <v>53</v>
      </c>
      <c r="F1171" s="53" t="s">
        <v>20</v>
      </c>
      <c r="G1171" s="53" t="s">
        <v>189</v>
      </c>
      <c r="H1171" s="54" t="e">
        <v>#N/A</v>
      </c>
      <c r="I1171" s="54" t="e">
        <v>#N/A</v>
      </c>
      <c r="J1171" s="54" t="e">
        <v>#N/A</v>
      </c>
      <c r="K1171" s="54" t="e">
        <v>#N/A</v>
      </c>
      <c r="L1171" s="54">
        <v>252628.17974070134</v>
      </c>
      <c r="M1171" s="54">
        <v>483374.94801004842</v>
      </c>
      <c r="N1171" s="54" t="e">
        <v>#N/A</v>
      </c>
      <c r="O1171" s="54" t="e">
        <v>#N/A</v>
      </c>
      <c r="P1171" s="54" t="e">
        <v>#N/A</v>
      </c>
      <c r="Q1171" s="54" t="e">
        <v>#N/A</v>
      </c>
      <c r="R1171" s="111" t="e">
        <v>#N/A</v>
      </c>
      <c r="AC1171" s="84" t="str">
        <f t="shared" si="19"/>
        <v>FranceDOCSIS 3.0 &amp; FTTP coverageRural</v>
      </c>
    </row>
    <row r="1172" spans="4:29" ht="13.15" customHeight="1" x14ac:dyDescent="0.25">
      <c r="D1172" s="53" t="s">
        <v>163</v>
      </c>
      <c r="E1172" s="53" t="s">
        <v>129</v>
      </c>
      <c r="F1172" s="53" t="s">
        <v>20</v>
      </c>
      <c r="G1172" s="53" t="s">
        <v>189</v>
      </c>
      <c r="H1172" s="54">
        <v>0</v>
      </c>
      <c r="I1172" s="54">
        <v>0</v>
      </c>
      <c r="J1172" s="54">
        <v>0</v>
      </c>
      <c r="K1172" s="54">
        <v>0</v>
      </c>
      <c r="L1172" s="54">
        <v>0</v>
      </c>
      <c r="M1172" s="54">
        <v>0</v>
      </c>
      <c r="N1172" s="54" t="e">
        <v>#N/A</v>
      </c>
      <c r="O1172" s="54" t="e">
        <v>#N/A</v>
      </c>
      <c r="P1172" s="54" t="e">
        <v>#N/A</v>
      </c>
      <c r="Q1172" s="54" t="e">
        <v>#N/A</v>
      </c>
      <c r="R1172" s="111" t="e">
        <v>#N/A</v>
      </c>
      <c r="AC1172" s="84" t="str">
        <f t="shared" si="19"/>
        <v>FranceWiMAXRural</v>
      </c>
    </row>
    <row r="1173" spans="4:29" ht="13.15" customHeight="1" x14ac:dyDescent="0.25">
      <c r="D1173" s="53" t="s">
        <v>163</v>
      </c>
      <c r="E1173" s="53" t="s">
        <v>124</v>
      </c>
      <c r="F1173" s="53" t="s">
        <v>20</v>
      </c>
      <c r="G1173" s="53" t="s">
        <v>189</v>
      </c>
      <c r="H1173" s="54">
        <v>30775.629032245703</v>
      </c>
      <c r="I1173" s="54">
        <v>58312.727272727287</v>
      </c>
      <c r="J1173" s="54">
        <v>31639.782130382457</v>
      </c>
      <c r="K1173" s="54">
        <v>56036.521183438017</v>
      </c>
      <c r="L1173" s="54">
        <v>53846.179740701336</v>
      </c>
      <c r="M1173" s="54">
        <v>62521.319600869632</v>
      </c>
      <c r="N1173" s="54" t="e">
        <v>#N/A</v>
      </c>
      <c r="O1173" s="54" t="e">
        <v>#N/A</v>
      </c>
      <c r="P1173" s="54" t="e">
        <v>#N/A</v>
      </c>
      <c r="Q1173" s="54" t="e">
        <v>#N/A</v>
      </c>
      <c r="R1173" s="111" t="e">
        <v>#N/A</v>
      </c>
      <c r="AC1173" s="84" t="str">
        <f t="shared" si="19"/>
        <v>FranceCable modemRural</v>
      </c>
    </row>
    <row r="1174" spans="4:29" ht="13.15" customHeight="1" x14ac:dyDescent="0.25">
      <c r="D1174" s="53" t="s">
        <v>163</v>
      </c>
      <c r="E1174" s="53" t="s">
        <v>134</v>
      </c>
      <c r="F1174" s="53" t="s">
        <v>20</v>
      </c>
      <c r="G1174" s="53" t="s">
        <v>189</v>
      </c>
      <c r="H1174" s="54">
        <v>4906938.202955652</v>
      </c>
      <c r="I1174" s="54">
        <v>4591725.8092361055</v>
      </c>
      <c r="J1174" s="54">
        <v>4605728.5700953184</v>
      </c>
      <c r="K1174" s="54">
        <v>4663792.5011757007</v>
      </c>
      <c r="L1174" s="54">
        <v>4711909.4401259851</v>
      </c>
      <c r="M1174" s="54">
        <v>4721477.9075607266</v>
      </c>
      <c r="N1174" s="54" t="e">
        <v>#N/A</v>
      </c>
      <c r="O1174" s="54" t="e">
        <v>#N/A</v>
      </c>
      <c r="P1174" s="54" t="e">
        <v>#N/A</v>
      </c>
      <c r="Q1174" s="54" t="e">
        <v>#N/A</v>
      </c>
      <c r="R1174" s="111" t="e">
        <v>#N/A</v>
      </c>
      <c r="AC1174" s="84" t="str">
        <f t="shared" si="19"/>
        <v>FranceHSPARural</v>
      </c>
    </row>
    <row r="1175" spans="4:29" ht="13.15" customHeight="1" x14ac:dyDescent="0.25">
      <c r="D1175" s="53" t="s">
        <v>164</v>
      </c>
      <c r="E1175" s="53" t="s">
        <v>31</v>
      </c>
      <c r="F1175" s="53" t="s">
        <v>20</v>
      </c>
      <c r="G1175" s="53" t="s">
        <v>152</v>
      </c>
      <c r="H1175" s="54">
        <v>4023990.7493999996</v>
      </c>
      <c r="I1175" s="54">
        <v>3503625.8284225166</v>
      </c>
      <c r="J1175" s="54">
        <v>3454856.7187578599</v>
      </c>
      <c r="K1175" s="54">
        <v>3467373.3527680775</v>
      </c>
      <c r="L1175" s="54">
        <v>3493617.7417379473</v>
      </c>
      <c r="M1175" s="54">
        <v>3467679.582930658</v>
      </c>
      <c r="N1175" s="54">
        <v>4485800.0000000037</v>
      </c>
      <c r="O1175" s="111">
        <v>4538237.0000000047</v>
      </c>
      <c r="P1175" s="111">
        <v>4371852</v>
      </c>
      <c r="Q1175" s="111">
        <v>4463490</v>
      </c>
      <c r="R1175" s="111">
        <v>4250669</v>
      </c>
      <c r="AC1175" s="84" t="str">
        <f t="shared" si="19"/>
        <v>GermanyHouseholdsRural</v>
      </c>
    </row>
    <row r="1176" spans="4:29" ht="13.15" customHeight="1" x14ac:dyDescent="0.25">
      <c r="D1176" s="53" t="s">
        <v>164</v>
      </c>
      <c r="E1176" s="53" t="s">
        <v>65</v>
      </c>
      <c r="F1176" s="53" t="s">
        <v>20</v>
      </c>
      <c r="G1176" s="53" t="s">
        <v>189</v>
      </c>
      <c r="H1176" s="54">
        <v>3500871.9519779999</v>
      </c>
      <c r="I1176" s="54">
        <v>3069176.2256981246</v>
      </c>
      <c r="J1176" s="54">
        <v>3047183.6259444323</v>
      </c>
      <c r="K1176" s="54">
        <v>3085962.283963589</v>
      </c>
      <c r="L1176" s="54">
        <v>3112813.4078885112</v>
      </c>
      <c r="M1176" s="54">
        <v>3105532.4656872945</v>
      </c>
      <c r="N1176" s="54">
        <v>4162822.4000000036</v>
      </c>
      <c r="O1176" s="111">
        <v>4306786.9130000044</v>
      </c>
      <c r="P1176" s="111">
        <v>4263867.2555999998</v>
      </c>
      <c r="Q1176" s="111">
        <v>4327353.5549999997</v>
      </c>
      <c r="R1176" s="54">
        <v>4146119.4125462179</v>
      </c>
      <c r="AC1176" s="84" t="str">
        <f t="shared" si="19"/>
        <v>GermanyFixed broadband coverageRural</v>
      </c>
    </row>
    <row r="1177" spans="4:29" ht="13.15" customHeight="1" x14ac:dyDescent="0.25">
      <c r="D1177" s="53" t="s">
        <v>164</v>
      </c>
      <c r="E1177" s="53" t="s">
        <v>70</v>
      </c>
      <c r="F1177" s="53" t="s">
        <v>20</v>
      </c>
      <c r="G1177" s="53" t="s">
        <v>189</v>
      </c>
      <c r="H1177" s="54">
        <v>857110.02962220006</v>
      </c>
      <c r="I1177" s="54">
        <v>1159700.149207853</v>
      </c>
      <c r="J1177" s="54">
        <v>1257567.8456278609</v>
      </c>
      <c r="K1177" s="54">
        <v>1695545.5695035898</v>
      </c>
      <c r="L1177" s="54">
        <v>1883059.9627967537</v>
      </c>
      <c r="M1177" s="54">
        <v>2296190.043966366</v>
      </c>
      <c r="N1177" s="54">
        <v>3346406.8000000026</v>
      </c>
      <c r="O1177" s="111">
        <v>3685048.4440000039</v>
      </c>
      <c r="P1177" s="111">
        <v>3730501.3115999997</v>
      </c>
      <c r="Q1177" s="111">
        <v>4141672.3709999998</v>
      </c>
      <c r="R1177" s="54">
        <v>3669602.5477</v>
      </c>
      <c r="AC1177" s="84" t="str">
        <f t="shared" si="19"/>
        <v>GermanyNGA coverageRural</v>
      </c>
    </row>
    <row r="1178" spans="4:29" ht="13.15" customHeight="1" x14ac:dyDescent="0.25">
      <c r="D1178" s="53" t="s">
        <v>164</v>
      </c>
      <c r="E1178" s="53" t="s">
        <v>225</v>
      </c>
      <c r="F1178" s="53" t="s">
        <v>20</v>
      </c>
      <c r="G1178" s="53" t="s">
        <v>189</v>
      </c>
      <c r="H1178" s="54" t="e">
        <v>#N/A</v>
      </c>
      <c r="I1178" s="54" t="e">
        <v>#N/A</v>
      </c>
      <c r="J1178" s="54" t="e">
        <v>#N/A</v>
      </c>
      <c r="K1178" s="54" t="e">
        <v>#N/A</v>
      </c>
      <c r="L1178" s="54" t="e">
        <v>#N/A</v>
      </c>
      <c r="M1178" s="54" t="e">
        <v>#N/A</v>
      </c>
      <c r="N1178" s="54">
        <v>461998.68453240255</v>
      </c>
      <c r="O1178" s="111">
        <v>744161.44293454092</v>
      </c>
      <c r="P1178" s="111">
        <v>981480.77399999998</v>
      </c>
      <c r="Q1178" s="111">
        <v>1344403.1880000001</v>
      </c>
      <c r="R1178" s="54">
        <v>1598604.8080999996</v>
      </c>
      <c r="AC1178" s="84" t="str">
        <f t="shared" si="19"/>
        <v>GermanyFixed VHCN coverage (FTTP &amp; DOCSIS 3.1)Rural</v>
      </c>
    </row>
    <row r="1179" spans="4:29" ht="13.15" customHeight="1" x14ac:dyDescent="0.25">
      <c r="D1179" s="53" t="s">
        <v>164</v>
      </c>
      <c r="E1179" s="53" t="s">
        <v>226</v>
      </c>
      <c r="F1179" s="53" t="s">
        <v>20</v>
      </c>
      <c r="G1179" s="53" t="s">
        <v>189</v>
      </c>
      <c r="H1179" s="54" t="e">
        <v>#N/A</v>
      </c>
      <c r="I1179" s="54" t="e">
        <v>#N/A</v>
      </c>
      <c r="J1179" s="54" t="e">
        <v>#N/A</v>
      </c>
      <c r="K1179" s="54" t="e">
        <v>#N/A</v>
      </c>
      <c r="L1179" s="54" t="e">
        <v>#N/A</v>
      </c>
      <c r="M1179" s="54" t="e">
        <v>#N/A</v>
      </c>
      <c r="N1179" s="54" t="e">
        <v>#N/A</v>
      </c>
      <c r="O1179" s="54" t="e">
        <v>#N/A</v>
      </c>
      <c r="P1179" s="54" t="e">
        <v>#N/A</v>
      </c>
      <c r="Q1179" s="54" t="e">
        <v>#N/A</v>
      </c>
      <c r="R1179" s="54" t="e">
        <v>#N/A</v>
      </c>
      <c r="AC1179" s="84" t="str">
        <f t="shared" si="19"/>
        <v>GermanyVHCN coverage (as defined by BEREC)Rural</v>
      </c>
    </row>
    <row r="1180" spans="4:29" ht="13.15" customHeight="1" x14ac:dyDescent="0.25">
      <c r="D1180" s="53" t="s">
        <v>164</v>
      </c>
      <c r="E1180" s="53" t="s">
        <v>74</v>
      </c>
      <c r="F1180" s="53" t="s">
        <v>20</v>
      </c>
      <c r="G1180" s="53" t="s">
        <v>189</v>
      </c>
      <c r="H1180" s="54">
        <v>3315768.3775055995</v>
      </c>
      <c r="I1180" s="54">
        <v>2967571.0766738714</v>
      </c>
      <c r="J1180" s="54">
        <v>2971176.7781317593</v>
      </c>
      <c r="K1180" s="54">
        <v>3037419.0570248356</v>
      </c>
      <c r="L1180" s="54">
        <v>3067396.3772459179</v>
      </c>
      <c r="M1180" s="54">
        <v>3093170.187974147</v>
      </c>
      <c r="N1180" s="54">
        <v>4095661.2281743167</v>
      </c>
      <c r="O1180" s="111">
        <v>4293925.5928086452</v>
      </c>
      <c r="P1180" s="111">
        <v>4254159</v>
      </c>
      <c r="Q1180" s="111">
        <v>4213756</v>
      </c>
      <c r="R1180" s="54">
        <v>4020605</v>
      </c>
      <c r="AC1180" s="84" t="str">
        <f t="shared" si="19"/>
        <v>GermanyDSLRural</v>
      </c>
    </row>
    <row r="1181" spans="4:29" ht="13.15" customHeight="1" x14ac:dyDescent="0.25">
      <c r="D1181" s="53" t="s">
        <v>164</v>
      </c>
      <c r="E1181" s="53" t="s">
        <v>78</v>
      </c>
      <c r="F1181" s="53" t="s">
        <v>20</v>
      </c>
      <c r="G1181" s="53" t="s">
        <v>189</v>
      </c>
      <c r="H1181" s="54">
        <v>672006.45514979993</v>
      </c>
      <c r="I1181" s="54">
        <v>910942.71538985439</v>
      </c>
      <c r="J1181" s="54">
        <v>984634.16484599002</v>
      </c>
      <c r="K1181" s="54">
        <v>1258656.5270548121</v>
      </c>
      <c r="L1181" s="54">
        <v>1558153.5128151246</v>
      </c>
      <c r="M1181" s="54">
        <v>1945368.2460240994</v>
      </c>
      <c r="N1181" s="54">
        <v>3108336.6932492177</v>
      </c>
      <c r="O1181" s="111">
        <v>3477082.238577201</v>
      </c>
      <c r="P1181" s="111">
        <v>3465805</v>
      </c>
      <c r="Q1181" s="111">
        <v>4002566</v>
      </c>
      <c r="R1181" s="54">
        <v>3050540</v>
      </c>
      <c r="AC1181" s="84" t="str">
        <f t="shared" si="19"/>
        <v>GermanyVDSLRural</v>
      </c>
    </row>
    <row r="1182" spans="4:29" ht="13.15" customHeight="1" x14ac:dyDescent="0.25">
      <c r="D1182" s="53" t="s">
        <v>164</v>
      </c>
      <c r="E1182" s="53" t="s">
        <v>82</v>
      </c>
      <c r="F1182" s="53" t="s">
        <v>20</v>
      </c>
      <c r="G1182" s="53" t="s">
        <v>189</v>
      </c>
      <c r="H1182" s="54" t="e">
        <v>#N/A</v>
      </c>
      <c r="I1182" s="54" t="e">
        <v>#N/A</v>
      </c>
      <c r="J1182" s="54" t="e">
        <v>#N/A</v>
      </c>
      <c r="K1182" s="54" t="e">
        <v>#N/A</v>
      </c>
      <c r="L1182" s="54" t="e">
        <v>#N/A</v>
      </c>
      <c r="M1182" s="54" t="e">
        <v>#N/A</v>
      </c>
      <c r="N1182" s="54">
        <v>1838738.1374016127</v>
      </c>
      <c r="O1182" s="111">
        <v>2328990.5869705235</v>
      </c>
      <c r="P1182" s="111">
        <v>2593817</v>
      </c>
      <c r="Q1182" s="111">
        <v>2246908</v>
      </c>
      <c r="R1182" s="54">
        <v>2499869</v>
      </c>
      <c r="AC1182" s="84" t="str">
        <f t="shared" si="19"/>
        <v>GermanyVDSL 2 VectoringRural</v>
      </c>
    </row>
    <row r="1183" spans="4:29" ht="13.15" customHeight="1" x14ac:dyDescent="0.25">
      <c r="D1183" s="53" t="s">
        <v>164</v>
      </c>
      <c r="E1183" s="53" t="s">
        <v>86</v>
      </c>
      <c r="F1183" s="53" t="s">
        <v>20</v>
      </c>
      <c r="G1183" s="53" t="s">
        <v>189</v>
      </c>
      <c r="H1183" s="54">
        <v>20119.953747</v>
      </c>
      <c r="I1183" s="54">
        <v>28029.006627380135</v>
      </c>
      <c r="J1183" s="54">
        <v>48367.994062610036</v>
      </c>
      <c r="K1183" s="54">
        <v>58945.346997057321</v>
      </c>
      <c r="L1183" s="54">
        <v>83846.825801710744</v>
      </c>
      <c r="M1183" s="54">
        <v>124836.4649855037</v>
      </c>
      <c r="N1183" s="54">
        <v>251035.69278507368</v>
      </c>
      <c r="O1183" s="111">
        <v>479087.69016927626</v>
      </c>
      <c r="P1183" s="111">
        <v>495963</v>
      </c>
      <c r="Q1183" s="111">
        <v>755875</v>
      </c>
      <c r="R1183" s="54">
        <v>1086781</v>
      </c>
      <c r="AC1183" s="84" t="str">
        <f t="shared" si="19"/>
        <v>GermanyFTTPRural</v>
      </c>
    </row>
    <row r="1184" spans="4:29" ht="13.15" customHeight="1" x14ac:dyDescent="0.25">
      <c r="D1184" s="53" t="s">
        <v>164</v>
      </c>
      <c r="E1184" s="53" t="s">
        <v>90</v>
      </c>
      <c r="F1184" s="53" t="s">
        <v>20</v>
      </c>
      <c r="G1184" s="53" t="s">
        <v>189</v>
      </c>
      <c r="H1184" s="54">
        <v>350087.19519779994</v>
      </c>
      <c r="I1184" s="54">
        <v>469485.86100861727</v>
      </c>
      <c r="J1184" s="54">
        <v>497499.3675011319</v>
      </c>
      <c r="K1184" s="54">
        <v>516638.62956244353</v>
      </c>
      <c r="L1184" s="54">
        <v>524042.66126069205</v>
      </c>
      <c r="M1184" s="54">
        <v>527087.29660546</v>
      </c>
      <c r="N1184" s="54">
        <v>758483.79333129758</v>
      </c>
      <c r="O1184" s="111">
        <v>767705.80295691139</v>
      </c>
      <c r="P1184" s="111">
        <v>764870</v>
      </c>
      <c r="Q1184" s="111">
        <v>683543</v>
      </c>
      <c r="R1184" s="54">
        <v>680967</v>
      </c>
      <c r="AC1184" s="84" t="str">
        <f t="shared" si="19"/>
        <v>GermanyCable modem DOCSIS 3.0Rural</v>
      </c>
    </row>
    <row r="1185" spans="4:29" ht="13.15" customHeight="1" x14ac:dyDescent="0.25">
      <c r="D1185" s="53" t="s">
        <v>164</v>
      </c>
      <c r="E1185" s="53" t="s">
        <v>94</v>
      </c>
      <c r="F1185" s="53" t="s">
        <v>20</v>
      </c>
      <c r="G1185" s="53" t="s">
        <v>189</v>
      </c>
      <c r="H1185" s="54" t="e">
        <v>#N/A</v>
      </c>
      <c r="I1185" s="54" t="e">
        <v>#N/A</v>
      </c>
      <c r="J1185" s="54" t="e">
        <v>#N/A</v>
      </c>
      <c r="K1185" s="54" t="e">
        <v>#N/A</v>
      </c>
      <c r="L1185" s="54" t="e">
        <v>#N/A</v>
      </c>
      <c r="M1185" s="54" t="e">
        <v>#N/A</v>
      </c>
      <c r="N1185" s="54">
        <v>210962.99174732866</v>
      </c>
      <c r="O1185" s="111">
        <v>315969.86707825854</v>
      </c>
      <c r="P1185" s="111">
        <v>733511</v>
      </c>
      <c r="Q1185" s="111">
        <v>662750</v>
      </c>
      <c r="R1185" s="54">
        <v>647384</v>
      </c>
      <c r="AC1185" s="84" t="str">
        <f t="shared" si="19"/>
        <v>GermanyCable modem DOCSIS 3.1Rural</v>
      </c>
    </row>
    <row r="1186" spans="4:29" ht="13.15" customHeight="1" x14ac:dyDescent="0.25">
      <c r="D1186" s="53" t="s">
        <v>164</v>
      </c>
      <c r="E1186" s="53" t="s">
        <v>98</v>
      </c>
      <c r="F1186" s="53" t="s">
        <v>20</v>
      </c>
      <c r="G1186" s="53" t="s">
        <v>189</v>
      </c>
      <c r="H1186" s="54" t="e">
        <v>#N/A</v>
      </c>
      <c r="I1186" s="54" t="e">
        <v>#N/A</v>
      </c>
      <c r="J1186" s="54" t="e">
        <v>#N/A</v>
      </c>
      <c r="K1186" s="54" t="e">
        <v>#N/A</v>
      </c>
      <c r="L1186" s="54" t="e">
        <v>#N/A</v>
      </c>
      <c r="M1186" s="54" t="e">
        <v>#N/A</v>
      </c>
      <c r="N1186" s="54">
        <v>3818971.4060890083</v>
      </c>
      <c r="O1186" s="111">
        <v>3936198.1578628975</v>
      </c>
      <c r="P1186" s="111">
        <v>3844642.5599999987</v>
      </c>
      <c r="Q1186" s="111">
        <v>3888710.3199999994</v>
      </c>
      <c r="R1186" s="54">
        <v>3746335.4500000007</v>
      </c>
      <c r="AC1186" s="84" t="str">
        <f t="shared" si="19"/>
        <v>GermanyFWARural</v>
      </c>
    </row>
    <row r="1187" spans="4:29" ht="13.15" customHeight="1" x14ac:dyDescent="0.25">
      <c r="D1187" s="53" t="s">
        <v>164</v>
      </c>
      <c r="E1187" s="53" t="s">
        <v>102</v>
      </c>
      <c r="F1187" s="53" t="s">
        <v>20</v>
      </c>
      <c r="G1187" s="53" t="s">
        <v>189</v>
      </c>
      <c r="H1187" s="54">
        <v>2651809.9038545997</v>
      </c>
      <c r="I1187" s="54">
        <v>2760857.1527969427</v>
      </c>
      <c r="J1187" s="54">
        <v>2850256.7929752343</v>
      </c>
      <c r="K1187" s="54">
        <v>3044353.8037303719</v>
      </c>
      <c r="L1187" s="54">
        <v>3070889.9949876559</v>
      </c>
      <c r="M1187" s="54">
        <v>3141717.7021351759</v>
      </c>
      <c r="N1187" s="54">
        <v>4339740.2341920547</v>
      </c>
      <c r="O1187" s="111">
        <v>4472952.4521169327</v>
      </c>
      <c r="P1187" s="111">
        <v>4368912</v>
      </c>
      <c r="Q1187" s="111">
        <v>4418989</v>
      </c>
      <c r="R1187" s="54" t="e">
        <v>#N/A</v>
      </c>
      <c r="AC1187" s="84" t="str">
        <f t="shared" si="19"/>
        <v>GermanyLTERural</v>
      </c>
    </row>
    <row r="1188" spans="4:29" ht="13.15" customHeight="1" x14ac:dyDescent="0.25">
      <c r="D1188" s="53" t="s">
        <v>164</v>
      </c>
      <c r="E1188" s="53" t="s">
        <v>108</v>
      </c>
      <c r="F1188" s="53" t="s">
        <v>20</v>
      </c>
      <c r="G1188" s="53" t="s">
        <v>189</v>
      </c>
      <c r="H1188" s="54" t="e">
        <v>#N/A</v>
      </c>
      <c r="I1188" s="54" t="e">
        <v>#N/A</v>
      </c>
      <c r="J1188" s="54" t="e">
        <v>#N/A</v>
      </c>
      <c r="K1188" s="54" t="e">
        <v>#N/A</v>
      </c>
      <c r="L1188" s="54" t="e">
        <v>#N/A</v>
      </c>
      <c r="M1188" s="54" t="e">
        <v>#N/A</v>
      </c>
      <c r="N1188" s="54" t="e">
        <v>#N/A</v>
      </c>
      <c r="O1188" s="111">
        <v>34791.294482966492</v>
      </c>
      <c r="P1188" s="111">
        <v>2157648.7440158809</v>
      </c>
      <c r="Q1188" s="111">
        <v>3338382</v>
      </c>
      <c r="R1188" s="54">
        <v>3943511</v>
      </c>
      <c r="AC1188" s="84" t="str">
        <f t="shared" si="19"/>
        <v>Germany5GRural</v>
      </c>
    </row>
    <row r="1189" spans="4:29" ht="13.15" customHeight="1" x14ac:dyDescent="0.25">
      <c r="D1189" s="53" t="s">
        <v>164</v>
      </c>
      <c r="E1189" s="53" t="s">
        <v>207</v>
      </c>
      <c r="F1189" s="53" t="s">
        <v>20</v>
      </c>
      <c r="G1189" s="53" t="s">
        <v>189</v>
      </c>
      <c r="H1189" s="54" t="e">
        <v>#N/A</v>
      </c>
      <c r="I1189" s="54" t="e">
        <v>#N/A</v>
      </c>
      <c r="J1189" s="54" t="e">
        <v>#N/A</v>
      </c>
      <c r="K1189" s="54" t="e">
        <v>#N/A</v>
      </c>
      <c r="L1189" s="54" t="e">
        <v>#N/A</v>
      </c>
      <c r="M1189" s="54" t="e">
        <v>#N/A</v>
      </c>
      <c r="N1189" s="54" t="e">
        <v>#N/A</v>
      </c>
      <c r="O1189" s="111" t="e">
        <v>#N/A</v>
      </c>
      <c r="P1189" s="111" t="e">
        <v>#N/A</v>
      </c>
      <c r="Q1189" s="111">
        <v>94375</v>
      </c>
      <c r="R1189" s="54">
        <v>204600</v>
      </c>
      <c r="AC1189" s="84" t="str">
        <f t="shared" si="19"/>
        <v>Germany5G in the 3.4–3.8 GHz bandRural</v>
      </c>
    </row>
    <row r="1190" spans="4:29" ht="13.15" customHeight="1" x14ac:dyDescent="0.25">
      <c r="D1190" s="53" t="s">
        <v>164</v>
      </c>
      <c r="E1190" s="53" t="s">
        <v>112</v>
      </c>
      <c r="F1190" s="53" t="s">
        <v>20</v>
      </c>
      <c r="G1190" s="53" t="s">
        <v>189</v>
      </c>
      <c r="H1190" s="54">
        <v>4023990.7493999996</v>
      </c>
      <c r="I1190" s="54">
        <v>3503625.8284225166</v>
      </c>
      <c r="J1190" s="54">
        <v>3454856.7187578599</v>
      </c>
      <c r="K1190" s="54">
        <v>3467373.3527680775</v>
      </c>
      <c r="L1190" s="54">
        <v>3493617.7417379473</v>
      </c>
      <c r="M1190" s="54">
        <v>3467679.582930658</v>
      </c>
      <c r="N1190" s="54">
        <v>4485800.0000000037</v>
      </c>
      <c r="O1190" s="111">
        <v>4538237.0000000047</v>
      </c>
      <c r="P1190" s="111">
        <v>4371852</v>
      </c>
      <c r="Q1190" s="111">
        <v>4463490</v>
      </c>
      <c r="R1190" s="54">
        <v>4250669</v>
      </c>
      <c r="AC1190" s="84" t="str">
        <f t="shared" si="19"/>
        <v>GermanySatelliteRural</v>
      </c>
    </row>
    <row r="1191" spans="4:29" ht="13.15" customHeight="1" x14ac:dyDescent="0.25">
      <c r="D1191" s="53" t="s">
        <v>164</v>
      </c>
      <c r="E1191" s="53" t="s">
        <v>52</v>
      </c>
      <c r="F1191" s="53" t="s">
        <v>20</v>
      </c>
      <c r="G1191" s="53" t="s">
        <v>189</v>
      </c>
      <c r="H1191" s="54">
        <v>3981880.698204739</v>
      </c>
      <c r="I1191" s="54">
        <v>3422289.2586708968</v>
      </c>
      <c r="J1191" s="54">
        <v>3414962.6547578573</v>
      </c>
      <c r="K1191" s="54">
        <v>3427135.3791432655</v>
      </c>
      <c r="L1191" s="54">
        <v>3453091.7759337872</v>
      </c>
      <c r="M1191" s="54">
        <v>3435962.8452550578</v>
      </c>
      <c r="N1191" s="54" t="e">
        <v>#N/A</v>
      </c>
      <c r="O1191" s="54" t="e">
        <v>#N/A</v>
      </c>
      <c r="P1191" s="54" t="e">
        <v>#N/A</v>
      </c>
      <c r="Q1191" s="54" t="e">
        <v>#N/A</v>
      </c>
      <c r="R1191" s="111" t="e">
        <v>#N/A</v>
      </c>
      <c r="AC1191" s="84" t="str">
        <f t="shared" si="19"/>
        <v>GermanyOverall broadband coverageRural</v>
      </c>
    </row>
    <row r="1192" spans="4:29" ht="13.15" customHeight="1" x14ac:dyDescent="0.25">
      <c r="D1192" s="53" t="s">
        <v>164</v>
      </c>
      <c r="E1192" s="53" t="s">
        <v>53</v>
      </c>
      <c r="F1192" s="53" t="s">
        <v>20</v>
      </c>
      <c r="G1192" s="53" t="s">
        <v>189</v>
      </c>
      <c r="H1192" s="54" t="e">
        <v>#N/A</v>
      </c>
      <c r="I1192" s="54" t="e">
        <v>#N/A</v>
      </c>
      <c r="J1192" s="54" t="e">
        <v>#N/A</v>
      </c>
      <c r="K1192" s="54" t="e">
        <v>#N/A</v>
      </c>
      <c r="L1192" s="54">
        <v>523204.29727261153</v>
      </c>
      <c r="M1192" s="54">
        <v>624182.32492751838</v>
      </c>
      <c r="N1192" s="54" t="e">
        <v>#N/A</v>
      </c>
      <c r="O1192" s="54" t="e">
        <v>#N/A</v>
      </c>
      <c r="P1192" s="54" t="e">
        <v>#N/A</v>
      </c>
      <c r="Q1192" s="54" t="e">
        <v>#N/A</v>
      </c>
      <c r="R1192" s="111" t="e">
        <v>#N/A</v>
      </c>
      <c r="AC1192" s="84" t="str">
        <f t="shared" si="19"/>
        <v>GermanyDOCSIS 3.0 &amp; FTTP coverageRural</v>
      </c>
    </row>
    <row r="1193" spans="4:29" ht="13.15" customHeight="1" x14ac:dyDescent="0.25">
      <c r="D1193" s="53" t="s">
        <v>164</v>
      </c>
      <c r="E1193" s="53" t="s">
        <v>129</v>
      </c>
      <c r="F1193" s="53" t="s">
        <v>20</v>
      </c>
      <c r="G1193" s="53" t="s">
        <v>189</v>
      </c>
      <c r="H1193" s="54">
        <v>523118.79742199997</v>
      </c>
      <c r="I1193" s="54">
        <v>465982.23518019472</v>
      </c>
      <c r="J1193" s="54">
        <v>490589.65406361606</v>
      </c>
      <c r="K1193" s="54">
        <v>475030.14932922658</v>
      </c>
      <c r="L1193" s="54">
        <v>475132.01287636085</v>
      </c>
      <c r="M1193" s="54">
        <v>471604.42327856953</v>
      </c>
      <c r="N1193" s="54" t="e">
        <v>#N/A</v>
      </c>
      <c r="O1193" s="54" t="e">
        <v>#N/A</v>
      </c>
      <c r="P1193" s="54" t="e">
        <v>#N/A</v>
      </c>
      <c r="Q1193" s="54" t="e">
        <v>#N/A</v>
      </c>
      <c r="R1193" s="111" t="e">
        <v>#N/A</v>
      </c>
      <c r="AC1193" s="84" t="str">
        <f t="shared" si="19"/>
        <v>GermanyWiMAXRural</v>
      </c>
    </row>
    <row r="1194" spans="4:29" ht="13.15" customHeight="1" x14ac:dyDescent="0.25">
      <c r="D1194" s="53" t="s">
        <v>164</v>
      </c>
      <c r="E1194" s="53" t="s">
        <v>124</v>
      </c>
      <c r="F1194" s="53" t="s">
        <v>20</v>
      </c>
      <c r="G1194" s="53" t="s">
        <v>189</v>
      </c>
      <c r="H1194" s="54">
        <v>462758.93618099997</v>
      </c>
      <c r="I1194" s="54">
        <v>490507.61597915238</v>
      </c>
      <c r="J1194" s="54">
        <v>511318.79437616334</v>
      </c>
      <c r="K1194" s="54">
        <v>527040.74962074775</v>
      </c>
      <c r="L1194" s="54">
        <v>531029.89674416801</v>
      </c>
      <c r="M1194" s="54">
        <v>537490.33535425202</v>
      </c>
      <c r="N1194" s="54" t="e">
        <v>#N/A</v>
      </c>
      <c r="O1194" s="54" t="e">
        <v>#N/A</v>
      </c>
      <c r="P1194" s="54" t="e">
        <v>#N/A</v>
      </c>
      <c r="Q1194" s="54" t="e">
        <v>#N/A</v>
      </c>
      <c r="R1194" s="111" t="e">
        <v>#N/A</v>
      </c>
      <c r="AC1194" s="84" t="str">
        <f t="shared" si="19"/>
        <v>GermanyCable modemRural</v>
      </c>
    </row>
    <row r="1195" spans="4:29" ht="13.15" customHeight="1" x14ac:dyDescent="0.25">
      <c r="D1195" s="53" t="s">
        <v>164</v>
      </c>
      <c r="E1195" s="53" t="s">
        <v>134</v>
      </c>
      <c r="F1195" s="53" t="s">
        <v>20</v>
      </c>
      <c r="G1195" s="53" t="s">
        <v>189</v>
      </c>
      <c r="H1195" s="54">
        <v>2410370.4588905997</v>
      </c>
      <c r="I1195" s="54">
        <v>2189766.1427640729</v>
      </c>
      <c r="J1195" s="54">
        <v>2059094.6043796844</v>
      </c>
      <c r="K1195" s="54">
        <v>2135901.9853051356</v>
      </c>
      <c r="L1195" s="54">
        <v>2117132.3514931961</v>
      </c>
      <c r="M1195" s="54">
        <v>2094478.4680901174</v>
      </c>
      <c r="N1195" s="54" t="e">
        <v>#N/A</v>
      </c>
      <c r="O1195" s="54" t="e">
        <v>#N/A</v>
      </c>
      <c r="P1195" s="54" t="e">
        <v>#N/A</v>
      </c>
      <c r="Q1195" s="54" t="e">
        <v>#N/A</v>
      </c>
      <c r="R1195" s="111" t="e">
        <v>#N/A</v>
      </c>
      <c r="AC1195" s="84" t="str">
        <f t="shared" si="19"/>
        <v>GermanyHSPARural</v>
      </c>
    </row>
    <row r="1196" spans="4:29" ht="13.15" customHeight="1" x14ac:dyDescent="0.25">
      <c r="D1196" s="53" t="s">
        <v>166</v>
      </c>
      <c r="E1196" s="53" t="s">
        <v>31</v>
      </c>
      <c r="F1196" s="53" t="s">
        <v>20</v>
      </c>
      <c r="G1196" s="53" t="s">
        <v>152</v>
      </c>
      <c r="H1196" s="54">
        <v>942070.80000000028</v>
      </c>
      <c r="I1196" s="54">
        <v>866423.46153846139</v>
      </c>
      <c r="J1196" s="54">
        <v>885091.8981580626</v>
      </c>
      <c r="K1196" s="54">
        <v>881732.40109086351</v>
      </c>
      <c r="L1196" s="54">
        <v>870778.30671318423</v>
      </c>
      <c r="M1196" s="54">
        <v>870778.30671318423</v>
      </c>
      <c r="N1196" s="54">
        <v>887163.09474974836</v>
      </c>
      <c r="O1196" s="111">
        <v>887195.64245079679</v>
      </c>
      <c r="P1196" s="111">
        <v>880173.52852192556</v>
      </c>
      <c r="Q1196" s="111">
        <v>877691.95203387539</v>
      </c>
      <c r="R1196" s="111">
        <v>875687.01030927524</v>
      </c>
      <c r="AC1196" s="84" t="str">
        <f t="shared" si="19"/>
        <v>GreeceHouseholdsRural</v>
      </c>
    </row>
    <row r="1197" spans="4:29" ht="13.15" customHeight="1" x14ac:dyDescent="0.25">
      <c r="D1197" s="53" t="s">
        <v>166</v>
      </c>
      <c r="E1197" s="53" t="s">
        <v>65</v>
      </c>
      <c r="F1197" s="53" t="s">
        <v>20</v>
      </c>
      <c r="G1197" s="53" t="s">
        <v>189</v>
      </c>
      <c r="H1197" s="54">
        <v>708437.24160000018</v>
      </c>
      <c r="I1197" s="54">
        <v>659348.25423076912</v>
      </c>
      <c r="J1197" s="54">
        <v>684468.11760257452</v>
      </c>
      <c r="K1197" s="54">
        <v>691458.50543664105</v>
      </c>
      <c r="L1197" s="54">
        <v>759708.23314608971</v>
      </c>
      <c r="M1197" s="54">
        <v>838809.34287222847</v>
      </c>
      <c r="N1197" s="54">
        <v>870074.33296625491</v>
      </c>
      <c r="O1197" s="111">
        <v>856411.2251469841</v>
      </c>
      <c r="P1197" s="111">
        <v>845845.18662530871</v>
      </c>
      <c r="Q1197" s="111">
        <v>860705.36713056953</v>
      </c>
      <c r="R1197" s="54">
        <v>796289.18812707777</v>
      </c>
      <c r="AC1197" s="84" t="str">
        <f t="shared" si="19"/>
        <v>GreeceFixed broadband coverageRural</v>
      </c>
    </row>
    <row r="1198" spans="4:29" ht="13.15" customHeight="1" x14ac:dyDescent="0.25">
      <c r="D1198" s="53" t="s">
        <v>166</v>
      </c>
      <c r="E1198" s="53" t="s">
        <v>70</v>
      </c>
      <c r="F1198" s="53" t="s">
        <v>20</v>
      </c>
      <c r="G1198" s="53" t="s">
        <v>189</v>
      </c>
      <c r="H1198" s="54">
        <v>0</v>
      </c>
      <c r="I1198" s="54">
        <v>3949.6581110450134</v>
      </c>
      <c r="J1198" s="54">
        <v>4361.3446785393844</v>
      </c>
      <c r="K1198" s="54">
        <v>9353.1620445530971</v>
      </c>
      <c r="L1198" s="54">
        <v>282079.41945871682</v>
      </c>
      <c r="M1198" s="54">
        <v>323594.25736075541</v>
      </c>
      <c r="N1198" s="54">
        <v>355855.15836806787</v>
      </c>
      <c r="O1198" s="111">
        <v>491432.68094692926</v>
      </c>
      <c r="P1198" s="111">
        <v>583568.76672705763</v>
      </c>
      <c r="Q1198" s="111">
        <v>448805.04913670744</v>
      </c>
      <c r="R1198" s="54">
        <v>480444.35696499416</v>
      </c>
      <c r="AC1198" s="84" t="str">
        <f t="shared" si="19"/>
        <v>GreeceNGA coverageRural</v>
      </c>
    </row>
    <row r="1199" spans="4:29" ht="13.15" customHeight="1" x14ac:dyDescent="0.25">
      <c r="D1199" s="53" t="s">
        <v>166</v>
      </c>
      <c r="E1199" s="53" t="s">
        <v>225</v>
      </c>
      <c r="F1199" s="53" t="s">
        <v>20</v>
      </c>
      <c r="G1199" s="53" t="s">
        <v>189</v>
      </c>
      <c r="H1199" s="54" t="e">
        <v>#N/A</v>
      </c>
      <c r="I1199" s="54" t="e">
        <v>#N/A</v>
      </c>
      <c r="J1199" s="54" t="e">
        <v>#N/A</v>
      </c>
      <c r="K1199" s="54" t="e">
        <v>#N/A</v>
      </c>
      <c r="L1199" s="54" t="e">
        <v>#N/A</v>
      </c>
      <c r="M1199" s="54" t="e">
        <v>#N/A</v>
      </c>
      <c r="N1199" s="54">
        <v>0</v>
      </c>
      <c r="O1199" s="111">
        <v>50</v>
      </c>
      <c r="P1199" s="111">
        <v>0</v>
      </c>
      <c r="Q1199" s="111">
        <v>0</v>
      </c>
      <c r="R1199" s="54">
        <v>0</v>
      </c>
      <c r="AC1199" s="84" t="str">
        <f t="shared" si="19"/>
        <v>GreeceFixed VHCN coverage (FTTP &amp; DOCSIS 3.1)Rural</v>
      </c>
    </row>
    <row r="1200" spans="4:29" ht="13.15" customHeight="1" x14ac:dyDescent="0.25">
      <c r="D1200" s="53" t="s">
        <v>166</v>
      </c>
      <c r="E1200" s="53" t="s">
        <v>226</v>
      </c>
      <c r="F1200" s="53" t="s">
        <v>20</v>
      </c>
      <c r="G1200" s="53" t="s">
        <v>189</v>
      </c>
      <c r="H1200" s="54" t="e">
        <v>#N/A</v>
      </c>
      <c r="I1200" s="54" t="e">
        <v>#N/A</v>
      </c>
      <c r="J1200" s="54" t="e">
        <v>#N/A</v>
      </c>
      <c r="K1200" s="54" t="e">
        <v>#N/A</v>
      </c>
      <c r="L1200" s="54" t="e">
        <v>#N/A</v>
      </c>
      <c r="M1200" s="54" t="e">
        <v>#N/A</v>
      </c>
      <c r="N1200" s="54" t="e">
        <v>#N/A</v>
      </c>
      <c r="O1200" s="54" t="e">
        <v>#N/A</v>
      </c>
      <c r="P1200" s="54" t="e">
        <v>#N/A</v>
      </c>
      <c r="Q1200" s="54" t="e">
        <v>#N/A</v>
      </c>
      <c r="R1200" s="54" t="e">
        <v>#N/A</v>
      </c>
      <c r="AC1200" s="84" t="str">
        <f t="shared" si="19"/>
        <v>GreeceVHCN coverage (as defined by BEREC)Rural</v>
      </c>
    </row>
    <row r="1201" spans="4:29" ht="13.15" customHeight="1" x14ac:dyDescent="0.25">
      <c r="D1201" s="53" t="s">
        <v>166</v>
      </c>
      <c r="E1201" s="53" t="s">
        <v>74</v>
      </c>
      <c r="F1201" s="53" t="s">
        <v>20</v>
      </c>
      <c r="G1201" s="53" t="s">
        <v>189</v>
      </c>
      <c r="H1201" s="54">
        <v>705611.02920000022</v>
      </c>
      <c r="I1201" s="54">
        <v>656748.98384615371</v>
      </c>
      <c r="J1201" s="54">
        <v>678865.48588723398</v>
      </c>
      <c r="K1201" s="54">
        <v>689006.00543664105</v>
      </c>
      <c r="L1201" s="54">
        <v>757453.01314608974</v>
      </c>
      <c r="M1201" s="54">
        <v>835947.17444465682</v>
      </c>
      <c r="N1201" s="54">
        <v>855579.13373694313</v>
      </c>
      <c r="O1201" s="111">
        <v>844903.03434460657</v>
      </c>
      <c r="P1201" s="111">
        <v>838577.31344787055</v>
      </c>
      <c r="Q1201" s="111">
        <v>858117.02399144426</v>
      </c>
      <c r="R1201" s="54">
        <v>796289.18812707777</v>
      </c>
      <c r="AC1201" s="84" t="str">
        <f t="shared" si="19"/>
        <v>GreeceDSLRural</v>
      </c>
    </row>
    <row r="1202" spans="4:29" ht="13.15" customHeight="1" x14ac:dyDescent="0.25">
      <c r="D1202" s="53" t="s">
        <v>166</v>
      </c>
      <c r="E1202" s="53" t="s">
        <v>78</v>
      </c>
      <c r="F1202" s="53" t="s">
        <v>20</v>
      </c>
      <c r="G1202" s="53" t="s">
        <v>189</v>
      </c>
      <c r="H1202" s="54">
        <v>0</v>
      </c>
      <c r="I1202" s="54">
        <v>3949.6581110450134</v>
      </c>
      <c r="J1202" s="54">
        <v>4361.3446785393844</v>
      </c>
      <c r="K1202" s="54">
        <v>9353.1620445530971</v>
      </c>
      <c r="L1202" s="54">
        <v>282079.41945871682</v>
      </c>
      <c r="M1202" s="54">
        <v>323594.25736075541</v>
      </c>
      <c r="N1202" s="54">
        <v>355855.15836806787</v>
      </c>
      <c r="O1202" s="111">
        <v>491407.68094692926</v>
      </c>
      <c r="P1202" s="111">
        <v>580070.77680695185</v>
      </c>
      <c r="Q1202" s="111">
        <v>448805.04913670744</v>
      </c>
      <c r="R1202" s="54">
        <v>480444.35696499416</v>
      </c>
      <c r="AC1202" s="84" t="str">
        <f t="shared" si="19"/>
        <v>GreeceVDSLRural</v>
      </c>
    </row>
    <row r="1203" spans="4:29" ht="13.15" customHeight="1" x14ac:dyDescent="0.25">
      <c r="D1203" s="53" t="s">
        <v>166</v>
      </c>
      <c r="E1203" s="53" t="s">
        <v>82</v>
      </c>
      <c r="F1203" s="53" t="s">
        <v>20</v>
      </c>
      <c r="G1203" s="53" t="s">
        <v>189</v>
      </c>
      <c r="H1203" s="54" t="e">
        <v>#N/A</v>
      </c>
      <c r="I1203" s="54" t="e">
        <v>#N/A</v>
      </c>
      <c r="J1203" s="54" t="e">
        <v>#N/A</v>
      </c>
      <c r="K1203" s="54" t="e">
        <v>#N/A</v>
      </c>
      <c r="L1203" s="54" t="e">
        <v>#N/A</v>
      </c>
      <c r="M1203" s="54" t="e">
        <v>#N/A</v>
      </c>
      <c r="N1203" s="54">
        <v>68609.351578814923</v>
      </c>
      <c r="O1203" s="111">
        <v>88193.954651576336</v>
      </c>
      <c r="P1203" s="111">
        <v>88016.587062043865</v>
      </c>
      <c r="Q1203" s="111">
        <v>81316.95134153415</v>
      </c>
      <c r="R1203" s="54">
        <v>87518.889007442383</v>
      </c>
      <c r="AC1203" s="84" t="str">
        <f t="shared" si="19"/>
        <v>GreeceVDSL 2 VectoringRural</v>
      </c>
    </row>
    <row r="1204" spans="4:29" ht="13.15" customHeight="1" x14ac:dyDescent="0.25">
      <c r="D1204" s="53" t="s">
        <v>166</v>
      </c>
      <c r="E1204" s="53" t="s">
        <v>86</v>
      </c>
      <c r="F1204" s="53" t="s">
        <v>20</v>
      </c>
      <c r="G1204" s="53" t="s">
        <v>189</v>
      </c>
      <c r="H1204" s="54">
        <v>0</v>
      </c>
      <c r="I1204" s="54">
        <v>0</v>
      </c>
      <c r="J1204" s="54">
        <v>0</v>
      </c>
      <c r="K1204" s="54">
        <v>0</v>
      </c>
      <c r="L1204" s="54">
        <v>0</v>
      </c>
      <c r="M1204" s="54">
        <v>0</v>
      </c>
      <c r="N1204" s="54">
        <v>0</v>
      </c>
      <c r="O1204" s="111">
        <v>50</v>
      </c>
      <c r="P1204" s="111">
        <v>0</v>
      </c>
      <c r="Q1204" s="111">
        <v>0</v>
      </c>
      <c r="R1204" s="54">
        <v>0</v>
      </c>
      <c r="AC1204" s="84" t="str">
        <f t="shared" si="19"/>
        <v>GreeceFTTPRural</v>
      </c>
    </row>
    <row r="1205" spans="4:29" ht="13.15" customHeight="1" x14ac:dyDescent="0.25">
      <c r="D1205" s="53" t="s">
        <v>166</v>
      </c>
      <c r="E1205" s="53" t="s">
        <v>90</v>
      </c>
      <c r="F1205" s="53" t="s">
        <v>20</v>
      </c>
      <c r="G1205" s="53" t="s">
        <v>189</v>
      </c>
      <c r="H1205" s="54">
        <v>0</v>
      </c>
      <c r="I1205" s="54">
        <v>0</v>
      </c>
      <c r="J1205" s="54">
        <v>0</v>
      </c>
      <c r="K1205" s="54">
        <v>0</v>
      </c>
      <c r="L1205" s="54">
        <v>0</v>
      </c>
      <c r="M1205" s="54">
        <v>0</v>
      </c>
      <c r="N1205" s="54">
        <v>0</v>
      </c>
      <c r="O1205" s="111">
        <v>0</v>
      </c>
      <c r="P1205" s="111">
        <v>0</v>
      </c>
      <c r="Q1205" s="111">
        <v>0</v>
      </c>
      <c r="R1205" s="54">
        <v>0</v>
      </c>
      <c r="AC1205" s="84" t="str">
        <f t="shared" si="19"/>
        <v>GreeceCable modem DOCSIS 3.0Rural</v>
      </c>
    </row>
    <row r="1206" spans="4:29" ht="13.15" customHeight="1" x14ac:dyDescent="0.25">
      <c r="D1206" s="53" t="s">
        <v>166</v>
      </c>
      <c r="E1206" s="53" t="s">
        <v>94</v>
      </c>
      <c r="F1206" s="53" t="s">
        <v>20</v>
      </c>
      <c r="G1206" s="53" t="s">
        <v>189</v>
      </c>
      <c r="H1206" s="54" t="e">
        <v>#N/A</v>
      </c>
      <c r="I1206" s="54" t="e">
        <v>#N/A</v>
      </c>
      <c r="J1206" s="54" t="e">
        <v>#N/A</v>
      </c>
      <c r="K1206" s="54" t="e">
        <v>#N/A</v>
      </c>
      <c r="L1206" s="54" t="e">
        <v>#N/A</v>
      </c>
      <c r="M1206" s="54" t="e">
        <v>#N/A</v>
      </c>
      <c r="N1206" s="54">
        <v>0</v>
      </c>
      <c r="O1206" s="111">
        <v>0</v>
      </c>
      <c r="P1206" s="111">
        <v>0</v>
      </c>
      <c r="Q1206" s="111">
        <v>0</v>
      </c>
      <c r="R1206" s="54">
        <v>0</v>
      </c>
      <c r="AC1206" s="84" t="str">
        <f t="shared" si="19"/>
        <v>GreeceCable modem DOCSIS 3.1Rural</v>
      </c>
    </row>
    <row r="1207" spans="4:29" ht="13.15" customHeight="1" x14ac:dyDescent="0.25">
      <c r="D1207" s="53" t="s">
        <v>166</v>
      </c>
      <c r="E1207" s="53" t="s">
        <v>98</v>
      </c>
      <c r="F1207" s="53" t="s">
        <v>20</v>
      </c>
      <c r="G1207" s="53" t="s">
        <v>189</v>
      </c>
      <c r="H1207" s="54" t="e">
        <v>#N/A</v>
      </c>
      <c r="I1207" s="54" t="e">
        <v>#N/A</v>
      </c>
      <c r="J1207" s="54" t="e">
        <v>#N/A</v>
      </c>
      <c r="K1207" s="54" t="e">
        <v>#N/A</v>
      </c>
      <c r="L1207" s="54" t="e">
        <v>#N/A</v>
      </c>
      <c r="M1207" s="54" t="e">
        <v>#N/A</v>
      </c>
      <c r="N1207" s="54">
        <v>39974</v>
      </c>
      <c r="O1207" s="111">
        <v>38327.768813781149</v>
      </c>
      <c r="P1207" s="111">
        <v>33958</v>
      </c>
      <c r="Q1207" s="111">
        <v>30486</v>
      </c>
      <c r="R1207" s="54">
        <v>0</v>
      </c>
      <c r="AC1207" s="84" t="str">
        <f t="shared" si="19"/>
        <v>GreeceFWARural</v>
      </c>
    </row>
    <row r="1208" spans="4:29" ht="13.15" customHeight="1" x14ac:dyDescent="0.25">
      <c r="D1208" s="53" t="s">
        <v>166</v>
      </c>
      <c r="E1208" s="53" t="s">
        <v>102</v>
      </c>
      <c r="F1208" s="53" t="s">
        <v>20</v>
      </c>
      <c r="G1208" s="53" t="s">
        <v>189</v>
      </c>
      <c r="H1208" s="54">
        <v>122258.40834737312</v>
      </c>
      <c r="I1208" s="54">
        <v>200174.7782133508</v>
      </c>
      <c r="J1208" s="54">
        <v>319139.84601857758</v>
      </c>
      <c r="K1208" s="54">
        <v>492074.6396935404</v>
      </c>
      <c r="L1208" s="54">
        <v>661601.29932222678</v>
      </c>
      <c r="M1208" s="54">
        <v>814203.97501730209</v>
      </c>
      <c r="N1208" s="54">
        <v>849560.56902442419</v>
      </c>
      <c r="O1208" s="111">
        <v>852398.48006760317</v>
      </c>
      <c r="P1208" s="111">
        <v>858823.19790324138</v>
      </c>
      <c r="Q1208" s="111">
        <v>860623.6107204397</v>
      </c>
      <c r="R1208" s="54" t="e">
        <v>#N/A</v>
      </c>
      <c r="AC1208" s="84" t="str">
        <f t="shared" ref="AC1208:AC1265" si="20">D1208&amp;E1208&amp;F1208</f>
        <v>GreeceLTERural</v>
      </c>
    </row>
    <row r="1209" spans="4:29" ht="13.15" customHeight="1" x14ac:dyDescent="0.25">
      <c r="D1209" s="53" t="s">
        <v>166</v>
      </c>
      <c r="E1209" s="53" t="s">
        <v>108</v>
      </c>
      <c r="F1209" s="53" t="s">
        <v>20</v>
      </c>
      <c r="G1209" s="53" t="s">
        <v>189</v>
      </c>
      <c r="H1209" s="54" t="e">
        <v>#N/A</v>
      </c>
      <c r="I1209" s="54" t="e">
        <v>#N/A</v>
      </c>
      <c r="J1209" s="54" t="e">
        <v>#N/A</v>
      </c>
      <c r="K1209" s="54" t="e">
        <v>#N/A</v>
      </c>
      <c r="L1209" s="54" t="e">
        <v>#N/A</v>
      </c>
      <c r="M1209" s="54" t="e">
        <v>#N/A</v>
      </c>
      <c r="N1209" s="54" t="e">
        <v>#N/A</v>
      </c>
      <c r="O1209" s="111">
        <v>0</v>
      </c>
      <c r="P1209" s="111">
        <v>152631.56645535692</v>
      </c>
      <c r="Q1209" s="111">
        <v>507572.78747603222</v>
      </c>
      <c r="R1209" s="54">
        <v>806404.25309092703</v>
      </c>
      <c r="AC1209" s="84" t="str">
        <f t="shared" si="20"/>
        <v>Greece5GRural</v>
      </c>
    </row>
    <row r="1210" spans="4:29" ht="13.15" customHeight="1" x14ac:dyDescent="0.25">
      <c r="D1210" s="53" t="s">
        <v>166</v>
      </c>
      <c r="E1210" s="53" t="s">
        <v>207</v>
      </c>
      <c r="F1210" s="53" t="s">
        <v>20</v>
      </c>
      <c r="G1210" s="53" t="s">
        <v>189</v>
      </c>
      <c r="H1210" s="54" t="e">
        <v>#N/A</v>
      </c>
      <c r="I1210" s="54" t="e">
        <v>#N/A</v>
      </c>
      <c r="J1210" s="54" t="e">
        <v>#N/A</v>
      </c>
      <c r="K1210" s="54" t="e">
        <v>#N/A</v>
      </c>
      <c r="L1210" s="54" t="e">
        <v>#N/A</v>
      </c>
      <c r="M1210" s="54" t="e">
        <v>#N/A</v>
      </c>
      <c r="N1210" s="54" t="e">
        <v>#N/A</v>
      </c>
      <c r="O1210" s="111" t="e">
        <v>#N/A</v>
      </c>
      <c r="P1210" s="111" t="e">
        <v>#N/A</v>
      </c>
      <c r="Q1210" s="111">
        <v>36852.023503264463</v>
      </c>
      <c r="R1210" s="54">
        <v>54379.596730656063</v>
      </c>
      <c r="AC1210" s="84" t="str">
        <f t="shared" si="20"/>
        <v>Greece5G in the 3.4–3.8 GHz bandRural</v>
      </c>
    </row>
    <row r="1211" spans="4:29" ht="13.15" customHeight="1" x14ac:dyDescent="0.25">
      <c r="D1211" s="53" t="s">
        <v>166</v>
      </c>
      <c r="E1211" s="53" t="s">
        <v>112</v>
      </c>
      <c r="F1211" s="53" t="s">
        <v>20</v>
      </c>
      <c r="G1211" s="53" t="s">
        <v>189</v>
      </c>
      <c r="H1211" s="54">
        <v>942070.80000000028</v>
      </c>
      <c r="I1211" s="54">
        <v>866423.46153846139</v>
      </c>
      <c r="J1211" s="54">
        <v>885091.8981580626</v>
      </c>
      <c r="K1211" s="54">
        <v>881732.40109086351</v>
      </c>
      <c r="L1211" s="54">
        <v>870778.30671318423</v>
      </c>
      <c r="M1211" s="54">
        <v>870778.30671318423</v>
      </c>
      <c r="N1211" s="54">
        <v>887163.09474974836</v>
      </c>
      <c r="O1211" s="111">
        <v>887195.64245079679</v>
      </c>
      <c r="P1211" s="111">
        <v>880173.52852192556</v>
      </c>
      <c r="Q1211" s="111">
        <v>877691.95203387539</v>
      </c>
      <c r="R1211" s="54">
        <v>875687.01030927524</v>
      </c>
      <c r="AC1211" s="84" t="str">
        <f t="shared" si="20"/>
        <v>GreeceSatelliteRural</v>
      </c>
    </row>
    <row r="1212" spans="4:29" ht="13.15" customHeight="1" x14ac:dyDescent="0.25">
      <c r="D1212" s="53" t="s">
        <v>166</v>
      </c>
      <c r="E1212" s="53" t="s">
        <v>52</v>
      </c>
      <c r="F1212" s="53" t="s">
        <v>20</v>
      </c>
      <c r="G1212" s="53" t="s">
        <v>189</v>
      </c>
      <c r="H1212" s="54">
        <v>938808.22079692967</v>
      </c>
      <c r="I1212" s="54">
        <v>860606.843900993</v>
      </c>
      <c r="J1212" s="54">
        <v>879665.46938648284</v>
      </c>
      <c r="K1212" s="54">
        <v>865091.50934732612</v>
      </c>
      <c r="L1212" s="54">
        <v>860227.31120529305</v>
      </c>
      <c r="M1212" s="54">
        <v>863702.62080123648</v>
      </c>
      <c r="N1212" s="54" t="e">
        <v>#N/A</v>
      </c>
      <c r="O1212" s="54" t="e">
        <v>#N/A</v>
      </c>
      <c r="P1212" s="54" t="e">
        <v>#N/A</v>
      </c>
      <c r="Q1212" s="54" t="e">
        <v>#N/A</v>
      </c>
      <c r="R1212" s="111" t="e">
        <v>#N/A</v>
      </c>
      <c r="AC1212" s="84" t="str">
        <f t="shared" si="20"/>
        <v>GreeceOverall broadband coverageRural</v>
      </c>
    </row>
    <row r="1213" spans="4:29" ht="13.15" customHeight="1" x14ac:dyDescent="0.25">
      <c r="D1213" s="53" t="s">
        <v>166</v>
      </c>
      <c r="E1213" s="53" t="s">
        <v>53</v>
      </c>
      <c r="F1213" s="53" t="s">
        <v>20</v>
      </c>
      <c r="G1213" s="53" t="s">
        <v>189</v>
      </c>
      <c r="H1213" s="54" t="e">
        <v>#N/A</v>
      </c>
      <c r="I1213" s="54" t="e">
        <v>#N/A</v>
      </c>
      <c r="J1213" s="54" t="e">
        <v>#N/A</v>
      </c>
      <c r="K1213" s="54" t="e">
        <v>#N/A</v>
      </c>
      <c r="L1213" s="54">
        <v>0</v>
      </c>
      <c r="M1213" s="54">
        <v>0</v>
      </c>
      <c r="N1213" s="54" t="e">
        <v>#N/A</v>
      </c>
      <c r="O1213" s="54" t="e">
        <v>#N/A</v>
      </c>
      <c r="P1213" s="54" t="e">
        <v>#N/A</v>
      </c>
      <c r="Q1213" s="54" t="e">
        <v>#N/A</v>
      </c>
      <c r="R1213" s="111" t="e">
        <v>#N/A</v>
      </c>
      <c r="AC1213" s="84" t="str">
        <f t="shared" si="20"/>
        <v>GreeceDOCSIS 3.0 &amp; FTTP coverageRural</v>
      </c>
    </row>
    <row r="1214" spans="4:29" ht="13.15" customHeight="1" x14ac:dyDescent="0.25">
      <c r="D1214" s="53" t="s">
        <v>166</v>
      </c>
      <c r="E1214" s="53" t="s">
        <v>129</v>
      </c>
      <c r="F1214" s="53" t="s">
        <v>20</v>
      </c>
      <c r="G1214" s="53" t="s">
        <v>189</v>
      </c>
      <c r="H1214" s="54">
        <v>1879.9999999999982</v>
      </c>
      <c r="I1214" s="54">
        <v>3434</v>
      </c>
      <c r="J1214" s="54">
        <v>4765</v>
      </c>
      <c r="K1214" s="54">
        <v>7270</v>
      </c>
      <c r="L1214" s="54">
        <v>7660</v>
      </c>
      <c r="M1214" s="54">
        <v>7213</v>
      </c>
      <c r="N1214" s="54" t="e">
        <v>#N/A</v>
      </c>
      <c r="O1214" s="54" t="e">
        <v>#N/A</v>
      </c>
      <c r="P1214" s="54" t="e">
        <v>#N/A</v>
      </c>
      <c r="Q1214" s="54" t="e">
        <v>#N/A</v>
      </c>
      <c r="R1214" s="111" t="e">
        <v>#N/A</v>
      </c>
      <c r="AC1214" s="84" t="str">
        <f t="shared" si="20"/>
        <v>GreeceWiMAXRural</v>
      </c>
    </row>
    <row r="1215" spans="4:29" ht="13.15" customHeight="1" x14ac:dyDescent="0.25">
      <c r="D1215" s="53" t="s">
        <v>166</v>
      </c>
      <c r="E1215" s="53" t="s">
        <v>124</v>
      </c>
      <c r="F1215" s="53" t="s">
        <v>20</v>
      </c>
      <c r="G1215" s="53" t="s">
        <v>189</v>
      </c>
      <c r="H1215" s="54">
        <v>0</v>
      </c>
      <c r="I1215" s="54">
        <v>0</v>
      </c>
      <c r="J1215" s="54">
        <v>0</v>
      </c>
      <c r="K1215" s="54">
        <v>0</v>
      </c>
      <c r="L1215" s="54">
        <v>0</v>
      </c>
      <c r="M1215" s="54">
        <v>0</v>
      </c>
      <c r="N1215" s="54" t="e">
        <v>#N/A</v>
      </c>
      <c r="O1215" s="54" t="e">
        <v>#N/A</v>
      </c>
      <c r="P1215" s="54" t="e">
        <v>#N/A</v>
      </c>
      <c r="Q1215" s="54" t="e">
        <v>#N/A</v>
      </c>
      <c r="R1215" s="111" t="e">
        <v>#N/A</v>
      </c>
      <c r="AC1215" s="84" t="str">
        <f t="shared" si="20"/>
        <v>GreeceCable modemRural</v>
      </c>
    </row>
    <row r="1216" spans="4:29" ht="13.15" customHeight="1" x14ac:dyDescent="0.25">
      <c r="D1216" s="53" t="s">
        <v>166</v>
      </c>
      <c r="E1216" s="53" t="s">
        <v>134</v>
      </c>
      <c r="F1216" s="53" t="s">
        <v>20</v>
      </c>
      <c r="G1216" s="53" t="s">
        <v>189</v>
      </c>
      <c r="H1216" s="54">
        <v>918549.81999999983</v>
      </c>
      <c r="I1216" s="54">
        <v>837278.03465141298</v>
      </c>
      <c r="J1216" s="54">
        <v>855880.55841357599</v>
      </c>
      <c r="K1216" s="54">
        <v>814021.12448034249</v>
      </c>
      <c r="L1216" s="54">
        <v>819397.39710226422</v>
      </c>
      <c r="M1216" s="54">
        <v>837014.4139168493</v>
      </c>
      <c r="N1216" s="54" t="e">
        <v>#N/A</v>
      </c>
      <c r="O1216" s="54" t="e">
        <v>#N/A</v>
      </c>
      <c r="P1216" s="54" t="e">
        <v>#N/A</v>
      </c>
      <c r="Q1216" s="54" t="e">
        <v>#N/A</v>
      </c>
      <c r="R1216" s="111" t="e">
        <v>#N/A</v>
      </c>
      <c r="AC1216" s="84" t="str">
        <f t="shared" si="20"/>
        <v>GreeceHSPARural</v>
      </c>
    </row>
    <row r="1217" spans="4:29" ht="13.15" customHeight="1" x14ac:dyDescent="0.25">
      <c r="D1217" s="53" t="s">
        <v>167</v>
      </c>
      <c r="E1217" s="53" t="s">
        <v>31</v>
      </c>
      <c r="F1217" s="53" t="s">
        <v>20</v>
      </c>
      <c r="G1217" s="53" t="s">
        <v>152</v>
      </c>
      <c r="H1217" s="54">
        <v>1365064</v>
      </c>
      <c r="I1217" s="54">
        <v>1367197</v>
      </c>
      <c r="J1217" s="54">
        <v>1367197</v>
      </c>
      <c r="K1217" s="54">
        <v>1404495</v>
      </c>
      <c r="L1217" s="54">
        <v>1404730</v>
      </c>
      <c r="M1217" s="54">
        <v>1403949</v>
      </c>
      <c r="N1217" s="54">
        <v>1400674</v>
      </c>
      <c r="O1217" s="111">
        <v>1415375.8694992561</v>
      </c>
      <c r="P1217" s="111">
        <v>1411880</v>
      </c>
      <c r="Q1217" s="111">
        <v>1412746</v>
      </c>
      <c r="R1217" s="111">
        <v>1423705</v>
      </c>
      <c r="AC1217" s="84" t="str">
        <f t="shared" si="20"/>
        <v>HungaryHouseholdsRural</v>
      </c>
    </row>
    <row r="1218" spans="4:29" ht="13.15" customHeight="1" x14ac:dyDescent="0.25">
      <c r="D1218" s="53" t="s">
        <v>167</v>
      </c>
      <c r="E1218" s="53" t="s">
        <v>65</v>
      </c>
      <c r="F1218" s="53" t="s">
        <v>20</v>
      </c>
      <c r="G1218" s="53" t="s">
        <v>189</v>
      </c>
      <c r="H1218" s="54">
        <v>1137224.7328641803</v>
      </c>
      <c r="I1218" s="54">
        <v>1139086.7030176343</v>
      </c>
      <c r="J1218" s="54">
        <v>1168957.5493054742</v>
      </c>
      <c r="K1218" s="54">
        <v>1205809.3210624766</v>
      </c>
      <c r="L1218" s="54">
        <v>1218873.0038109124</v>
      </c>
      <c r="M1218" s="54">
        <v>1286311.7020869574</v>
      </c>
      <c r="N1218" s="54">
        <v>1324428.2498745474</v>
      </c>
      <c r="O1218" s="111">
        <v>1354223.232120191</v>
      </c>
      <c r="P1218" s="111">
        <v>1358753.4692890365</v>
      </c>
      <c r="Q1218" s="111">
        <v>1401918.3230218077</v>
      </c>
      <c r="R1218" s="54">
        <v>1365238.5786847319</v>
      </c>
      <c r="AC1218" s="84" t="str">
        <f t="shared" si="20"/>
        <v>HungaryFixed broadband coverageRural</v>
      </c>
    </row>
    <row r="1219" spans="4:29" ht="13.15" customHeight="1" x14ac:dyDescent="0.25">
      <c r="D1219" s="53" t="s">
        <v>167</v>
      </c>
      <c r="E1219" s="53" t="s">
        <v>70</v>
      </c>
      <c r="F1219" s="53" t="s">
        <v>20</v>
      </c>
      <c r="G1219" s="53" t="s">
        <v>189</v>
      </c>
      <c r="H1219" s="54">
        <v>398554.81015536719</v>
      </c>
      <c r="I1219" s="54">
        <v>420891.85918632708</v>
      </c>
      <c r="J1219" s="54">
        <v>507450.83551957889</v>
      </c>
      <c r="K1219" s="54">
        <v>659252.56356150366</v>
      </c>
      <c r="L1219" s="54">
        <v>815871.06058890803</v>
      </c>
      <c r="M1219" s="54">
        <v>907092.40909951727</v>
      </c>
      <c r="N1219" s="54">
        <v>1088593.3915003769</v>
      </c>
      <c r="O1219" s="111">
        <v>1141609.6134960218</v>
      </c>
      <c r="P1219" s="111">
        <v>1299755.9082478161</v>
      </c>
      <c r="Q1219" s="111">
        <v>1358531.592428213</v>
      </c>
      <c r="R1219" s="54">
        <v>1334627.4292930942</v>
      </c>
      <c r="AC1219" s="84" t="str">
        <f t="shared" si="20"/>
        <v>HungaryNGA coverageRural</v>
      </c>
    </row>
    <row r="1220" spans="4:29" ht="13.15" customHeight="1" x14ac:dyDescent="0.25">
      <c r="D1220" s="53" t="s">
        <v>167</v>
      </c>
      <c r="E1220" s="53" t="s">
        <v>225</v>
      </c>
      <c r="F1220" s="53" t="s">
        <v>20</v>
      </c>
      <c r="G1220" s="53" t="s">
        <v>189</v>
      </c>
      <c r="H1220" s="54" t="e">
        <v>#N/A</v>
      </c>
      <c r="I1220" s="54" t="e">
        <v>#N/A</v>
      </c>
      <c r="J1220" s="54" t="e">
        <v>#N/A</v>
      </c>
      <c r="K1220" s="54" t="e">
        <v>#N/A</v>
      </c>
      <c r="L1220" s="54" t="e">
        <v>#N/A</v>
      </c>
      <c r="M1220" s="54" t="e">
        <v>#N/A</v>
      </c>
      <c r="N1220" s="54">
        <v>404617.60296051751</v>
      </c>
      <c r="O1220" s="111">
        <v>503251.17794824386</v>
      </c>
      <c r="P1220" s="111">
        <v>540535.59994723694</v>
      </c>
      <c r="Q1220" s="111">
        <v>834245.44090429356</v>
      </c>
      <c r="R1220" s="54">
        <v>997820.24828386377</v>
      </c>
      <c r="AC1220" s="84" t="str">
        <f t="shared" si="20"/>
        <v>HungaryFixed VHCN coverage (FTTP &amp; DOCSIS 3.1)Rural</v>
      </c>
    </row>
    <row r="1221" spans="4:29" ht="13.15" customHeight="1" x14ac:dyDescent="0.25">
      <c r="D1221" s="53" t="s">
        <v>167</v>
      </c>
      <c r="E1221" s="53" t="s">
        <v>226</v>
      </c>
      <c r="F1221" s="53" t="s">
        <v>20</v>
      </c>
      <c r="G1221" s="53" t="s">
        <v>189</v>
      </c>
      <c r="H1221" s="54" t="e">
        <v>#N/A</v>
      </c>
      <c r="I1221" s="54" t="e">
        <v>#N/A</v>
      </c>
      <c r="J1221" s="54" t="e">
        <v>#N/A</v>
      </c>
      <c r="K1221" s="54" t="e">
        <v>#N/A</v>
      </c>
      <c r="L1221" s="54" t="e">
        <v>#N/A</v>
      </c>
      <c r="M1221" s="54" t="e">
        <v>#N/A</v>
      </c>
      <c r="N1221" s="54" t="e">
        <v>#N/A</v>
      </c>
      <c r="O1221" s="54" t="e">
        <v>#N/A</v>
      </c>
      <c r="P1221" s="54" t="e">
        <v>#N/A</v>
      </c>
      <c r="Q1221" s="54" t="e">
        <v>#N/A</v>
      </c>
      <c r="R1221" s="54" t="e">
        <v>#N/A</v>
      </c>
      <c r="AC1221" s="84" t="str">
        <f t="shared" si="20"/>
        <v>HungaryVHCN coverage (as defined by BEREC)Rural</v>
      </c>
    </row>
    <row r="1222" spans="4:29" ht="13.15" customHeight="1" x14ac:dyDescent="0.25">
      <c r="D1222" s="53" t="s">
        <v>167</v>
      </c>
      <c r="E1222" s="53" t="s">
        <v>74</v>
      </c>
      <c r="F1222" s="53" t="s">
        <v>20</v>
      </c>
      <c r="G1222" s="53" t="s">
        <v>189</v>
      </c>
      <c r="H1222" s="54">
        <v>991163.23286418011</v>
      </c>
      <c r="I1222" s="54">
        <v>982423.26801401388</v>
      </c>
      <c r="J1222" s="54">
        <v>1008515.4706898734</v>
      </c>
      <c r="K1222" s="54">
        <v>1039800.0518085301</v>
      </c>
      <c r="L1222" s="54">
        <v>1040050.3378292243</v>
      </c>
      <c r="M1222" s="54">
        <v>1162802.9928633668</v>
      </c>
      <c r="N1222" s="54">
        <v>1231507.5291734354</v>
      </c>
      <c r="O1222" s="111">
        <v>1267912.1988361243</v>
      </c>
      <c r="P1222" s="111">
        <v>1286658.5101470454</v>
      </c>
      <c r="Q1222" s="111">
        <v>1296171.753053166</v>
      </c>
      <c r="R1222" s="54">
        <v>1111855.038728117</v>
      </c>
      <c r="AC1222" s="84" t="str">
        <f t="shared" si="20"/>
        <v>HungaryDSLRural</v>
      </c>
    </row>
    <row r="1223" spans="4:29" ht="13.15" customHeight="1" x14ac:dyDescent="0.25">
      <c r="D1223" s="53" t="s">
        <v>167</v>
      </c>
      <c r="E1223" s="53" t="s">
        <v>78</v>
      </c>
      <c r="F1223" s="53" t="s">
        <v>20</v>
      </c>
      <c r="G1223" s="53" t="s">
        <v>189</v>
      </c>
      <c r="H1223" s="54">
        <v>128098.81015536714</v>
      </c>
      <c r="I1223" s="54">
        <v>128059.02283160272</v>
      </c>
      <c r="J1223" s="54">
        <v>200825.36256485444</v>
      </c>
      <c r="K1223" s="54">
        <v>312729.15159913455</v>
      </c>
      <c r="L1223" s="54">
        <v>407747.40219820436</v>
      </c>
      <c r="M1223" s="54">
        <v>530648.14541529084</v>
      </c>
      <c r="N1223" s="54">
        <v>611137.25679195521</v>
      </c>
      <c r="O1223" s="111">
        <v>657655.2272722323</v>
      </c>
      <c r="P1223" s="111">
        <v>682733.44581037946</v>
      </c>
      <c r="Q1223" s="111">
        <v>680908.76228402613</v>
      </c>
      <c r="R1223" s="54">
        <v>557248.7748294659</v>
      </c>
      <c r="AC1223" s="84" t="str">
        <f t="shared" si="20"/>
        <v>HungaryVDSLRural</v>
      </c>
    </row>
    <row r="1224" spans="4:29" ht="13.15" customHeight="1" x14ac:dyDescent="0.25">
      <c r="D1224" s="53" t="s">
        <v>167</v>
      </c>
      <c r="E1224" s="53" t="s">
        <v>82</v>
      </c>
      <c r="F1224" s="53" t="s">
        <v>20</v>
      </c>
      <c r="G1224" s="53" t="s">
        <v>189</v>
      </c>
      <c r="H1224" s="54" t="e">
        <v>#N/A</v>
      </c>
      <c r="I1224" s="54" t="e">
        <v>#N/A</v>
      </c>
      <c r="J1224" s="54" t="e">
        <v>#N/A</v>
      </c>
      <c r="K1224" s="54" t="e">
        <v>#N/A</v>
      </c>
      <c r="L1224" s="54" t="e">
        <v>#N/A</v>
      </c>
      <c r="M1224" s="54" t="e">
        <v>#N/A</v>
      </c>
      <c r="N1224" s="54">
        <v>0</v>
      </c>
      <c r="O1224" s="111">
        <v>0</v>
      </c>
      <c r="P1224" s="111">
        <v>0</v>
      </c>
      <c r="Q1224" s="111">
        <v>0</v>
      </c>
      <c r="R1224" s="54">
        <v>473498.61033225217</v>
      </c>
      <c r="AC1224" s="84" t="str">
        <f t="shared" si="20"/>
        <v>HungaryVDSL 2 VectoringRural</v>
      </c>
    </row>
    <row r="1225" spans="4:29" ht="13.15" customHeight="1" x14ac:dyDescent="0.25">
      <c r="D1225" s="53" t="s">
        <v>167</v>
      </c>
      <c r="E1225" s="53" t="s">
        <v>86</v>
      </c>
      <c r="F1225" s="53" t="s">
        <v>20</v>
      </c>
      <c r="G1225" s="53" t="s">
        <v>189</v>
      </c>
      <c r="H1225" s="54">
        <v>53237.000000000007</v>
      </c>
      <c r="I1225" s="54">
        <v>54438.30692584582</v>
      </c>
      <c r="J1225" s="54">
        <v>57566.806925845834</v>
      </c>
      <c r="K1225" s="54">
        <v>90541.461428587587</v>
      </c>
      <c r="L1225" s="54">
        <v>96083.946552920475</v>
      </c>
      <c r="M1225" s="54">
        <v>218601.03392115899</v>
      </c>
      <c r="N1225" s="54">
        <v>404617.60296051751</v>
      </c>
      <c r="O1225" s="111">
        <v>503251.17794824386</v>
      </c>
      <c r="P1225" s="111">
        <v>535186.59994723694</v>
      </c>
      <c r="Q1225" s="111">
        <v>740642.84316170122</v>
      </c>
      <c r="R1225" s="54">
        <v>920634.65736570326</v>
      </c>
      <c r="AC1225" s="84" t="str">
        <f t="shared" si="20"/>
        <v>HungaryFTTPRural</v>
      </c>
    </row>
    <row r="1226" spans="4:29" ht="13.15" customHeight="1" x14ac:dyDescent="0.25">
      <c r="D1226" s="53" t="s">
        <v>167</v>
      </c>
      <c r="E1226" s="53" t="s">
        <v>90</v>
      </c>
      <c r="F1226" s="53" t="s">
        <v>20</v>
      </c>
      <c r="G1226" s="53" t="s">
        <v>189</v>
      </c>
      <c r="H1226" s="54">
        <v>217218.99999999997</v>
      </c>
      <c r="I1226" s="54">
        <v>238394.52942887862</v>
      </c>
      <c r="J1226" s="54">
        <v>249058.66602887856</v>
      </c>
      <c r="K1226" s="54">
        <v>255981.95053378143</v>
      </c>
      <c r="L1226" s="54">
        <v>355355.85445520544</v>
      </c>
      <c r="M1226" s="54">
        <v>531216.5118203212</v>
      </c>
      <c r="N1226" s="54">
        <v>660150.68719022674</v>
      </c>
      <c r="O1226" s="111">
        <v>754743.9065271446</v>
      </c>
      <c r="P1226" s="111">
        <v>814778.08825310797</v>
      </c>
      <c r="Q1226" s="111">
        <v>898521.75164376618</v>
      </c>
      <c r="R1226" s="54">
        <v>906606.5425900144</v>
      </c>
      <c r="AC1226" s="84" t="str">
        <f t="shared" si="20"/>
        <v>HungaryCable modem DOCSIS 3.0Rural</v>
      </c>
    </row>
    <row r="1227" spans="4:29" ht="13.15" customHeight="1" x14ac:dyDescent="0.25">
      <c r="D1227" s="53" t="s">
        <v>167</v>
      </c>
      <c r="E1227" s="53" t="s">
        <v>94</v>
      </c>
      <c r="F1227" s="53" t="s">
        <v>20</v>
      </c>
      <c r="G1227" s="53" t="s">
        <v>189</v>
      </c>
      <c r="H1227" s="54" t="e">
        <v>#N/A</v>
      </c>
      <c r="I1227" s="54" t="e">
        <v>#N/A</v>
      </c>
      <c r="J1227" s="54" t="e">
        <v>#N/A</v>
      </c>
      <c r="K1227" s="54" t="e">
        <v>#N/A</v>
      </c>
      <c r="L1227" s="54" t="e">
        <v>#N/A</v>
      </c>
      <c r="M1227" s="54" t="e">
        <v>#N/A</v>
      </c>
      <c r="N1227" s="54">
        <v>0</v>
      </c>
      <c r="O1227" s="111">
        <v>0</v>
      </c>
      <c r="P1227" s="111">
        <v>10698</v>
      </c>
      <c r="Q1227" s="111">
        <v>93602.597742592159</v>
      </c>
      <c r="R1227" s="54">
        <v>116979.95048603445</v>
      </c>
      <c r="AC1227" s="84" t="str">
        <f t="shared" si="20"/>
        <v>HungaryCable modem DOCSIS 3.1Rural</v>
      </c>
    </row>
    <row r="1228" spans="4:29" ht="13.15" customHeight="1" x14ac:dyDescent="0.25">
      <c r="D1228" s="53" t="s">
        <v>167</v>
      </c>
      <c r="E1228" s="53" t="s">
        <v>98</v>
      </c>
      <c r="F1228" s="53" t="s">
        <v>20</v>
      </c>
      <c r="G1228" s="53" t="s">
        <v>189</v>
      </c>
      <c r="H1228" s="54" t="e">
        <v>#N/A</v>
      </c>
      <c r="I1228" s="54" t="e">
        <v>#N/A</v>
      </c>
      <c r="J1228" s="54" t="e">
        <v>#N/A</v>
      </c>
      <c r="K1228" s="54" t="e">
        <v>#N/A</v>
      </c>
      <c r="L1228" s="54" t="e">
        <v>#N/A</v>
      </c>
      <c r="M1228" s="54" t="e">
        <v>#N/A</v>
      </c>
      <c r="N1228" s="54">
        <v>0</v>
      </c>
      <c r="O1228" s="111">
        <v>0</v>
      </c>
      <c r="P1228" s="111">
        <v>0</v>
      </c>
      <c r="Q1228" s="111">
        <v>505234.88109999994</v>
      </c>
      <c r="R1228" s="54">
        <v>758200.40643687837</v>
      </c>
      <c r="AC1228" s="84" t="str">
        <f t="shared" si="20"/>
        <v>HungaryFWARural</v>
      </c>
    </row>
    <row r="1229" spans="4:29" ht="13.15" customHeight="1" x14ac:dyDescent="0.25">
      <c r="D1229" s="53" t="s">
        <v>167</v>
      </c>
      <c r="E1229" s="53" t="s">
        <v>102</v>
      </c>
      <c r="F1229" s="53" t="s">
        <v>20</v>
      </c>
      <c r="G1229" s="53" t="s">
        <v>189</v>
      </c>
      <c r="H1229" s="54">
        <v>135141.00000000003</v>
      </c>
      <c r="I1229" s="54">
        <v>204070.02081276738</v>
      </c>
      <c r="J1229" s="54">
        <v>1149167.6432296627</v>
      </c>
      <c r="K1229" s="54">
        <v>1351265.5</v>
      </c>
      <c r="L1229" s="54">
        <v>1372512.3720856672</v>
      </c>
      <c r="M1229" s="54">
        <v>1371699.9358745643</v>
      </c>
      <c r="N1229" s="54">
        <v>1368421.7058366265</v>
      </c>
      <c r="O1229" s="111">
        <v>1389336.8756434817</v>
      </c>
      <c r="P1229" s="111">
        <v>1406327.5134886981</v>
      </c>
      <c r="Q1229" s="111">
        <v>1409516.8100892457</v>
      </c>
      <c r="R1229" s="54" t="e">
        <v>#N/A</v>
      </c>
      <c r="AC1229" s="84" t="str">
        <f t="shared" si="20"/>
        <v>HungaryLTERural</v>
      </c>
    </row>
    <row r="1230" spans="4:29" ht="13.15" customHeight="1" x14ac:dyDescent="0.25">
      <c r="D1230" s="53" t="s">
        <v>167</v>
      </c>
      <c r="E1230" s="53" t="s">
        <v>108</v>
      </c>
      <c r="F1230" s="53" t="s">
        <v>20</v>
      </c>
      <c r="G1230" s="53" t="s">
        <v>189</v>
      </c>
      <c r="H1230" s="54" t="e">
        <v>#N/A</v>
      </c>
      <c r="I1230" s="54" t="e">
        <v>#N/A</v>
      </c>
      <c r="J1230" s="54" t="e">
        <v>#N/A</v>
      </c>
      <c r="K1230" s="54" t="e">
        <v>#N/A</v>
      </c>
      <c r="L1230" s="54" t="e">
        <v>#N/A</v>
      </c>
      <c r="M1230" s="54" t="e">
        <v>#N/A</v>
      </c>
      <c r="N1230" s="54" t="e">
        <v>#N/A</v>
      </c>
      <c r="O1230" s="111">
        <v>0</v>
      </c>
      <c r="P1230" s="111">
        <v>99310.999999999985</v>
      </c>
      <c r="Q1230" s="111">
        <v>476999.57849065348</v>
      </c>
      <c r="R1230" s="54">
        <v>818638.7129949826</v>
      </c>
      <c r="AC1230" s="84" t="str">
        <f t="shared" si="20"/>
        <v>Hungary5GRural</v>
      </c>
    </row>
    <row r="1231" spans="4:29" ht="13.15" customHeight="1" x14ac:dyDescent="0.25">
      <c r="D1231" s="53" t="s">
        <v>167</v>
      </c>
      <c r="E1231" s="53" t="s">
        <v>207</v>
      </c>
      <c r="F1231" s="53" t="s">
        <v>20</v>
      </c>
      <c r="G1231" s="53" t="s">
        <v>189</v>
      </c>
      <c r="H1231" s="54" t="e">
        <v>#N/A</v>
      </c>
      <c r="I1231" s="54" t="e">
        <v>#N/A</v>
      </c>
      <c r="J1231" s="54" t="e">
        <v>#N/A</v>
      </c>
      <c r="K1231" s="54" t="e">
        <v>#N/A</v>
      </c>
      <c r="L1231" s="54" t="e">
        <v>#N/A</v>
      </c>
      <c r="M1231" s="54" t="e">
        <v>#N/A</v>
      </c>
      <c r="N1231" s="54" t="e">
        <v>#N/A</v>
      </c>
      <c r="O1231" s="111" t="e">
        <v>#N/A</v>
      </c>
      <c r="P1231" s="111" t="e">
        <v>#N/A</v>
      </c>
      <c r="Q1231" s="111">
        <v>28233.934182205274</v>
      </c>
      <c r="R1231" s="54">
        <v>44122.491318617525</v>
      </c>
      <c r="AC1231" s="84" t="str">
        <f t="shared" si="20"/>
        <v>Hungary5G in the 3.4–3.8 GHz bandRural</v>
      </c>
    </row>
    <row r="1232" spans="4:29" ht="13.15" customHeight="1" x14ac:dyDescent="0.25">
      <c r="D1232" s="53" t="s">
        <v>167</v>
      </c>
      <c r="E1232" s="53" t="s">
        <v>112</v>
      </c>
      <c r="F1232" s="53" t="s">
        <v>20</v>
      </c>
      <c r="G1232" s="53" t="s">
        <v>189</v>
      </c>
      <c r="H1232" s="54">
        <v>1365064</v>
      </c>
      <c r="I1232" s="54">
        <v>1367197</v>
      </c>
      <c r="J1232" s="54">
        <v>1367197</v>
      </c>
      <c r="K1232" s="54">
        <v>1404495</v>
      </c>
      <c r="L1232" s="54">
        <v>1404730</v>
      </c>
      <c r="M1232" s="54">
        <v>1403949</v>
      </c>
      <c r="N1232" s="54">
        <v>1400674</v>
      </c>
      <c r="O1232" s="111">
        <v>1415375.8694992561</v>
      </c>
      <c r="P1232" s="111">
        <v>1411880</v>
      </c>
      <c r="Q1232" s="111">
        <v>1412746</v>
      </c>
      <c r="R1232" s="54">
        <v>1423705</v>
      </c>
      <c r="AC1232" s="84" t="str">
        <f t="shared" si="20"/>
        <v>HungarySatelliteRural</v>
      </c>
    </row>
    <row r="1233" spans="4:29" ht="13.15" customHeight="1" x14ac:dyDescent="0.25">
      <c r="D1233" s="53" t="s">
        <v>167</v>
      </c>
      <c r="E1233" s="53" t="s">
        <v>52</v>
      </c>
      <c r="F1233" s="53" t="s">
        <v>20</v>
      </c>
      <c r="G1233" s="53" t="s">
        <v>189</v>
      </c>
      <c r="H1233" s="54">
        <v>1298370.1045307913</v>
      </c>
      <c r="I1233" s="54">
        <v>1327506.5652090469</v>
      </c>
      <c r="J1233" s="54">
        <v>1330012.5463748251</v>
      </c>
      <c r="K1233" s="54">
        <v>1385662.1282832902</v>
      </c>
      <c r="L1233" s="54">
        <v>1396628.7456597984</v>
      </c>
      <c r="M1233" s="54">
        <v>1395885.1587859148</v>
      </c>
      <c r="N1233" s="54" t="e">
        <v>#N/A</v>
      </c>
      <c r="O1233" s="54" t="e">
        <v>#N/A</v>
      </c>
      <c r="P1233" s="54" t="e">
        <v>#N/A</v>
      </c>
      <c r="Q1233" s="54" t="e">
        <v>#N/A</v>
      </c>
      <c r="R1233" s="111" t="e">
        <v>#N/A</v>
      </c>
      <c r="AC1233" s="84" t="str">
        <f t="shared" si="20"/>
        <v>HungaryOverall broadband coverageRural</v>
      </c>
    </row>
    <row r="1234" spans="4:29" ht="13.15" customHeight="1" x14ac:dyDescent="0.25">
      <c r="D1234" s="53" t="s">
        <v>167</v>
      </c>
      <c r="E1234" s="53" t="s">
        <v>53</v>
      </c>
      <c r="F1234" s="53" t="s">
        <v>20</v>
      </c>
      <c r="G1234" s="53" t="s">
        <v>189</v>
      </c>
      <c r="H1234" s="54" t="e">
        <v>#N/A</v>
      </c>
      <c r="I1234" s="54" t="e">
        <v>#N/A</v>
      </c>
      <c r="J1234" s="54" t="e">
        <v>#N/A</v>
      </c>
      <c r="K1234" s="54" t="e">
        <v>#N/A</v>
      </c>
      <c r="L1234" s="54">
        <v>406587.1875515086</v>
      </c>
      <c r="M1234" s="54">
        <v>643182.2216296983</v>
      </c>
      <c r="N1234" s="54" t="e">
        <v>#N/A</v>
      </c>
      <c r="O1234" s="54" t="e">
        <v>#N/A</v>
      </c>
      <c r="P1234" s="54" t="e">
        <v>#N/A</v>
      </c>
      <c r="Q1234" s="54" t="e">
        <v>#N/A</v>
      </c>
      <c r="R1234" s="111" t="e">
        <v>#N/A</v>
      </c>
      <c r="AC1234" s="84" t="str">
        <f t="shared" si="20"/>
        <v>HungaryDOCSIS 3.0 &amp; FTTP coverageRural</v>
      </c>
    </row>
    <row r="1235" spans="4:29" ht="13.15" customHeight="1" x14ac:dyDescent="0.25">
      <c r="D1235" s="53" t="s">
        <v>167</v>
      </c>
      <c r="E1235" s="53" t="s">
        <v>129</v>
      </c>
      <c r="F1235" s="53" t="s">
        <v>20</v>
      </c>
      <c r="G1235" s="53" t="s">
        <v>189</v>
      </c>
      <c r="H1235" s="54">
        <v>0</v>
      </c>
      <c r="I1235" s="54">
        <v>0</v>
      </c>
      <c r="J1235" s="54">
        <v>0</v>
      </c>
      <c r="K1235" s="54">
        <v>0</v>
      </c>
      <c r="L1235" s="54">
        <v>0</v>
      </c>
      <c r="M1235" s="54">
        <v>0</v>
      </c>
      <c r="N1235" s="54" t="e">
        <v>#N/A</v>
      </c>
      <c r="O1235" s="54" t="e">
        <v>#N/A</v>
      </c>
      <c r="P1235" s="54" t="e">
        <v>#N/A</v>
      </c>
      <c r="Q1235" s="54" t="e">
        <v>#N/A</v>
      </c>
      <c r="R1235" s="111" t="e">
        <v>#N/A</v>
      </c>
      <c r="AC1235" s="84" t="str">
        <f t="shared" si="20"/>
        <v>HungaryWiMAXRural</v>
      </c>
    </row>
    <row r="1236" spans="4:29" ht="13.15" customHeight="1" x14ac:dyDescent="0.25">
      <c r="D1236" s="53" t="s">
        <v>167</v>
      </c>
      <c r="E1236" s="53" t="s">
        <v>124</v>
      </c>
      <c r="F1236" s="53" t="s">
        <v>20</v>
      </c>
      <c r="G1236" s="53" t="s">
        <v>189</v>
      </c>
      <c r="H1236" s="54">
        <v>238886</v>
      </c>
      <c r="I1236" s="54">
        <v>261902.11378446216</v>
      </c>
      <c r="J1236" s="54">
        <v>270788.89428446221</v>
      </c>
      <c r="K1236" s="54">
        <v>279485.62388675014</v>
      </c>
      <c r="L1236" s="54">
        <v>405718.54329763405</v>
      </c>
      <c r="M1236" s="54">
        <v>636092.12707597401</v>
      </c>
      <c r="N1236" s="54" t="e">
        <v>#N/A</v>
      </c>
      <c r="O1236" s="54" t="e">
        <v>#N/A</v>
      </c>
      <c r="P1236" s="54" t="e">
        <v>#N/A</v>
      </c>
      <c r="Q1236" s="54" t="e">
        <v>#N/A</v>
      </c>
      <c r="R1236" s="111" t="e">
        <v>#N/A</v>
      </c>
      <c r="AC1236" s="84" t="str">
        <f t="shared" si="20"/>
        <v>HungaryCable modemRural</v>
      </c>
    </row>
    <row r="1237" spans="4:29" ht="13.15" customHeight="1" x14ac:dyDescent="0.25">
      <c r="D1237" s="53" t="s">
        <v>167</v>
      </c>
      <c r="E1237" s="53" t="s">
        <v>134</v>
      </c>
      <c r="F1237" s="53" t="s">
        <v>20</v>
      </c>
      <c r="G1237" s="53" t="s">
        <v>189</v>
      </c>
      <c r="H1237" s="54">
        <v>1231676.209061583</v>
      </c>
      <c r="I1237" s="54">
        <v>1287816.1304180948</v>
      </c>
      <c r="J1237" s="54">
        <v>1292828.0927496501</v>
      </c>
      <c r="K1237" s="54">
        <v>1329972.8169821866</v>
      </c>
      <c r="L1237" s="54">
        <v>1341903.4400000002</v>
      </c>
      <c r="M1237" s="54">
        <v>1341443.1797658652</v>
      </c>
      <c r="N1237" s="54" t="e">
        <v>#N/A</v>
      </c>
      <c r="O1237" s="54" t="e">
        <v>#N/A</v>
      </c>
      <c r="P1237" s="54" t="e">
        <v>#N/A</v>
      </c>
      <c r="Q1237" s="54" t="e">
        <v>#N/A</v>
      </c>
      <c r="R1237" s="111" t="e">
        <v>#N/A</v>
      </c>
      <c r="AC1237" s="84" t="str">
        <f t="shared" si="20"/>
        <v>HungaryHSPARural</v>
      </c>
    </row>
    <row r="1238" spans="4:29" ht="13.15" customHeight="1" x14ac:dyDescent="0.25">
      <c r="D1238" s="53" t="s">
        <v>168</v>
      </c>
      <c r="E1238" s="53" t="s">
        <v>31</v>
      </c>
      <c r="F1238" s="53" t="s">
        <v>20</v>
      </c>
      <c r="G1238" s="53" t="s">
        <v>152</v>
      </c>
      <c r="H1238" s="54">
        <v>7529.5276918140489</v>
      </c>
      <c r="I1238" s="54">
        <v>7937.2716751207645</v>
      </c>
      <c r="J1238" s="54">
        <v>7673.15581704536</v>
      </c>
      <c r="K1238" s="54">
        <v>7753.946676415163</v>
      </c>
      <c r="L1238" s="54">
        <v>7793.6049705143005</v>
      </c>
      <c r="M1238" s="54">
        <v>7929</v>
      </c>
      <c r="N1238" s="54">
        <v>9981</v>
      </c>
      <c r="O1238" s="111">
        <v>9981</v>
      </c>
      <c r="P1238" s="111">
        <v>7007</v>
      </c>
      <c r="Q1238" s="111">
        <v>5923.6241994729517</v>
      </c>
      <c r="R1238" s="111">
        <v>6058.4573023584835</v>
      </c>
      <c r="AC1238" s="84" t="str">
        <f t="shared" si="20"/>
        <v>IcelandHouseholdsRural</v>
      </c>
    </row>
    <row r="1239" spans="4:29" ht="13.15" customHeight="1" x14ac:dyDescent="0.25">
      <c r="D1239" s="53" t="s">
        <v>168</v>
      </c>
      <c r="E1239" s="53" t="s">
        <v>65</v>
      </c>
      <c r="F1239" s="53" t="s">
        <v>20</v>
      </c>
      <c r="G1239" s="53" t="s">
        <v>189</v>
      </c>
      <c r="H1239" s="54">
        <v>5921.2990308688532</v>
      </c>
      <c r="I1239" s="54">
        <v>6510.5647184547488</v>
      </c>
      <c r="J1239" s="54">
        <v>6297.3354610494425</v>
      </c>
      <c r="K1239" s="54">
        <v>6444.5002693656652</v>
      </c>
      <c r="L1239" s="54">
        <v>6712.8669487650905</v>
      </c>
      <c r="M1239" s="54">
        <v>6735.7077002110218</v>
      </c>
      <c r="N1239" s="54">
        <v>9158.9669298148383</v>
      </c>
      <c r="O1239" s="111">
        <v>9336.0509999999995</v>
      </c>
      <c r="P1239" s="111">
        <v>6168</v>
      </c>
      <c r="Q1239" s="111">
        <v>5221.2766217673234</v>
      </c>
      <c r="R1239" s="54">
        <v>5557.7875643698508</v>
      </c>
      <c r="AC1239" s="84" t="str">
        <f t="shared" si="20"/>
        <v>IcelandFixed broadband coverageRural</v>
      </c>
    </row>
    <row r="1240" spans="4:29" ht="13.15" customHeight="1" x14ac:dyDescent="0.25">
      <c r="D1240" s="53" t="s">
        <v>168</v>
      </c>
      <c r="E1240" s="53" t="s">
        <v>70</v>
      </c>
      <c r="F1240" s="53" t="s">
        <v>20</v>
      </c>
      <c r="G1240" s="53" t="s">
        <v>189</v>
      </c>
      <c r="H1240" s="54">
        <v>567.72511052430684</v>
      </c>
      <c r="I1240" s="54">
        <v>1680.2240029025556</v>
      </c>
      <c r="J1240" s="54">
        <v>1706.6756118400119</v>
      </c>
      <c r="K1240" s="54">
        <v>3701.0895560621889</v>
      </c>
      <c r="L1240" s="54">
        <v>3935.6960656464998</v>
      </c>
      <c r="M1240" s="54">
        <v>4103.3692741028863</v>
      </c>
      <c r="N1240" s="54">
        <v>5123.9204725367135</v>
      </c>
      <c r="O1240" s="111">
        <v>6029.2800000000007</v>
      </c>
      <c r="P1240" s="111">
        <v>5751</v>
      </c>
      <c r="Q1240" s="111">
        <v>4875.7949169487138</v>
      </c>
      <c r="R1240" s="54">
        <v>5557.7875643698508</v>
      </c>
      <c r="AC1240" s="84" t="str">
        <f t="shared" si="20"/>
        <v>IcelandNGA coverageRural</v>
      </c>
    </row>
    <row r="1241" spans="4:29" ht="13.15" customHeight="1" x14ac:dyDescent="0.25">
      <c r="D1241" s="53" t="s">
        <v>168</v>
      </c>
      <c r="E1241" s="53" t="s">
        <v>225</v>
      </c>
      <c r="F1241" s="53" t="s">
        <v>20</v>
      </c>
      <c r="G1241" s="53" t="s">
        <v>189</v>
      </c>
      <c r="H1241" s="54" t="e">
        <v>#N/A</v>
      </c>
      <c r="I1241" s="54" t="e">
        <v>#N/A</v>
      </c>
      <c r="J1241" s="54" t="e">
        <v>#N/A</v>
      </c>
      <c r="K1241" s="54" t="e">
        <v>#N/A</v>
      </c>
      <c r="L1241" s="54" t="e">
        <v>#N/A</v>
      </c>
      <c r="M1241" s="54" t="e">
        <v>#N/A</v>
      </c>
      <c r="N1241" s="54">
        <v>5459.1749999999993</v>
      </c>
      <c r="O1241" s="111">
        <v>6616.0819399347674</v>
      </c>
      <c r="P1241" s="111">
        <v>5493</v>
      </c>
      <c r="Q1241" s="111">
        <v>4659.7664725950435</v>
      </c>
      <c r="R1241" s="54">
        <v>5109.9991895244339</v>
      </c>
      <c r="AC1241" s="84" t="str">
        <f t="shared" si="20"/>
        <v>IcelandFixed VHCN coverage (FTTP &amp; DOCSIS 3.1)Rural</v>
      </c>
    </row>
    <row r="1242" spans="4:29" ht="13.15" customHeight="1" x14ac:dyDescent="0.25">
      <c r="D1242" s="53" t="s">
        <v>168</v>
      </c>
      <c r="E1242" s="53" t="s">
        <v>226</v>
      </c>
      <c r="F1242" s="53" t="s">
        <v>20</v>
      </c>
      <c r="G1242" s="53" t="s">
        <v>189</v>
      </c>
      <c r="H1242" s="54" t="e">
        <v>#N/A</v>
      </c>
      <c r="I1242" s="54" t="e">
        <v>#N/A</v>
      </c>
      <c r="J1242" s="54" t="e">
        <v>#N/A</v>
      </c>
      <c r="K1242" s="54" t="e">
        <v>#N/A</v>
      </c>
      <c r="L1242" s="54" t="e">
        <v>#N/A</v>
      </c>
      <c r="M1242" s="54" t="e">
        <v>#N/A</v>
      </c>
      <c r="N1242" s="54" t="e">
        <v>#N/A</v>
      </c>
      <c r="O1242" s="54" t="e">
        <v>#N/A</v>
      </c>
      <c r="P1242" s="54" t="e">
        <v>#N/A</v>
      </c>
      <c r="Q1242" s="54" t="e">
        <v>#N/A</v>
      </c>
      <c r="R1242" s="54" t="e">
        <v>#N/A</v>
      </c>
      <c r="AC1242" s="84" t="str">
        <f t="shared" si="20"/>
        <v>IcelandVHCN coverage (as defined by BEREC)Rural</v>
      </c>
    </row>
    <row r="1243" spans="4:29" ht="13.15" customHeight="1" x14ac:dyDescent="0.25">
      <c r="D1243" s="53" t="s">
        <v>168</v>
      </c>
      <c r="E1243" s="53" t="s">
        <v>74</v>
      </c>
      <c r="F1243" s="53" t="s">
        <v>20</v>
      </c>
      <c r="G1243" s="53" t="s">
        <v>189</v>
      </c>
      <c r="H1243" s="54">
        <v>4530.0291219350729</v>
      </c>
      <c r="I1243" s="54">
        <v>4866.3186664032319</v>
      </c>
      <c r="J1243" s="54">
        <v>4709.1781381592682</v>
      </c>
      <c r="K1243" s="54">
        <v>4976.6645663740446</v>
      </c>
      <c r="L1243" s="54">
        <v>5224.9489784086973</v>
      </c>
      <c r="M1243" s="54">
        <v>5168.6111236322604</v>
      </c>
      <c r="N1243" s="54">
        <v>6452.567559099255</v>
      </c>
      <c r="O1243" s="111">
        <v>5743.463750275494</v>
      </c>
      <c r="P1243" s="111">
        <v>3424</v>
      </c>
      <c r="Q1243" s="111">
        <v>2845.5432939370794</v>
      </c>
      <c r="R1243" s="54">
        <v>2998.8511063936444</v>
      </c>
      <c r="AC1243" s="84" t="str">
        <f t="shared" si="20"/>
        <v>IcelandDSLRural</v>
      </c>
    </row>
    <row r="1244" spans="4:29" ht="13.15" customHeight="1" x14ac:dyDescent="0.25">
      <c r="D1244" s="53" t="s">
        <v>168</v>
      </c>
      <c r="E1244" s="53" t="s">
        <v>78</v>
      </c>
      <c r="F1244" s="53" t="s">
        <v>20</v>
      </c>
      <c r="G1244" s="53" t="s">
        <v>189</v>
      </c>
      <c r="H1244" s="54">
        <v>406.83575654048229</v>
      </c>
      <c r="I1244" s="54">
        <v>1498.4438866402102</v>
      </c>
      <c r="J1244" s="54">
        <v>1532.9379846393122</v>
      </c>
      <c r="K1244" s="54">
        <v>1776.9369559494812</v>
      </c>
      <c r="L1244" s="54">
        <v>1916.2672710188785</v>
      </c>
      <c r="M1244" s="54">
        <v>1953.6421794546759</v>
      </c>
      <c r="N1244" s="54">
        <v>2195.6328641474547</v>
      </c>
      <c r="O1244" s="111">
        <v>1482.0666340909615</v>
      </c>
      <c r="P1244" s="111">
        <v>533</v>
      </c>
      <c r="Q1244" s="111">
        <v>447.69377994666866</v>
      </c>
      <c r="R1244" s="54">
        <v>2998.8511063936444</v>
      </c>
      <c r="AC1244" s="84" t="str">
        <f t="shared" si="20"/>
        <v>IcelandVDSLRural</v>
      </c>
    </row>
    <row r="1245" spans="4:29" ht="13.15" customHeight="1" x14ac:dyDescent="0.25">
      <c r="D1245" s="53" t="s">
        <v>168</v>
      </c>
      <c r="E1245" s="53" t="s">
        <v>82</v>
      </c>
      <c r="F1245" s="53" t="s">
        <v>20</v>
      </c>
      <c r="G1245" s="53" t="s">
        <v>189</v>
      </c>
      <c r="H1245" s="54" t="e">
        <v>#N/A</v>
      </c>
      <c r="I1245" s="54" t="e">
        <v>#N/A</v>
      </c>
      <c r="J1245" s="54" t="e">
        <v>#N/A</v>
      </c>
      <c r="K1245" s="54" t="e">
        <v>#N/A</v>
      </c>
      <c r="L1245" s="54" t="e">
        <v>#N/A</v>
      </c>
      <c r="M1245" s="54" t="e">
        <v>#N/A</v>
      </c>
      <c r="N1245" s="54">
        <v>158.567258072708</v>
      </c>
      <c r="O1245" s="111">
        <v>98.460024975440277</v>
      </c>
      <c r="P1245" s="111">
        <v>46</v>
      </c>
      <c r="Q1245" s="111">
        <v>47.372892775841954</v>
      </c>
      <c r="R1245" s="54">
        <v>72.367397248721261</v>
      </c>
      <c r="AC1245" s="84" t="str">
        <f t="shared" si="20"/>
        <v>IcelandVDSL 2 VectoringRural</v>
      </c>
    </row>
    <row r="1246" spans="4:29" ht="13.15" customHeight="1" x14ac:dyDescent="0.25">
      <c r="D1246" s="53" t="s">
        <v>168</v>
      </c>
      <c r="E1246" s="53" t="s">
        <v>86</v>
      </c>
      <c r="F1246" s="53" t="s">
        <v>20</v>
      </c>
      <c r="G1246" s="53" t="s">
        <v>189</v>
      </c>
      <c r="H1246" s="54">
        <v>160.88935398382458</v>
      </c>
      <c r="I1246" s="54">
        <v>181.7801162623455</v>
      </c>
      <c r="J1246" s="54">
        <v>173.73762720069976</v>
      </c>
      <c r="K1246" s="54">
        <v>1864.5870353249977</v>
      </c>
      <c r="L1246" s="54">
        <v>2267.649160995416</v>
      </c>
      <c r="M1246" s="54">
        <v>3126.5481843755479</v>
      </c>
      <c r="N1246" s="54">
        <v>5459.1749999999993</v>
      </c>
      <c r="O1246" s="111">
        <v>6616.0819399347674</v>
      </c>
      <c r="P1246" s="111">
        <v>5493</v>
      </c>
      <c r="Q1246" s="111">
        <v>4659.7664725950435</v>
      </c>
      <c r="R1246" s="54">
        <v>5081.3952303524584</v>
      </c>
      <c r="AC1246" s="84" t="str">
        <f t="shared" si="20"/>
        <v>IcelandFTTPRural</v>
      </c>
    </row>
    <row r="1247" spans="4:29" ht="13.15" customHeight="1" x14ac:dyDescent="0.25">
      <c r="D1247" s="53" t="s">
        <v>168</v>
      </c>
      <c r="E1247" s="53" t="s">
        <v>90</v>
      </c>
      <c r="F1247" s="53" t="s">
        <v>20</v>
      </c>
      <c r="G1247" s="53" t="s">
        <v>189</v>
      </c>
      <c r="H1247" s="54">
        <v>0</v>
      </c>
      <c r="I1247" s="54">
        <v>0</v>
      </c>
      <c r="J1247" s="54">
        <v>0</v>
      </c>
      <c r="K1247" s="54">
        <v>0</v>
      </c>
      <c r="L1247" s="54">
        <v>0</v>
      </c>
      <c r="M1247" s="54">
        <v>0</v>
      </c>
      <c r="N1247" s="54">
        <v>0</v>
      </c>
      <c r="O1247" s="111">
        <v>0</v>
      </c>
      <c r="P1247" s="111">
        <v>68</v>
      </c>
      <c r="Q1247" s="111">
        <v>55.896961658349504</v>
      </c>
      <c r="R1247" s="54">
        <v>57.207918343949522</v>
      </c>
      <c r="AC1247" s="84" t="str">
        <f t="shared" si="20"/>
        <v>IcelandCable modem DOCSIS 3.0Rural</v>
      </c>
    </row>
    <row r="1248" spans="4:29" ht="13.15" customHeight="1" x14ac:dyDescent="0.25">
      <c r="D1248" s="53" t="s">
        <v>168</v>
      </c>
      <c r="E1248" s="53" t="s">
        <v>94</v>
      </c>
      <c r="F1248" s="53" t="s">
        <v>20</v>
      </c>
      <c r="G1248" s="53" t="s">
        <v>189</v>
      </c>
      <c r="H1248" s="54" t="e">
        <v>#N/A</v>
      </c>
      <c r="I1248" s="54" t="e">
        <v>#N/A</v>
      </c>
      <c r="J1248" s="54" t="e">
        <v>#N/A</v>
      </c>
      <c r="K1248" s="54" t="e">
        <v>#N/A</v>
      </c>
      <c r="L1248" s="54" t="e">
        <v>#N/A</v>
      </c>
      <c r="M1248" s="54" t="e">
        <v>#N/A</v>
      </c>
      <c r="N1248" s="54">
        <v>0</v>
      </c>
      <c r="O1248" s="111">
        <v>0</v>
      </c>
      <c r="P1248" s="111">
        <v>68</v>
      </c>
      <c r="Q1248" s="111">
        <v>55.896961658349504</v>
      </c>
      <c r="R1248" s="54">
        <v>57.207918343949522</v>
      </c>
      <c r="AC1248" s="84" t="str">
        <f t="shared" si="20"/>
        <v>IcelandCable modem DOCSIS 3.1Rural</v>
      </c>
    </row>
    <row r="1249" spans="4:29" ht="13.15" customHeight="1" x14ac:dyDescent="0.25">
      <c r="D1249" s="53" t="s">
        <v>168</v>
      </c>
      <c r="E1249" s="53" t="s">
        <v>98</v>
      </c>
      <c r="F1249" s="53" t="s">
        <v>20</v>
      </c>
      <c r="G1249" s="53" t="s">
        <v>189</v>
      </c>
      <c r="H1249" s="54" t="e">
        <v>#N/A</v>
      </c>
      <c r="I1249" s="54" t="e">
        <v>#N/A</v>
      </c>
      <c r="J1249" s="54" t="e">
        <v>#N/A</v>
      </c>
      <c r="K1249" s="54" t="e">
        <v>#N/A</v>
      </c>
      <c r="L1249" s="54" t="e">
        <v>#N/A</v>
      </c>
      <c r="M1249" s="54" t="e">
        <v>#N/A</v>
      </c>
      <c r="N1249" s="54">
        <v>2060.6039999999998</v>
      </c>
      <c r="O1249" s="111">
        <v>2060.6039999999998</v>
      </c>
      <c r="P1249" s="111">
        <v>1374.3989999999999</v>
      </c>
      <c r="Q1249" s="111">
        <v>1129.7754147981457</v>
      </c>
      <c r="R1249" s="54">
        <v>1156.2721435883218</v>
      </c>
      <c r="AC1249" s="84" t="str">
        <f t="shared" si="20"/>
        <v>IcelandFWARural</v>
      </c>
    </row>
    <row r="1250" spans="4:29" ht="13.15" customHeight="1" x14ac:dyDescent="0.25">
      <c r="D1250" s="53" t="s">
        <v>168</v>
      </c>
      <c r="E1250" s="53" t="s">
        <v>102</v>
      </c>
      <c r="F1250" s="53" t="s">
        <v>20</v>
      </c>
      <c r="G1250" s="53" t="s">
        <v>189</v>
      </c>
      <c r="H1250" s="54">
        <v>0</v>
      </c>
      <c r="I1250" s="54">
        <v>3801.5277303653038</v>
      </c>
      <c r="J1250" s="54">
        <v>4503.4489969423548</v>
      </c>
      <c r="K1250" s="54">
        <v>7024.6663414720542</v>
      </c>
      <c r="L1250" s="54">
        <v>7397.7650695154225</v>
      </c>
      <c r="M1250" s="54">
        <v>7822.0999999999995</v>
      </c>
      <c r="N1250" s="54">
        <v>9894.2867999999999</v>
      </c>
      <c r="O1250" s="111">
        <v>9894.2867999999999</v>
      </c>
      <c r="P1250" s="111">
        <v>6583</v>
      </c>
      <c r="Q1250" s="111">
        <v>5571.9809490382677</v>
      </c>
      <c r="R1250" s="54" t="e">
        <v>#N/A</v>
      </c>
      <c r="AC1250" s="84" t="str">
        <f t="shared" si="20"/>
        <v>IcelandLTERural</v>
      </c>
    </row>
    <row r="1251" spans="4:29" ht="13.15" customHeight="1" x14ac:dyDescent="0.25">
      <c r="D1251" s="53" t="s">
        <v>168</v>
      </c>
      <c r="E1251" s="53" t="s">
        <v>108</v>
      </c>
      <c r="F1251" s="53" t="s">
        <v>20</v>
      </c>
      <c r="G1251" s="53" t="s">
        <v>189</v>
      </c>
      <c r="H1251" s="54" t="e">
        <v>#N/A</v>
      </c>
      <c r="I1251" s="54" t="e">
        <v>#N/A</v>
      </c>
      <c r="J1251" s="54" t="e">
        <v>#N/A</v>
      </c>
      <c r="K1251" s="54" t="e">
        <v>#N/A</v>
      </c>
      <c r="L1251" s="54" t="e">
        <v>#N/A</v>
      </c>
      <c r="M1251" s="54" t="e">
        <v>#N/A</v>
      </c>
      <c r="N1251" s="54" t="e">
        <v>#N/A</v>
      </c>
      <c r="O1251" s="111">
        <v>0</v>
      </c>
      <c r="P1251" s="111">
        <v>471</v>
      </c>
      <c r="Q1251" s="111">
        <v>466.35240642649626</v>
      </c>
      <c r="R1251" s="54">
        <v>712.96537750505013</v>
      </c>
      <c r="AC1251" s="84" t="str">
        <f t="shared" si="20"/>
        <v>Iceland5GRural</v>
      </c>
    </row>
    <row r="1252" spans="4:29" ht="13.15" customHeight="1" x14ac:dyDescent="0.25">
      <c r="D1252" s="53" t="s">
        <v>168</v>
      </c>
      <c r="E1252" s="53" t="s">
        <v>207</v>
      </c>
      <c r="F1252" s="53" t="s">
        <v>20</v>
      </c>
      <c r="G1252" s="53" t="s">
        <v>189</v>
      </c>
      <c r="H1252" s="54" t="e">
        <v>#N/A</v>
      </c>
      <c r="I1252" s="54" t="e">
        <v>#N/A</v>
      </c>
      <c r="J1252" s="54" t="e">
        <v>#N/A</v>
      </c>
      <c r="K1252" s="54" t="e">
        <v>#N/A</v>
      </c>
      <c r="L1252" s="54" t="e">
        <v>#N/A</v>
      </c>
      <c r="M1252" s="54" t="e">
        <v>#N/A</v>
      </c>
      <c r="N1252" s="54" t="e">
        <v>#N/A</v>
      </c>
      <c r="O1252" s="111" t="e">
        <v>#N/A</v>
      </c>
      <c r="P1252" s="111" t="e">
        <v>#N/A</v>
      </c>
      <c r="Q1252" s="111" t="e">
        <v>#N/A</v>
      </c>
      <c r="R1252" s="54" t="e">
        <v>#N/A</v>
      </c>
      <c r="AC1252" s="84" t="str">
        <f t="shared" si="20"/>
        <v>Iceland5G in the 3.4–3.8 GHz bandRural</v>
      </c>
    </row>
    <row r="1253" spans="4:29" ht="13.15" customHeight="1" x14ac:dyDescent="0.25">
      <c r="D1253" s="53" t="s">
        <v>168</v>
      </c>
      <c r="E1253" s="53" t="s">
        <v>112</v>
      </c>
      <c r="F1253" s="53" t="s">
        <v>20</v>
      </c>
      <c r="G1253" s="53" t="s">
        <v>189</v>
      </c>
      <c r="H1253" s="54">
        <v>0</v>
      </c>
      <c r="I1253" s="54">
        <v>0</v>
      </c>
      <c r="J1253" s="54">
        <v>0</v>
      </c>
      <c r="K1253" s="54">
        <v>0</v>
      </c>
      <c r="L1253" s="54">
        <v>0</v>
      </c>
      <c r="M1253" s="54">
        <v>0</v>
      </c>
      <c r="N1253" s="54">
        <v>0</v>
      </c>
      <c r="O1253" s="111">
        <v>0</v>
      </c>
      <c r="P1253" s="111">
        <v>0</v>
      </c>
      <c r="Q1253" s="111">
        <v>0</v>
      </c>
      <c r="R1253" s="54">
        <v>0</v>
      </c>
      <c r="AC1253" s="84" t="str">
        <f t="shared" si="20"/>
        <v>IcelandSatelliteRural</v>
      </c>
    </row>
    <row r="1254" spans="4:29" ht="13.15" customHeight="1" x14ac:dyDescent="0.25">
      <c r="D1254" s="53" t="s">
        <v>168</v>
      </c>
      <c r="E1254" s="53" t="s">
        <v>52</v>
      </c>
      <c r="F1254" s="53" t="s">
        <v>20</v>
      </c>
      <c r="G1254" s="53" t="s">
        <v>189</v>
      </c>
      <c r="H1254" s="54">
        <v>7274.8578528733624</v>
      </c>
      <c r="I1254" s="54">
        <v>7766.419271508852</v>
      </c>
      <c r="J1254" s="54">
        <v>7522.8878539863053</v>
      </c>
      <c r="K1254" s="54">
        <v>7721.8556851800586</v>
      </c>
      <c r="L1254" s="54">
        <v>7766.3273531175009</v>
      </c>
      <c r="M1254" s="54">
        <v>7929</v>
      </c>
      <c r="N1254" s="54" t="e">
        <v>#N/A</v>
      </c>
      <c r="O1254" s="54" t="e">
        <v>#N/A</v>
      </c>
      <c r="P1254" s="54" t="e">
        <v>#N/A</v>
      </c>
      <c r="Q1254" s="54" t="e">
        <v>#N/A</v>
      </c>
      <c r="R1254" s="111" t="e">
        <v>#N/A</v>
      </c>
      <c r="AC1254" s="84" t="str">
        <f t="shared" si="20"/>
        <v>IcelandOverall broadband coverageRural</v>
      </c>
    </row>
    <row r="1255" spans="4:29" ht="13.15" customHeight="1" x14ac:dyDescent="0.25">
      <c r="D1255" s="53" t="s">
        <v>168</v>
      </c>
      <c r="E1255" s="53" t="s">
        <v>53</v>
      </c>
      <c r="F1255" s="53" t="s">
        <v>20</v>
      </c>
      <c r="G1255" s="53" t="s">
        <v>189</v>
      </c>
      <c r="H1255" s="54" t="e">
        <v>#N/A</v>
      </c>
      <c r="I1255" s="54" t="e">
        <v>#N/A</v>
      </c>
      <c r="J1255" s="54" t="e">
        <v>#N/A</v>
      </c>
      <c r="K1255" s="54" t="e">
        <v>#N/A</v>
      </c>
      <c r="L1255" s="54">
        <v>2267.649160995416</v>
      </c>
      <c r="M1255" s="54">
        <v>3126.5481843755479</v>
      </c>
      <c r="N1255" s="54" t="e">
        <v>#N/A</v>
      </c>
      <c r="O1255" s="54" t="e">
        <v>#N/A</v>
      </c>
      <c r="P1255" s="54" t="e">
        <v>#N/A</v>
      </c>
      <c r="Q1255" s="54" t="e">
        <v>#N/A</v>
      </c>
      <c r="R1255" s="111" t="e">
        <v>#N/A</v>
      </c>
      <c r="AC1255" s="84" t="str">
        <f t="shared" si="20"/>
        <v>IcelandDOCSIS 3.0 &amp; FTTP coverageRural</v>
      </c>
    </row>
    <row r="1256" spans="4:29" ht="13.15" customHeight="1" x14ac:dyDescent="0.25">
      <c r="D1256" s="53" t="s">
        <v>168</v>
      </c>
      <c r="E1256" s="53" t="s">
        <v>129</v>
      </c>
      <c r="F1256" s="53" t="s">
        <v>20</v>
      </c>
      <c r="G1256" s="53" t="s">
        <v>189</v>
      </c>
      <c r="H1256" s="54">
        <v>499.84325309190319</v>
      </c>
      <c r="I1256" s="54">
        <v>555.6090172584536</v>
      </c>
      <c r="J1256" s="54">
        <v>533.46929766748428</v>
      </c>
      <c r="K1256" s="54">
        <v>0</v>
      </c>
      <c r="L1256" s="54">
        <v>0</v>
      </c>
      <c r="M1256" s="54">
        <v>2143.5456635899491</v>
      </c>
      <c r="N1256" s="54" t="e">
        <v>#N/A</v>
      </c>
      <c r="O1256" s="54" t="e">
        <v>#N/A</v>
      </c>
      <c r="P1256" s="54" t="e">
        <v>#N/A</v>
      </c>
      <c r="Q1256" s="54" t="e">
        <v>#N/A</v>
      </c>
      <c r="R1256" s="111" t="e">
        <v>#N/A</v>
      </c>
      <c r="AC1256" s="84" t="str">
        <f t="shared" si="20"/>
        <v>IcelandWiMAXRural</v>
      </c>
    </row>
    <row r="1257" spans="4:29" ht="13.15" customHeight="1" x14ac:dyDescent="0.25">
      <c r="D1257" s="53" t="s">
        <v>168</v>
      </c>
      <c r="E1257" s="53" t="s">
        <v>124</v>
      </c>
      <c r="F1257" s="53" t="s">
        <v>20</v>
      </c>
      <c r="G1257" s="53" t="s">
        <v>189</v>
      </c>
      <c r="H1257" s="54">
        <v>0</v>
      </c>
      <c r="I1257" s="54">
        <v>0</v>
      </c>
      <c r="J1257" s="54">
        <v>0</v>
      </c>
      <c r="K1257" s="54">
        <v>0</v>
      </c>
      <c r="L1257" s="54">
        <v>0</v>
      </c>
      <c r="M1257" s="54">
        <v>0</v>
      </c>
      <c r="N1257" s="54" t="e">
        <v>#N/A</v>
      </c>
      <c r="O1257" s="54" t="e">
        <v>#N/A</v>
      </c>
      <c r="P1257" s="54" t="e">
        <v>#N/A</v>
      </c>
      <c r="Q1257" s="54" t="e">
        <v>#N/A</v>
      </c>
      <c r="R1257" s="111" t="e">
        <v>#N/A</v>
      </c>
      <c r="AC1257" s="84" t="str">
        <f t="shared" si="20"/>
        <v>IcelandCable modemRural</v>
      </c>
    </row>
    <row r="1258" spans="4:29" ht="13.15" customHeight="1" x14ac:dyDescent="0.25">
      <c r="D1258" s="53" t="s">
        <v>168</v>
      </c>
      <c r="E1258" s="53" t="s">
        <v>134</v>
      </c>
      <c r="F1258" s="53" t="s">
        <v>20</v>
      </c>
      <c r="G1258" s="53" t="s">
        <v>189</v>
      </c>
      <c r="H1258" s="54">
        <v>0</v>
      </c>
      <c r="I1258" s="54">
        <v>0</v>
      </c>
      <c r="J1258" s="54">
        <v>0</v>
      </c>
      <c r="K1258" s="54">
        <v>0</v>
      </c>
      <c r="L1258" s="54">
        <v>0</v>
      </c>
      <c r="M1258" s="54">
        <v>0</v>
      </c>
      <c r="N1258" s="54" t="e">
        <v>#N/A</v>
      </c>
      <c r="O1258" s="54" t="e">
        <v>#N/A</v>
      </c>
      <c r="P1258" s="54" t="e">
        <v>#N/A</v>
      </c>
      <c r="Q1258" s="54" t="e">
        <v>#N/A</v>
      </c>
      <c r="R1258" s="111" t="e">
        <v>#N/A</v>
      </c>
      <c r="AC1258" s="84" t="str">
        <f t="shared" si="20"/>
        <v>IcelandHSPARural</v>
      </c>
    </row>
    <row r="1259" spans="4:29" ht="13.15" customHeight="1" x14ac:dyDescent="0.25">
      <c r="D1259" s="53" t="s">
        <v>169</v>
      </c>
      <c r="E1259" s="53" t="s">
        <v>31</v>
      </c>
      <c r="F1259" s="53" t="s">
        <v>20</v>
      </c>
      <c r="G1259" s="53" t="s">
        <v>152</v>
      </c>
      <c r="H1259" s="54">
        <v>682920.99</v>
      </c>
      <c r="I1259" s="54">
        <v>652510.51767418382</v>
      </c>
      <c r="J1259" s="54">
        <v>652903.69656278077</v>
      </c>
      <c r="K1259" s="54">
        <v>652903.69656278077</v>
      </c>
      <c r="L1259" s="54">
        <v>587722.03448332718</v>
      </c>
      <c r="M1259" s="54">
        <v>593575.56134998321</v>
      </c>
      <c r="N1259" s="54">
        <v>577403.52248193673</v>
      </c>
      <c r="O1259" s="111">
        <v>684157.93301386037</v>
      </c>
      <c r="P1259" s="111">
        <v>677673.79637237394</v>
      </c>
      <c r="Q1259" s="111">
        <v>682823.0310107118</v>
      </c>
      <c r="R1259" s="111">
        <v>687606.77762989316</v>
      </c>
      <c r="AC1259" s="84" t="str">
        <f t="shared" si="20"/>
        <v>IrelandHouseholdsRural</v>
      </c>
    </row>
    <row r="1260" spans="4:29" ht="13.15" customHeight="1" x14ac:dyDescent="0.25">
      <c r="D1260" s="53" t="s">
        <v>169</v>
      </c>
      <c r="E1260" s="53" t="s">
        <v>65</v>
      </c>
      <c r="F1260" s="53" t="s">
        <v>20</v>
      </c>
      <c r="G1260" s="53" t="s">
        <v>189</v>
      </c>
      <c r="H1260" s="54">
        <v>638869.02058395266</v>
      </c>
      <c r="I1260" s="54">
        <v>608935.06206333125</v>
      </c>
      <c r="J1260" s="54">
        <v>609358.44914257352</v>
      </c>
      <c r="K1260" s="54">
        <v>609358.03921029996</v>
      </c>
      <c r="L1260" s="54">
        <v>557317.4546219894</v>
      </c>
      <c r="M1260" s="54">
        <v>563918.69688626251</v>
      </c>
      <c r="N1260" s="54">
        <v>555007.9121703807</v>
      </c>
      <c r="O1260" s="111">
        <v>658391.80572517682</v>
      </c>
      <c r="P1260" s="111">
        <v>657241.94638244167</v>
      </c>
      <c r="Q1260" s="111">
        <v>664155.08723054198</v>
      </c>
      <c r="R1260" s="54">
        <v>637427.54557559558</v>
      </c>
      <c r="AC1260" s="84" t="str">
        <f t="shared" si="20"/>
        <v>IrelandFixed broadband coverageRural</v>
      </c>
    </row>
    <row r="1261" spans="4:29" ht="13.15" customHeight="1" x14ac:dyDescent="0.25">
      <c r="D1261" s="53" t="s">
        <v>169</v>
      </c>
      <c r="E1261" s="53" t="s">
        <v>70</v>
      </c>
      <c r="F1261" s="53" t="s">
        <v>20</v>
      </c>
      <c r="G1261" s="53" t="s">
        <v>189</v>
      </c>
      <c r="H1261" s="54">
        <v>44920.388424012475</v>
      </c>
      <c r="I1261" s="54">
        <v>144011.18118487991</v>
      </c>
      <c r="J1261" s="54">
        <v>293171.43703880173</v>
      </c>
      <c r="K1261" s="54">
        <v>347510.75216394174</v>
      </c>
      <c r="L1261" s="54">
        <v>461993.72616222617</v>
      </c>
      <c r="M1261" s="54">
        <v>532360.78055683279</v>
      </c>
      <c r="N1261" s="54">
        <v>521183.65147571114</v>
      </c>
      <c r="O1261" s="111">
        <v>624241.47860674828</v>
      </c>
      <c r="P1261" s="111">
        <v>633311.97340543137</v>
      </c>
      <c r="Q1261" s="111">
        <v>642476.15910808288</v>
      </c>
      <c r="R1261" s="54">
        <v>596729.02824830916</v>
      </c>
      <c r="AC1261" s="84" t="str">
        <f t="shared" si="20"/>
        <v>IrelandNGA coverageRural</v>
      </c>
    </row>
    <row r="1262" spans="4:29" ht="13.15" customHeight="1" x14ac:dyDescent="0.25">
      <c r="D1262" s="53" t="s">
        <v>169</v>
      </c>
      <c r="E1262" s="53" t="s">
        <v>225</v>
      </c>
      <c r="F1262" s="53" t="s">
        <v>20</v>
      </c>
      <c r="G1262" s="53" t="s">
        <v>189</v>
      </c>
      <c r="H1262" s="54" t="e">
        <v>#N/A</v>
      </c>
      <c r="I1262" s="54" t="e">
        <v>#N/A</v>
      </c>
      <c r="J1262" s="54" t="e">
        <v>#N/A</v>
      </c>
      <c r="K1262" s="54" t="e">
        <v>#N/A</v>
      </c>
      <c r="L1262" s="54" t="e">
        <v>#N/A</v>
      </c>
      <c r="M1262" s="54" t="e">
        <v>#N/A</v>
      </c>
      <c r="N1262" s="54">
        <v>77668.935650130152</v>
      </c>
      <c r="O1262" s="111">
        <v>163926.82698258193</v>
      </c>
      <c r="P1262" s="111">
        <v>310535.76699814247</v>
      </c>
      <c r="Q1262" s="111">
        <v>390756.60452775186</v>
      </c>
      <c r="R1262" s="54">
        <v>450216.89908382902</v>
      </c>
      <c r="AC1262" s="84" t="str">
        <f t="shared" si="20"/>
        <v>IrelandFixed VHCN coverage (FTTP &amp; DOCSIS 3.1)Rural</v>
      </c>
    </row>
    <row r="1263" spans="4:29" ht="13.15" customHeight="1" x14ac:dyDescent="0.25">
      <c r="D1263" s="53" t="s">
        <v>169</v>
      </c>
      <c r="E1263" s="53" t="s">
        <v>226</v>
      </c>
      <c r="F1263" s="53" t="s">
        <v>20</v>
      </c>
      <c r="G1263" s="53" t="s">
        <v>189</v>
      </c>
      <c r="H1263" s="54" t="e">
        <v>#N/A</v>
      </c>
      <c r="I1263" s="54" t="e">
        <v>#N/A</v>
      </c>
      <c r="J1263" s="54" t="e">
        <v>#N/A</v>
      </c>
      <c r="K1263" s="54" t="e">
        <v>#N/A</v>
      </c>
      <c r="L1263" s="54" t="e">
        <v>#N/A</v>
      </c>
      <c r="M1263" s="54" t="e">
        <v>#N/A</v>
      </c>
      <c r="N1263" s="54" t="e">
        <v>#N/A</v>
      </c>
      <c r="O1263" s="54" t="e">
        <v>#N/A</v>
      </c>
      <c r="P1263" s="54" t="e">
        <v>#N/A</v>
      </c>
      <c r="Q1263" s="54" t="e">
        <v>#N/A</v>
      </c>
      <c r="R1263" s="54" t="e">
        <v>#N/A</v>
      </c>
      <c r="AC1263" s="84" t="str">
        <f t="shared" si="20"/>
        <v>IrelandVHCN coverage (as defined by BEREC)Rural</v>
      </c>
    </row>
    <row r="1264" spans="4:29" ht="13.15" customHeight="1" x14ac:dyDescent="0.25">
      <c r="D1264" s="53" t="s">
        <v>169</v>
      </c>
      <c r="E1264" s="53" t="s">
        <v>74</v>
      </c>
      <c r="F1264" s="53" t="s">
        <v>20</v>
      </c>
      <c r="G1264" s="53" t="s">
        <v>189</v>
      </c>
      <c r="H1264" s="54">
        <v>601910.72257667745</v>
      </c>
      <c r="I1264" s="54">
        <v>566306.77809548657</v>
      </c>
      <c r="J1264" s="54">
        <v>566759.36896013946</v>
      </c>
      <c r="K1264" s="54">
        <v>573886.36896013946</v>
      </c>
      <c r="L1264" s="54">
        <v>511442.96495302068</v>
      </c>
      <c r="M1264" s="54">
        <v>528213.9394156714</v>
      </c>
      <c r="N1264" s="54">
        <v>513773.50029552123</v>
      </c>
      <c r="O1264" s="111">
        <v>609200.38476908719</v>
      </c>
      <c r="P1264" s="111">
        <v>625165.02855416818</v>
      </c>
      <c r="Q1264" s="111">
        <v>629921.11603150272</v>
      </c>
      <c r="R1264" s="54">
        <v>559257.12001167587</v>
      </c>
      <c r="AC1264" s="84" t="str">
        <f t="shared" si="20"/>
        <v>IrelandDSLRural</v>
      </c>
    </row>
    <row r="1265" spans="4:29" ht="13.15" customHeight="1" x14ac:dyDescent="0.25">
      <c r="D1265" s="53" t="s">
        <v>169</v>
      </c>
      <c r="E1265" s="53" t="s">
        <v>78</v>
      </c>
      <c r="F1265" s="53" t="s">
        <v>20</v>
      </c>
      <c r="G1265" s="53" t="s">
        <v>189</v>
      </c>
      <c r="H1265" s="54">
        <v>38982.000000000007</v>
      </c>
      <c r="I1265" s="54">
        <v>141186.18118487991</v>
      </c>
      <c r="J1265" s="54">
        <v>288888.62133728928</v>
      </c>
      <c r="K1265" s="54">
        <v>319185.38842853927</v>
      </c>
      <c r="L1265" s="54">
        <v>429724.32455801987</v>
      </c>
      <c r="M1265" s="54">
        <v>504073.63576739805</v>
      </c>
      <c r="N1265" s="54">
        <v>498315.54236132832</v>
      </c>
      <c r="O1265" s="111">
        <v>589738.15322042303</v>
      </c>
      <c r="P1265" s="111">
        <v>588138.38597952167</v>
      </c>
      <c r="Q1265" s="111">
        <v>592613.92446957796</v>
      </c>
      <c r="R1265" s="54">
        <v>457526.66786270041</v>
      </c>
      <c r="AC1265" s="84" t="str">
        <f t="shared" si="20"/>
        <v>IrelandVDSLRural</v>
      </c>
    </row>
    <row r="1266" spans="4:29" ht="13.15" customHeight="1" x14ac:dyDescent="0.25">
      <c r="D1266" s="53" t="s">
        <v>169</v>
      </c>
      <c r="E1266" s="53" t="s">
        <v>82</v>
      </c>
      <c r="F1266" s="53" t="s">
        <v>20</v>
      </c>
      <c r="G1266" s="53" t="s">
        <v>189</v>
      </c>
      <c r="H1266" s="54" t="e">
        <v>#N/A</v>
      </c>
      <c r="I1266" s="54" t="e">
        <v>#N/A</v>
      </c>
      <c r="J1266" s="54" t="e">
        <v>#N/A</v>
      </c>
      <c r="K1266" s="54" t="e">
        <v>#N/A</v>
      </c>
      <c r="L1266" s="54" t="e">
        <v>#N/A</v>
      </c>
      <c r="M1266" s="54" t="e">
        <v>#N/A</v>
      </c>
      <c r="N1266" s="54">
        <v>41882.015461733419</v>
      </c>
      <c r="O1266" s="111">
        <v>170308.37682804218</v>
      </c>
      <c r="P1266" s="111">
        <v>310062.76378139714</v>
      </c>
      <c r="Q1266" s="111">
        <v>353745.14673222782</v>
      </c>
      <c r="R1266" s="54">
        <v>376440.44760067412</v>
      </c>
      <c r="AC1266" s="84" t="str">
        <f t="shared" ref="AC1266:AC1323" si="21">D1266&amp;E1266&amp;F1266</f>
        <v>IrelandVDSL 2 VectoringRural</v>
      </c>
    </row>
    <row r="1267" spans="4:29" ht="13.15" customHeight="1" x14ac:dyDescent="0.25">
      <c r="D1267" s="53" t="s">
        <v>169</v>
      </c>
      <c r="E1267" s="53" t="s">
        <v>86</v>
      </c>
      <c r="F1267" s="53" t="s">
        <v>20</v>
      </c>
      <c r="G1267" s="53" t="s">
        <v>189</v>
      </c>
      <c r="H1267" s="54">
        <v>0</v>
      </c>
      <c r="I1267" s="54">
        <v>0</v>
      </c>
      <c r="J1267" s="54">
        <v>0</v>
      </c>
      <c r="K1267" s="54">
        <v>7878.3236642424654</v>
      </c>
      <c r="L1267" s="54">
        <v>7188.6031771517728</v>
      </c>
      <c r="M1267" s="54">
        <v>15984.211607885365</v>
      </c>
      <c r="N1267" s="54">
        <v>77668.935650130152</v>
      </c>
      <c r="O1267" s="111">
        <v>140818.57236549928</v>
      </c>
      <c r="P1267" s="111">
        <v>292237.57825984096</v>
      </c>
      <c r="Q1267" s="111">
        <v>371001.23502179014</v>
      </c>
      <c r="R1267" s="54">
        <v>431025.72909852467</v>
      </c>
      <c r="AC1267" s="84" t="str">
        <f t="shared" si="21"/>
        <v>IrelandFTTPRural</v>
      </c>
    </row>
    <row r="1268" spans="4:29" ht="13.15" customHeight="1" x14ac:dyDescent="0.25">
      <c r="D1268" s="53" t="s">
        <v>169</v>
      </c>
      <c r="E1268" s="53" t="s">
        <v>90</v>
      </c>
      <c r="F1268" s="53" t="s">
        <v>20</v>
      </c>
      <c r="G1268" s="53" t="s">
        <v>189</v>
      </c>
      <c r="H1268" s="54">
        <v>15583</v>
      </c>
      <c r="I1268" s="54">
        <v>15824.767506409302</v>
      </c>
      <c r="J1268" s="54">
        <v>15863.884990225848</v>
      </c>
      <c r="K1268" s="54">
        <v>15863.884990225826</v>
      </c>
      <c r="L1268" s="54">
        <v>20053.329712527106</v>
      </c>
      <c r="M1268" s="54">
        <v>20426.937223889196</v>
      </c>
      <c r="N1268" s="54">
        <v>21386.589835151513</v>
      </c>
      <c r="O1268" s="111">
        <v>25414.679529443576</v>
      </c>
      <c r="P1268" s="111">
        <v>25833.444416516166</v>
      </c>
      <c r="Q1268" s="111">
        <v>26063.873108170777</v>
      </c>
      <c r="R1268" s="54">
        <v>26035.738057578688</v>
      </c>
      <c r="AC1268" s="84" t="str">
        <f t="shared" si="21"/>
        <v>IrelandCable modem DOCSIS 3.0Rural</v>
      </c>
    </row>
    <row r="1269" spans="4:29" ht="13.15" customHeight="1" x14ac:dyDescent="0.25">
      <c r="D1269" s="53" t="s">
        <v>169</v>
      </c>
      <c r="E1269" s="53" t="s">
        <v>94</v>
      </c>
      <c r="F1269" s="53" t="s">
        <v>20</v>
      </c>
      <c r="G1269" s="53" t="s">
        <v>189</v>
      </c>
      <c r="H1269" s="54" t="e">
        <v>#N/A</v>
      </c>
      <c r="I1269" s="54" t="e">
        <v>#N/A</v>
      </c>
      <c r="J1269" s="54" t="e">
        <v>#N/A</v>
      </c>
      <c r="K1269" s="54" t="e">
        <v>#N/A</v>
      </c>
      <c r="L1269" s="54" t="e">
        <v>#N/A</v>
      </c>
      <c r="M1269" s="54" t="e">
        <v>#N/A</v>
      </c>
      <c r="N1269" s="54">
        <v>0</v>
      </c>
      <c r="O1269" s="111">
        <v>24779.312541207488</v>
      </c>
      <c r="P1269" s="111">
        <v>23192.444416516377</v>
      </c>
      <c r="Q1269" s="111">
        <v>25180.873108170774</v>
      </c>
      <c r="R1269" s="54">
        <v>23255.738057578685</v>
      </c>
      <c r="AC1269" s="84" t="str">
        <f t="shared" si="21"/>
        <v>IrelandCable modem DOCSIS 3.1Rural</v>
      </c>
    </row>
    <row r="1270" spans="4:29" ht="13.15" customHeight="1" x14ac:dyDescent="0.25">
      <c r="D1270" s="53" t="s">
        <v>169</v>
      </c>
      <c r="E1270" s="53" t="s">
        <v>98</v>
      </c>
      <c r="F1270" s="53" t="s">
        <v>20</v>
      </c>
      <c r="G1270" s="53" t="s">
        <v>189</v>
      </c>
      <c r="H1270" s="54" t="e">
        <v>#N/A</v>
      </c>
      <c r="I1270" s="54" t="e">
        <v>#N/A</v>
      </c>
      <c r="J1270" s="54" t="e">
        <v>#N/A</v>
      </c>
      <c r="K1270" s="54" t="e">
        <v>#N/A</v>
      </c>
      <c r="L1270" s="54" t="e">
        <v>#N/A</v>
      </c>
      <c r="M1270" s="54" t="e">
        <v>#N/A</v>
      </c>
      <c r="N1270" s="54">
        <v>101665.34990694364</v>
      </c>
      <c r="O1270" s="111">
        <v>121897.07508483436</v>
      </c>
      <c r="P1270" s="111">
        <v>131478.09551926207</v>
      </c>
      <c r="Q1270" s="111">
        <v>132478.98513794446</v>
      </c>
      <c r="R1270" s="54">
        <v>133362.93804388252</v>
      </c>
      <c r="AC1270" s="84" t="str">
        <f t="shared" si="21"/>
        <v>IrelandFWARural</v>
      </c>
    </row>
    <row r="1271" spans="4:29" ht="13.15" customHeight="1" x14ac:dyDescent="0.25">
      <c r="D1271" s="53" t="s">
        <v>169</v>
      </c>
      <c r="E1271" s="53" t="s">
        <v>102</v>
      </c>
      <c r="F1271" s="53" t="s">
        <v>20</v>
      </c>
      <c r="G1271" s="53" t="s">
        <v>189</v>
      </c>
      <c r="H1271" s="54">
        <v>17073</v>
      </c>
      <c r="I1271" s="54">
        <v>421575.85047686083</v>
      </c>
      <c r="J1271" s="54">
        <v>476597.93956671003</v>
      </c>
      <c r="K1271" s="54">
        <v>595205.74803635594</v>
      </c>
      <c r="L1271" s="54">
        <v>538339.50293142057</v>
      </c>
      <c r="M1271" s="54">
        <v>550244.54537143442</v>
      </c>
      <c r="N1271" s="54">
        <v>560156.39583421114</v>
      </c>
      <c r="O1271" s="111">
        <v>666434.92339064134</v>
      </c>
      <c r="P1271" s="111">
        <v>659779.55332088051</v>
      </c>
      <c r="Q1271" s="111">
        <v>664777.27515971591</v>
      </c>
      <c r="R1271" s="54" t="e">
        <v>#N/A</v>
      </c>
      <c r="AC1271" s="84" t="str">
        <f t="shared" si="21"/>
        <v>IrelandLTERural</v>
      </c>
    </row>
    <row r="1272" spans="4:29" ht="13.15" customHeight="1" x14ac:dyDescent="0.25">
      <c r="D1272" s="53" t="s">
        <v>169</v>
      </c>
      <c r="E1272" s="53" t="s">
        <v>108</v>
      </c>
      <c r="F1272" s="53" t="s">
        <v>20</v>
      </c>
      <c r="G1272" s="53" t="s">
        <v>189</v>
      </c>
      <c r="H1272" s="54" t="e">
        <v>#N/A</v>
      </c>
      <c r="I1272" s="54" t="e">
        <v>#N/A</v>
      </c>
      <c r="J1272" s="54" t="e">
        <v>#N/A</v>
      </c>
      <c r="K1272" s="54" t="e">
        <v>#N/A</v>
      </c>
      <c r="L1272" s="54" t="e">
        <v>#N/A</v>
      </c>
      <c r="M1272" s="54" t="e">
        <v>#N/A</v>
      </c>
      <c r="N1272" s="54" t="e">
        <v>#N/A</v>
      </c>
      <c r="O1272" s="111">
        <v>0</v>
      </c>
      <c r="P1272" s="111">
        <v>245323.96314819576</v>
      </c>
      <c r="Q1272" s="111">
        <v>398200.20713077724</v>
      </c>
      <c r="R1272" s="54">
        <v>428365.75629323989</v>
      </c>
      <c r="AC1272" s="84" t="str">
        <f t="shared" si="21"/>
        <v>Ireland5GRural</v>
      </c>
    </row>
    <row r="1273" spans="4:29" ht="13.15" customHeight="1" x14ac:dyDescent="0.25">
      <c r="D1273" s="53" t="s">
        <v>169</v>
      </c>
      <c r="E1273" s="53" t="s">
        <v>207</v>
      </c>
      <c r="F1273" s="53" t="s">
        <v>20</v>
      </c>
      <c r="G1273" s="53" t="s">
        <v>189</v>
      </c>
      <c r="H1273" s="54" t="e">
        <v>#N/A</v>
      </c>
      <c r="I1273" s="54" t="e">
        <v>#N/A</v>
      </c>
      <c r="J1273" s="54" t="e">
        <v>#N/A</v>
      </c>
      <c r="K1273" s="54" t="e">
        <v>#N/A</v>
      </c>
      <c r="L1273" s="54" t="e">
        <v>#N/A</v>
      </c>
      <c r="M1273" s="54" t="e">
        <v>#N/A</v>
      </c>
      <c r="N1273" s="54" t="e">
        <v>#N/A</v>
      </c>
      <c r="O1273" s="111" t="e">
        <v>#N/A</v>
      </c>
      <c r="P1273" s="111" t="e">
        <v>#N/A</v>
      </c>
      <c r="Q1273" s="111">
        <v>59783.103207909742</v>
      </c>
      <c r="R1273" s="54">
        <v>72233.931974231571</v>
      </c>
      <c r="AC1273" s="84" t="str">
        <f t="shared" si="21"/>
        <v>Ireland5G in the 3.4–3.8 GHz bandRural</v>
      </c>
    </row>
    <row r="1274" spans="4:29" ht="13.15" customHeight="1" x14ac:dyDescent="0.25">
      <c r="D1274" s="53" t="s">
        <v>169</v>
      </c>
      <c r="E1274" s="53" t="s">
        <v>112</v>
      </c>
      <c r="F1274" s="53" t="s">
        <v>20</v>
      </c>
      <c r="G1274" s="53" t="s">
        <v>189</v>
      </c>
      <c r="H1274" s="54">
        <v>682920.99</v>
      </c>
      <c r="I1274" s="54">
        <v>652510.51767418382</v>
      </c>
      <c r="J1274" s="54">
        <v>652903.69656278077</v>
      </c>
      <c r="K1274" s="54">
        <v>652903.69656278077</v>
      </c>
      <c r="L1274" s="54">
        <v>587722.03448332718</v>
      </c>
      <c r="M1274" s="54">
        <v>593575.56134998321</v>
      </c>
      <c r="N1274" s="54">
        <v>577403.52248193673</v>
      </c>
      <c r="O1274" s="111">
        <v>684157.93301386037</v>
      </c>
      <c r="P1274" s="111">
        <v>677673.79637237394</v>
      </c>
      <c r="Q1274" s="111">
        <v>682823.0310107118</v>
      </c>
      <c r="R1274" s="54">
        <v>687606.77762989316</v>
      </c>
      <c r="AC1274" s="84" t="str">
        <f t="shared" si="21"/>
        <v>IrelandSatelliteRural</v>
      </c>
    </row>
    <row r="1275" spans="4:29" ht="13.15" customHeight="1" x14ac:dyDescent="0.25">
      <c r="D1275" s="53" t="s">
        <v>169</v>
      </c>
      <c r="E1275" s="53" t="s">
        <v>52</v>
      </c>
      <c r="F1275" s="53" t="s">
        <v>20</v>
      </c>
      <c r="G1275" s="53" t="s">
        <v>189</v>
      </c>
      <c r="H1275" s="54">
        <v>650152.81715903338</v>
      </c>
      <c r="I1275" s="54">
        <v>619730.1420184084</v>
      </c>
      <c r="J1275" s="54">
        <v>620152.02030309662</v>
      </c>
      <c r="K1275" s="54">
        <v>646211.11573243199</v>
      </c>
      <c r="L1275" s="54">
        <v>586535.5793057835</v>
      </c>
      <c r="M1275" s="54">
        <v>590099.82054642355</v>
      </c>
      <c r="N1275" s="54" t="e">
        <v>#N/A</v>
      </c>
      <c r="O1275" s="54" t="e">
        <v>#N/A</v>
      </c>
      <c r="P1275" s="54" t="e">
        <v>#N/A</v>
      </c>
      <c r="Q1275" s="54" t="e">
        <v>#N/A</v>
      </c>
      <c r="R1275" s="111" t="e">
        <v>#N/A</v>
      </c>
      <c r="AC1275" s="84" t="str">
        <f t="shared" si="21"/>
        <v>IrelandOverall broadband coverageRural</v>
      </c>
    </row>
    <row r="1276" spans="4:29" ht="13.15" customHeight="1" x14ac:dyDescent="0.25">
      <c r="D1276" s="53" t="s">
        <v>169</v>
      </c>
      <c r="E1276" s="53" t="s">
        <v>53</v>
      </c>
      <c r="F1276" s="53" t="s">
        <v>20</v>
      </c>
      <c r="G1276" s="53" t="s">
        <v>189</v>
      </c>
      <c r="H1276" s="54" t="e">
        <v>#N/A</v>
      </c>
      <c r="I1276" s="54" t="e">
        <v>#N/A</v>
      </c>
      <c r="J1276" s="54" t="e">
        <v>#N/A</v>
      </c>
      <c r="K1276" s="54" t="e">
        <v>#N/A</v>
      </c>
      <c r="L1276" s="54">
        <v>25198.479671929788</v>
      </c>
      <c r="M1276" s="54">
        <v>32841.979865890105</v>
      </c>
      <c r="N1276" s="54" t="e">
        <v>#N/A</v>
      </c>
      <c r="O1276" s="54" t="e">
        <v>#N/A</v>
      </c>
      <c r="P1276" s="54" t="e">
        <v>#N/A</v>
      </c>
      <c r="Q1276" s="54" t="e">
        <v>#N/A</v>
      </c>
      <c r="R1276" s="111" t="e">
        <v>#N/A</v>
      </c>
      <c r="AC1276" s="84" t="str">
        <f t="shared" si="21"/>
        <v>IrelandDOCSIS 3.0 &amp; FTTP coverageRural</v>
      </c>
    </row>
    <row r="1277" spans="4:29" ht="13.15" customHeight="1" x14ac:dyDescent="0.25">
      <c r="D1277" s="53" t="s">
        <v>169</v>
      </c>
      <c r="E1277" s="53" t="s">
        <v>129</v>
      </c>
      <c r="F1277" s="53" t="s">
        <v>20</v>
      </c>
      <c r="G1277" s="53" t="s">
        <v>189</v>
      </c>
      <c r="H1277" s="54">
        <v>139316</v>
      </c>
      <c r="I1277" s="54">
        <v>133078.60270434158</v>
      </c>
      <c r="J1277" s="54">
        <v>133258.35239258831</v>
      </c>
      <c r="K1277" s="54">
        <v>133258.35239258831</v>
      </c>
      <c r="L1277" s="54">
        <v>103698.57265331523</v>
      </c>
      <c r="M1277" s="54">
        <v>104616.30012607355</v>
      </c>
      <c r="N1277" s="54" t="e">
        <v>#N/A</v>
      </c>
      <c r="O1277" s="54" t="e">
        <v>#N/A</v>
      </c>
      <c r="P1277" s="54" t="e">
        <v>#N/A</v>
      </c>
      <c r="Q1277" s="54" t="e">
        <v>#N/A</v>
      </c>
      <c r="R1277" s="111" t="e">
        <v>#N/A</v>
      </c>
      <c r="AC1277" s="84" t="str">
        <f t="shared" si="21"/>
        <v>IrelandWiMAXRural</v>
      </c>
    </row>
    <row r="1278" spans="4:29" ht="13.15" customHeight="1" x14ac:dyDescent="0.25">
      <c r="D1278" s="53" t="s">
        <v>169</v>
      </c>
      <c r="E1278" s="53" t="s">
        <v>124</v>
      </c>
      <c r="F1278" s="53" t="s">
        <v>20</v>
      </c>
      <c r="G1278" s="53" t="s">
        <v>189</v>
      </c>
      <c r="H1278" s="54">
        <v>18328</v>
      </c>
      <c r="I1278" s="54">
        <v>16767.805481512285</v>
      </c>
      <c r="J1278" s="54">
        <v>17029.923931848429</v>
      </c>
      <c r="K1278" s="54">
        <v>17029.923931848407</v>
      </c>
      <c r="L1278" s="54">
        <v>21128.276642282181</v>
      </c>
      <c r="M1278" s="54">
        <v>21509.641068977191</v>
      </c>
      <c r="N1278" s="54" t="e">
        <v>#N/A</v>
      </c>
      <c r="O1278" s="54" t="e">
        <v>#N/A</v>
      </c>
      <c r="P1278" s="54" t="e">
        <v>#N/A</v>
      </c>
      <c r="Q1278" s="54" t="e">
        <v>#N/A</v>
      </c>
      <c r="R1278" s="111" t="e">
        <v>#N/A</v>
      </c>
      <c r="AC1278" s="84" t="str">
        <f t="shared" si="21"/>
        <v>IrelandCable modemRural</v>
      </c>
    </row>
    <row r="1279" spans="4:29" ht="13.15" customHeight="1" x14ac:dyDescent="0.25">
      <c r="D1279" s="53" t="s">
        <v>169</v>
      </c>
      <c r="E1279" s="53" t="s">
        <v>134</v>
      </c>
      <c r="F1279" s="53" t="s">
        <v>20</v>
      </c>
      <c r="G1279" s="53" t="s">
        <v>189</v>
      </c>
      <c r="H1279" s="54">
        <v>591039.74599999993</v>
      </c>
      <c r="I1279" s="54">
        <v>556820.48779699137</v>
      </c>
      <c r="J1279" s="54">
        <v>557271.99213965307</v>
      </c>
      <c r="K1279" s="54">
        <v>639518.53490208299</v>
      </c>
      <c r="L1279" s="54">
        <v>584693.7860381034</v>
      </c>
      <c r="M1279" s="54">
        <v>576678.71989950107</v>
      </c>
      <c r="N1279" s="54" t="e">
        <v>#N/A</v>
      </c>
      <c r="O1279" s="54" t="e">
        <v>#N/A</v>
      </c>
      <c r="P1279" s="54" t="e">
        <v>#N/A</v>
      </c>
      <c r="Q1279" s="54" t="e">
        <v>#N/A</v>
      </c>
      <c r="R1279" s="111" t="e">
        <v>#N/A</v>
      </c>
      <c r="AC1279" s="84" t="str">
        <f t="shared" si="21"/>
        <v>IrelandHSPARural</v>
      </c>
    </row>
    <row r="1280" spans="4:29" ht="13.15" customHeight="1" x14ac:dyDescent="0.25">
      <c r="D1280" s="53" t="s">
        <v>170</v>
      </c>
      <c r="E1280" s="53" t="s">
        <v>31</v>
      </c>
      <c r="F1280" s="53" t="s">
        <v>20</v>
      </c>
      <c r="G1280" s="53" t="s">
        <v>152</v>
      </c>
      <c r="H1280" s="54">
        <v>3131505.478182964</v>
      </c>
      <c r="I1280" s="54">
        <v>3070830.1090307371</v>
      </c>
      <c r="J1280" s="54">
        <v>3111309.216769204</v>
      </c>
      <c r="K1280" s="54">
        <v>3085091.2666901578</v>
      </c>
      <c r="L1280" s="54">
        <v>3075547.1334823198</v>
      </c>
      <c r="M1280" s="54">
        <v>3068100.083789764</v>
      </c>
      <c r="N1280" s="54">
        <v>3039270.6068520425</v>
      </c>
      <c r="O1280" s="111">
        <v>2636685.3056490263</v>
      </c>
      <c r="P1280" s="111">
        <v>2635942.0118684778</v>
      </c>
      <c r="Q1280" s="111">
        <v>2962190.7676367229</v>
      </c>
      <c r="R1280" s="111">
        <v>2957457.5069456366</v>
      </c>
      <c r="AC1280" s="84" t="str">
        <f t="shared" si="21"/>
        <v>ItalyHouseholdsRural</v>
      </c>
    </row>
    <row r="1281" spans="4:29" ht="13.15" customHeight="1" x14ac:dyDescent="0.25">
      <c r="D1281" s="53" t="s">
        <v>170</v>
      </c>
      <c r="E1281" s="53" t="s">
        <v>65</v>
      </c>
      <c r="F1281" s="53" t="s">
        <v>20</v>
      </c>
      <c r="G1281" s="53" t="s">
        <v>189</v>
      </c>
      <c r="H1281" s="54">
        <v>2980039.2698496296</v>
      </c>
      <c r="I1281" s="54">
        <v>2858838.7714305832</v>
      </c>
      <c r="J1281" s="54">
        <v>2925920.8634891189</v>
      </c>
      <c r="K1281" s="54">
        <v>2910314.129800647</v>
      </c>
      <c r="L1281" s="54">
        <v>2914822.2080352125</v>
      </c>
      <c r="M1281" s="54">
        <v>2988631.1182708368</v>
      </c>
      <c r="N1281" s="54">
        <v>2958035.4116286472</v>
      </c>
      <c r="O1281" s="111">
        <v>2589179.4445740855</v>
      </c>
      <c r="P1281" s="111">
        <v>2613316.2221680451</v>
      </c>
      <c r="Q1281" s="111">
        <v>2944053.4745698487</v>
      </c>
      <c r="R1281" s="54">
        <v>2955705.9909991436</v>
      </c>
      <c r="AC1281" s="84" t="str">
        <f t="shared" si="21"/>
        <v>ItalyFixed broadband coverageRural</v>
      </c>
    </row>
    <row r="1282" spans="4:29" ht="13.15" customHeight="1" x14ac:dyDescent="0.25">
      <c r="D1282" s="53" t="s">
        <v>170</v>
      </c>
      <c r="E1282" s="53" t="s">
        <v>70</v>
      </c>
      <c r="F1282" s="53" t="s">
        <v>20</v>
      </c>
      <c r="G1282" s="53" t="s">
        <v>189</v>
      </c>
      <c r="H1282" s="54">
        <v>0</v>
      </c>
      <c r="I1282" s="54">
        <v>0</v>
      </c>
      <c r="J1282" s="54">
        <v>97596.822675301024</v>
      </c>
      <c r="K1282" s="54">
        <v>486928.44108007255</v>
      </c>
      <c r="L1282" s="54">
        <v>1206014.4104639355</v>
      </c>
      <c r="M1282" s="54">
        <v>1332018.8115095948</v>
      </c>
      <c r="N1282" s="54">
        <v>2078561.0763632052</v>
      </c>
      <c r="O1282" s="111">
        <v>2009607.6866625494</v>
      </c>
      <c r="P1282" s="111">
        <v>2331128.967314207</v>
      </c>
      <c r="Q1282" s="111">
        <v>2698303.0920769805</v>
      </c>
      <c r="R1282" s="54">
        <v>2767682.4314649533</v>
      </c>
      <c r="AC1282" s="84" t="str">
        <f t="shared" si="21"/>
        <v>ItalyNGA coverageRural</v>
      </c>
    </row>
    <row r="1283" spans="4:29" ht="13.15" customHeight="1" x14ac:dyDescent="0.25">
      <c r="D1283" s="53" t="s">
        <v>170</v>
      </c>
      <c r="E1283" s="53" t="s">
        <v>225</v>
      </c>
      <c r="F1283" s="53" t="s">
        <v>20</v>
      </c>
      <c r="G1283" s="53" t="s">
        <v>189</v>
      </c>
      <c r="H1283" s="54" t="e">
        <v>#N/A</v>
      </c>
      <c r="I1283" s="54" t="e">
        <v>#N/A</v>
      </c>
      <c r="J1283" s="54" t="e">
        <v>#N/A</v>
      </c>
      <c r="K1283" s="54" t="e">
        <v>#N/A</v>
      </c>
      <c r="L1283" s="54" t="e">
        <v>#N/A</v>
      </c>
      <c r="M1283" s="54" t="e">
        <v>#N/A</v>
      </c>
      <c r="N1283" s="54">
        <v>64872.278564957895</v>
      </c>
      <c r="O1283" s="111">
        <v>220564.113474657</v>
      </c>
      <c r="P1283" s="111">
        <v>457214.11418284522</v>
      </c>
      <c r="Q1283" s="111">
        <v>770943.387819628</v>
      </c>
      <c r="R1283" s="54">
        <v>1115746.2359479077</v>
      </c>
      <c r="AC1283" s="84" t="str">
        <f t="shared" si="21"/>
        <v>ItalyFixed VHCN coverage (FTTP &amp; DOCSIS 3.1)Rural</v>
      </c>
    </row>
    <row r="1284" spans="4:29" ht="13.15" customHeight="1" x14ac:dyDescent="0.25">
      <c r="D1284" s="53" t="s">
        <v>170</v>
      </c>
      <c r="E1284" s="53" t="s">
        <v>226</v>
      </c>
      <c r="F1284" s="53" t="s">
        <v>20</v>
      </c>
      <c r="G1284" s="53" t="s">
        <v>189</v>
      </c>
      <c r="H1284" s="54" t="e">
        <v>#N/A</v>
      </c>
      <c r="I1284" s="54" t="e">
        <v>#N/A</v>
      </c>
      <c r="J1284" s="54" t="e">
        <v>#N/A</v>
      </c>
      <c r="K1284" s="54" t="e">
        <v>#N/A</v>
      </c>
      <c r="L1284" s="54" t="e">
        <v>#N/A</v>
      </c>
      <c r="M1284" s="54" t="e">
        <v>#N/A</v>
      </c>
      <c r="N1284" s="54" t="e">
        <v>#N/A</v>
      </c>
      <c r="O1284" s="54" t="e">
        <v>#N/A</v>
      </c>
      <c r="P1284" s="54" t="e">
        <v>#N/A</v>
      </c>
      <c r="Q1284" s="54" t="e">
        <v>#N/A</v>
      </c>
      <c r="R1284" s="54">
        <v>2240757.8361772345</v>
      </c>
      <c r="AC1284" s="84" t="str">
        <f t="shared" si="21"/>
        <v>ItalyVHCN coverage (as defined by BEREC)Rural</v>
      </c>
    </row>
    <row r="1285" spans="4:29" ht="13.15" customHeight="1" x14ac:dyDescent="0.25">
      <c r="D1285" s="53" t="s">
        <v>170</v>
      </c>
      <c r="E1285" s="53" t="s">
        <v>74</v>
      </c>
      <c r="F1285" s="53" t="s">
        <v>20</v>
      </c>
      <c r="G1285" s="53" t="s">
        <v>189</v>
      </c>
      <c r="H1285" s="54">
        <v>2828573.061516297</v>
      </c>
      <c r="I1285" s="54">
        <v>2712517.1598145482</v>
      </c>
      <c r="J1285" s="54">
        <v>2780217.7886046404</v>
      </c>
      <c r="K1285" s="54">
        <v>2757423.5682879407</v>
      </c>
      <c r="L1285" s="54">
        <v>2797149.8441774682</v>
      </c>
      <c r="M1285" s="54">
        <v>2988631.1182708368</v>
      </c>
      <c r="N1285" s="54">
        <v>2958035.4116286472</v>
      </c>
      <c r="O1285" s="111">
        <v>2589179.4445740855</v>
      </c>
      <c r="P1285" s="111">
        <v>2606860.8822261817</v>
      </c>
      <c r="Q1285" s="111">
        <v>2928027.7201974057</v>
      </c>
      <c r="R1285" s="54">
        <v>2925498.1194958431</v>
      </c>
      <c r="AC1285" s="84" t="str">
        <f t="shared" si="21"/>
        <v>ItalyDSLRural</v>
      </c>
    </row>
    <row r="1286" spans="4:29" ht="13.15" customHeight="1" x14ac:dyDescent="0.25">
      <c r="D1286" s="53" t="s">
        <v>170</v>
      </c>
      <c r="E1286" s="53" t="s">
        <v>78</v>
      </c>
      <c r="F1286" s="53" t="s">
        <v>20</v>
      </c>
      <c r="G1286" s="53" t="s">
        <v>189</v>
      </c>
      <c r="H1286" s="54">
        <v>0</v>
      </c>
      <c r="I1286" s="54">
        <v>0</v>
      </c>
      <c r="J1286" s="54">
        <v>97596.822675301024</v>
      </c>
      <c r="K1286" s="54">
        <v>462568.55469689576</v>
      </c>
      <c r="L1286" s="54">
        <v>1181565.4917087958</v>
      </c>
      <c r="M1286" s="54">
        <v>1307496.0394722684</v>
      </c>
      <c r="N1286" s="54">
        <v>2078561.0763632052</v>
      </c>
      <c r="O1286" s="111">
        <v>2027163.2065455378</v>
      </c>
      <c r="P1286" s="111">
        <v>2259404.8727063951</v>
      </c>
      <c r="Q1286" s="111">
        <v>2572430.6837582886</v>
      </c>
      <c r="R1286" s="54">
        <v>2577143.8855137737</v>
      </c>
      <c r="AC1286" s="84" t="str">
        <f t="shared" si="21"/>
        <v>ItalyVDSLRural</v>
      </c>
    </row>
    <row r="1287" spans="4:29" ht="13.15" customHeight="1" x14ac:dyDescent="0.25">
      <c r="D1287" s="53" t="s">
        <v>170</v>
      </c>
      <c r="E1287" s="53" t="s">
        <v>82</v>
      </c>
      <c r="F1287" s="53" t="s">
        <v>20</v>
      </c>
      <c r="G1287" s="53" t="s">
        <v>189</v>
      </c>
      <c r="H1287" s="54" t="e">
        <v>#N/A</v>
      </c>
      <c r="I1287" s="54" t="e">
        <v>#N/A</v>
      </c>
      <c r="J1287" s="54" t="e">
        <v>#N/A</v>
      </c>
      <c r="K1287" s="54" t="e">
        <v>#N/A</v>
      </c>
      <c r="L1287" s="54" t="e">
        <v>#N/A</v>
      </c>
      <c r="M1287" s="54" t="e">
        <v>#N/A</v>
      </c>
      <c r="N1287" s="54">
        <v>353558.06085554656</v>
      </c>
      <c r="O1287" s="111">
        <v>439697.16360689478</v>
      </c>
      <c r="P1287" s="111">
        <v>737681.55019016226</v>
      </c>
      <c r="Q1287" s="111">
        <v>1003309.7784741283</v>
      </c>
      <c r="R1287" s="54">
        <v>1017211.7612630009</v>
      </c>
      <c r="AC1287" s="84" t="str">
        <f t="shared" si="21"/>
        <v>ItalyVDSL 2 VectoringRural</v>
      </c>
    </row>
    <row r="1288" spans="4:29" ht="13.15" customHeight="1" x14ac:dyDescent="0.25">
      <c r="D1288" s="53" t="s">
        <v>170</v>
      </c>
      <c r="E1288" s="53" t="s">
        <v>86</v>
      </c>
      <c r="F1288" s="53" t="s">
        <v>20</v>
      </c>
      <c r="G1288" s="53" t="s">
        <v>189</v>
      </c>
      <c r="H1288" s="54">
        <v>0</v>
      </c>
      <c r="I1288" s="54">
        <v>0</v>
      </c>
      <c r="J1288" s="54">
        <v>0</v>
      </c>
      <c r="K1288" s="54">
        <v>24359.886383176781</v>
      </c>
      <c r="L1288" s="54">
        <v>24448.91875513969</v>
      </c>
      <c r="M1288" s="54">
        <v>24522.772037326358</v>
      </c>
      <c r="N1288" s="54">
        <v>64872.278564957895</v>
      </c>
      <c r="O1288" s="111">
        <v>220564.113474657</v>
      </c>
      <c r="P1288" s="111">
        <v>457214.11418284522</v>
      </c>
      <c r="Q1288" s="111">
        <v>770943.387819628</v>
      </c>
      <c r="R1288" s="54">
        <v>1115746.2359479077</v>
      </c>
      <c r="AC1288" s="84" t="str">
        <f t="shared" si="21"/>
        <v>ItalyFTTPRural</v>
      </c>
    </row>
    <row r="1289" spans="4:29" ht="13.15" customHeight="1" x14ac:dyDescent="0.25">
      <c r="D1289" s="53" t="s">
        <v>170</v>
      </c>
      <c r="E1289" s="53" t="s">
        <v>90</v>
      </c>
      <c r="F1289" s="53" t="s">
        <v>20</v>
      </c>
      <c r="G1289" s="53" t="s">
        <v>189</v>
      </c>
      <c r="H1289" s="54">
        <v>0</v>
      </c>
      <c r="I1289" s="54">
        <v>0</v>
      </c>
      <c r="J1289" s="54">
        <v>0</v>
      </c>
      <c r="K1289" s="54">
        <v>0</v>
      </c>
      <c r="L1289" s="54">
        <v>0</v>
      </c>
      <c r="M1289" s="54">
        <v>0</v>
      </c>
      <c r="N1289" s="54">
        <v>0</v>
      </c>
      <c r="O1289" s="111">
        <v>0</v>
      </c>
      <c r="P1289" s="111">
        <v>0</v>
      </c>
      <c r="Q1289" s="111">
        <v>0</v>
      </c>
      <c r="R1289" s="54">
        <v>0</v>
      </c>
      <c r="AC1289" s="84" t="str">
        <f t="shared" si="21"/>
        <v>ItalyCable modem DOCSIS 3.0Rural</v>
      </c>
    </row>
    <row r="1290" spans="4:29" ht="13.15" customHeight="1" x14ac:dyDescent="0.25">
      <c r="D1290" s="53" t="s">
        <v>170</v>
      </c>
      <c r="E1290" s="53" t="s">
        <v>94</v>
      </c>
      <c r="F1290" s="53" t="s">
        <v>20</v>
      </c>
      <c r="G1290" s="53" t="s">
        <v>189</v>
      </c>
      <c r="H1290" s="54" t="e">
        <v>#N/A</v>
      </c>
      <c r="I1290" s="54" t="e">
        <v>#N/A</v>
      </c>
      <c r="J1290" s="54" t="e">
        <v>#N/A</v>
      </c>
      <c r="K1290" s="54" t="e">
        <v>#N/A</v>
      </c>
      <c r="L1290" s="54" t="e">
        <v>#N/A</v>
      </c>
      <c r="M1290" s="54" t="e">
        <v>#N/A</v>
      </c>
      <c r="N1290" s="54">
        <v>0</v>
      </c>
      <c r="O1290" s="111">
        <v>0</v>
      </c>
      <c r="P1290" s="111">
        <v>0</v>
      </c>
      <c r="Q1290" s="111">
        <v>0</v>
      </c>
      <c r="R1290" s="54">
        <v>0</v>
      </c>
      <c r="AC1290" s="84" t="str">
        <f t="shared" si="21"/>
        <v>ItalyCable modem DOCSIS 3.1Rural</v>
      </c>
    </row>
    <row r="1291" spans="4:29" ht="13.15" customHeight="1" x14ac:dyDescent="0.25">
      <c r="D1291" s="53" t="s">
        <v>170</v>
      </c>
      <c r="E1291" s="53" t="s">
        <v>98</v>
      </c>
      <c r="F1291" s="53" t="s">
        <v>20</v>
      </c>
      <c r="G1291" s="53" t="s">
        <v>189</v>
      </c>
      <c r="H1291" s="54" t="e">
        <v>#N/A</v>
      </c>
      <c r="I1291" s="54" t="e">
        <v>#N/A</v>
      </c>
      <c r="J1291" s="54" t="e">
        <v>#N/A</v>
      </c>
      <c r="K1291" s="54" t="e">
        <v>#N/A</v>
      </c>
      <c r="L1291" s="54" t="e">
        <v>#N/A</v>
      </c>
      <c r="M1291" s="54" t="e">
        <v>#N/A</v>
      </c>
      <c r="N1291" s="54">
        <v>1245804</v>
      </c>
      <c r="O1291" s="111">
        <v>1527059.452046907</v>
      </c>
      <c r="P1291" s="111">
        <v>2562023.3816560721</v>
      </c>
      <c r="Q1291" s="111">
        <v>2866272.3442903394</v>
      </c>
      <c r="R1291" s="54">
        <v>2955139.4994754344</v>
      </c>
      <c r="AC1291" s="84" t="str">
        <f t="shared" si="21"/>
        <v>ItalyFWARural</v>
      </c>
    </row>
    <row r="1292" spans="4:29" ht="13.15" customHeight="1" x14ac:dyDescent="0.25">
      <c r="D1292" s="53" t="s">
        <v>170</v>
      </c>
      <c r="E1292" s="53" t="s">
        <v>102</v>
      </c>
      <c r="F1292" s="53" t="s">
        <v>20</v>
      </c>
      <c r="G1292" s="53" t="s">
        <v>189</v>
      </c>
      <c r="H1292" s="54">
        <v>21920.999999999985</v>
      </c>
      <c r="I1292" s="54">
        <v>494877.4204721796</v>
      </c>
      <c r="J1292" s="54">
        <v>832969.41964690946</v>
      </c>
      <c r="K1292" s="54">
        <v>2637432.5969153773</v>
      </c>
      <c r="L1292" s="54">
        <v>2743219.1133345109</v>
      </c>
      <c r="M1292" s="54">
        <v>2781467.9778046943</v>
      </c>
      <c r="N1292" s="54">
        <v>2887735</v>
      </c>
      <c r="O1292" s="111">
        <v>2498011.5413924484</v>
      </c>
      <c r="P1292" s="111">
        <v>2634323.6203374434</v>
      </c>
      <c r="Q1292" s="111">
        <v>2960741.0349072525</v>
      </c>
      <c r="R1292" s="54" t="e">
        <v>#N/A</v>
      </c>
      <c r="AC1292" s="84" t="str">
        <f t="shared" si="21"/>
        <v>ItalyLTERural</v>
      </c>
    </row>
    <row r="1293" spans="4:29" ht="13.15" customHeight="1" x14ac:dyDescent="0.25">
      <c r="D1293" s="53" t="s">
        <v>170</v>
      </c>
      <c r="E1293" s="53" t="s">
        <v>108</v>
      </c>
      <c r="F1293" s="53" t="s">
        <v>20</v>
      </c>
      <c r="G1293" s="53" t="s">
        <v>189</v>
      </c>
      <c r="H1293" s="54" t="e">
        <v>#N/A</v>
      </c>
      <c r="I1293" s="54" t="e">
        <v>#N/A</v>
      </c>
      <c r="J1293" s="54" t="e">
        <v>#N/A</v>
      </c>
      <c r="K1293" s="54" t="e">
        <v>#N/A</v>
      </c>
      <c r="L1293" s="54" t="e">
        <v>#N/A</v>
      </c>
      <c r="M1293" s="54" t="e">
        <v>#N/A</v>
      </c>
      <c r="N1293" s="54" t="e">
        <v>#N/A</v>
      </c>
      <c r="O1293" s="111">
        <v>0</v>
      </c>
      <c r="P1293" s="111">
        <v>2629685.6495808363</v>
      </c>
      <c r="Q1293" s="111">
        <v>2956664.3635882428</v>
      </c>
      <c r="R1293" s="54">
        <v>2906482.3156575798</v>
      </c>
      <c r="AC1293" s="84" t="str">
        <f t="shared" si="21"/>
        <v>Italy5GRural</v>
      </c>
    </row>
    <row r="1294" spans="4:29" ht="13.15" customHeight="1" x14ac:dyDescent="0.25">
      <c r="D1294" s="53" t="s">
        <v>170</v>
      </c>
      <c r="E1294" s="53" t="s">
        <v>207</v>
      </c>
      <c r="F1294" s="53" t="s">
        <v>20</v>
      </c>
      <c r="G1294" s="53" t="s">
        <v>189</v>
      </c>
      <c r="H1294" s="54" t="e">
        <v>#N/A</v>
      </c>
      <c r="I1294" s="54" t="e">
        <v>#N/A</v>
      </c>
      <c r="J1294" s="54" t="e">
        <v>#N/A</v>
      </c>
      <c r="K1294" s="54" t="e">
        <v>#N/A</v>
      </c>
      <c r="L1294" s="54" t="e">
        <v>#N/A</v>
      </c>
      <c r="M1294" s="54" t="e">
        <v>#N/A</v>
      </c>
      <c r="N1294" s="54" t="e">
        <v>#N/A</v>
      </c>
      <c r="O1294" s="111" t="e">
        <v>#N/A</v>
      </c>
      <c r="P1294" s="111" t="e">
        <v>#N/A</v>
      </c>
      <c r="Q1294" s="111">
        <v>1579592.2193391146</v>
      </c>
      <c r="R1294" s="54">
        <v>2038843.3433858317</v>
      </c>
      <c r="AC1294" s="84" t="str">
        <f t="shared" si="21"/>
        <v>Italy5G in the 3.4–3.8 GHz bandRural</v>
      </c>
    </row>
    <row r="1295" spans="4:29" ht="13.15" customHeight="1" x14ac:dyDescent="0.25">
      <c r="D1295" s="53" t="s">
        <v>170</v>
      </c>
      <c r="E1295" s="53" t="s">
        <v>112</v>
      </c>
      <c r="F1295" s="53" t="s">
        <v>20</v>
      </c>
      <c r="G1295" s="53" t="s">
        <v>189</v>
      </c>
      <c r="H1295" s="54">
        <v>3131505.478182964</v>
      </c>
      <c r="I1295" s="54">
        <v>3070830.1090307371</v>
      </c>
      <c r="J1295" s="54">
        <v>3111309.216769204</v>
      </c>
      <c r="K1295" s="54">
        <v>3085091.2666901578</v>
      </c>
      <c r="L1295" s="54">
        <v>3075547.1334823198</v>
      </c>
      <c r="M1295" s="54">
        <v>3068100.083789764</v>
      </c>
      <c r="N1295" s="54">
        <v>3039270.6068520425</v>
      </c>
      <c r="O1295" s="111">
        <v>2636685.3056490263</v>
      </c>
      <c r="P1295" s="111">
        <v>2635942.0118684778</v>
      </c>
      <c r="Q1295" s="111">
        <v>2962190.7676367229</v>
      </c>
      <c r="R1295" s="54">
        <v>2957457.5069456366</v>
      </c>
      <c r="AC1295" s="84" t="str">
        <f t="shared" si="21"/>
        <v>ItalySatelliteRural</v>
      </c>
    </row>
    <row r="1296" spans="4:29" ht="13.15" customHeight="1" x14ac:dyDescent="0.25">
      <c r="D1296" s="53" t="s">
        <v>170</v>
      </c>
      <c r="E1296" s="53" t="s">
        <v>52</v>
      </c>
      <c r="F1296" s="53" t="s">
        <v>20</v>
      </c>
      <c r="G1296" s="53" t="s">
        <v>189</v>
      </c>
      <c r="H1296" s="54">
        <v>2980039.2698496296</v>
      </c>
      <c r="I1296" s="54">
        <v>2938275.3633597158</v>
      </c>
      <c r="J1296" s="54">
        <v>3008894.9170448249</v>
      </c>
      <c r="K1296" s="54">
        <v>3031070.4189233016</v>
      </c>
      <c r="L1296" s="54">
        <v>3027329.0852522478</v>
      </c>
      <c r="M1296" s="54">
        <v>3059145.8477079137</v>
      </c>
      <c r="N1296" s="54" t="e">
        <v>#N/A</v>
      </c>
      <c r="O1296" s="54" t="e">
        <v>#N/A</v>
      </c>
      <c r="P1296" s="54" t="e">
        <v>#N/A</v>
      </c>
      <c r="Q1296" s="54" t="e">
        <v>#N/A</v>
      </c>
      <c r="R1296" s="111" t="e">
        <v>#N/A</v>
      </c>
      <c r="AC1296" s="84" t="str">
        <f t="shared" si="21"/>
        <v>ItalyOverall broadband coverageRural</v>
      </c>
    </row>
    <row r="1297" spans="4:29" ht="13.15" customHeight="1" x14ac:dyDescent="0.25">
      <c r="D1297" s="53" t="s">
        <v>170</v>
      </c>
      <c r="E1297" s="53" t="s">
        <v>53</v>
      </c>
      <c r="F1297" s="53" t="s">
        <v>20</v>
      </c>
      <c r="G1297" s="53" t="s">
        <v>189</v>
      </c>
      <c r="H1297" s="54" t="e">
        <v>#N/A</v>
      </c>
      <c r="I1297" s="54" t="e">
        <v>#N/A</v>
      </c>
      <c r="J1297" s="54" t="e">
        <v>#N/A</v>
      </c>
      <c r="K1297" s="54" t="e">
        <v>#N/A</v>
      </c>
      <c r="L1297" s="54">
        <v>24448.918755139719</v>
      </c>
      <c r="M1297" s="54">
        <v>24522.772037326358</v>
      </c>
      <c r="N1297" s="54" t="e">
        <v>#N/A</v>
      </c>
      <c r="O1297" s="54" t="e">
        <v>#N/A</v>
      </c>
      <c r="P1297" s="54" t="e">
        <v>#N/A</v>
      </c>
      <c r="Q1297" s="54" t="e">
        <v>#N/A</v>
      </c>
      <c r="R1297" s="111" t="e">
        <v>#N/A</v>
      </c>
      <c r="AC1297" s="84" t="str">
        <f t="shared" si="21"/>
        <v>ItalyDOCSIS 3.0 &amp; FTTP coverageRural</v>
      </c>
    </row>
    <row r="1298" spans="4:29" ht="13.15" customHeight="1" x14ac:dyDescent="0.25">
      <c r="D1298" s="53" t="s">
        <v>170</v>
      </c>
      <c r="E1298" s="53" t="s">
        <v>129</v>
      </c>
      <c r="F1298" s="53" t="s">
        <v>20</v>
      </c>
      <c r="G1298" s="53" t="s">
        <v>189</v>
      </c>
      <c r="H1298" s="54">
        <v>1195167.1261893269</v>
      </c>
      <c r="I1298" s="54">
        <v>1448265.7277367376</v>
      </c>
      <c r="J1298" s="54">
        <v>1465212.6009592693</v>
      </c>
      <c r="K1298" s="54">
        <v>1391332.6979846871</v>
      </c>
      <c r="L1298" s="54">
        <v>1385591.0416259766</v>
      </c>
      <c r="M1298" s="54">
        <v>1380628.3984291768</v>
      </c>
      <c r="N1298" s="54" t="e">
        <v>#N/A</v>
      </c>
      <c r="O1298" s="54" t="e">
        <v>#N/A</v>
      </c>
      <c r="P1298" s="54" t="e">
        <v>#N/A</v>
      </c>
      <c r="Q1298" s="54" t="e">
        <v>#N/A</v>
      </c>
      <c r="R1298" s="111" t="e">
        <v>#N/A</v>
      </c>
      <c r="AC1298" s="84" t="str">
        <f t="shared" si="21"/>
        <v>ItalyWiMAXRural</v>
      </c>
    </row>
    <row r="1299" spans="4:29" ht="13.15" customHeight="1" x14ac:dyDescent="0.25">
      <c r="D1299" s="53" t="s">
        <v>170</v>
      </c>
      <c r="E1299" s="53" t="s">
        <v>124</v>
      </c>
      <c r="F1299" s="53" t="s">
        <v>20</v>
      </c>
      <c r="G1299" s="53" t="s">
        <v>189</v>
      </c>
      <c r="H1299" s="54">
        <v>0</v>
      </c>
      <c r="I1299" s="54">
        <v>0</v>
      </c>
      <c r="J1299" s="54">
        <v>0</v>
      </c>
      <c r="K1299" s="54">
        <v>0</v>
      </c>
      <c r="L1299" s="54">
        <v>0</v>
      </c>
      <c r="M1299" s="54">
        <v>0</v>
      </c>
      <c r="N1299" s="54">
        <v>0</v>
      </c>
      <c r="O1299" s="54">
        <v>0</v>
      </c>
      <c r="P1299" s="54">
        <v>0</v>
      </c>
      <c r="Q1299" s="54">
        <v>0</v>
      </c>
      <c r="R1299" s="111" t="e">
        <v>#N/A</v>
      </c>
      <c r="AC1299" s="84" t="str">
        <f t="shared" si="21"/>
        <v>ItalyCable modemRural</v>
      </c>
    </row>
    <row r="1300" spans="4:29" ht="13.15" customHeight="1" x14ac:dyDescent="0.25">
      <c r="D1300" s="53" t="s">
        <v>170</v>
      </c>
      <c r="E1300" s="53" t="s">
        <v>134</v>
      </c>
      <c r="F1300" s="53" t="s">
        <v>20</v>
      </c>
      <c r="G1300" s="53" t="s">
        <v>189</v>
      </c>
      <c r="H1300" s="54">
        <v>2395046.2281829631</v>
      </c>
      <c r="I1300" s="54">
        <v>2503282.0482904278</v>
      </c>
      <c r="J1300" s="54">
        <v>2685904.2086765175</v>
      </c>
      <c r="K1300" s="54">
        <v>2928718.5659711105</v>
      </c>
      <c r="L1300" s="54">
        <v>2922027.0514482264</v>
      </c>
      <c r="M1300" s="54">
        <v>2938642.7366760601</v>
      </c>
      <c r="N1300" s="54" t="e">
        <v>#N/A</v>
      </c>
      <c r="O1300" s="54" t="e">
        <v>#N/A</v>
      </c>
      <c r="P1300" s="54" t="e">
        <v>#N/A</v>
      </c>
      <c r="Q1300" s="54" t="e">
        <v>#N/A</v>
      </c>
      <c r="R1300" s="111" t="e">
        <v>#N/A</v>
      </c>
      <c r="AC1300" s="84" t="str">
        <f t="shared" si="21"/>
        <v>ItalyHSPARural</v>
      </c>
    </row>
    <row r="1301" spans="4:29" ht="13.15" customHeight="1" x14ac:dyDescent="0.25">
      <c r="D1301" s="53" t="s">
        <v>171</v>
      </c>
      <c r="E1301" s="53" t="s">
        <v>31</v>
      </c>
      <c r="F1301" s="53" t="s">
        <v>20</v>
      </c>
      <c r="G1301" s="53" t="s">
        <v>152</v>
      </c>
      <c r="H1301" s="54">
        <v>448649.87059193174</v>
      </c>
      <c r="I1301" s="54">
        <v>405853.91576682345</v>
      </c>
      <c r="J1301" s="54">
        <v>400874.93239283131</v>
      </c>
      <c r="K1301" s="54">
        <v>386077.34328791435</v>
      </c>
      <c r="L1301" s="54">
        <v>380735.12999999995</v>
      </c>
      <c r="M1301" s="54">
        <v>373921.82579115918</v>
      </c>
      <c r="N1301" s="54">
        <v>356552.47637233231</v>
      </c>
      <c r="O1301" s="54">
        <v>363745.1596750904</v>
      </c>
      <c r="P1301" s="54">
        <v>356061.63876596105</v>
      </c>
      <c r="Q1301" s="54">
        <v>337174.81016218377</v>
      </c>
      <c r="R1301" s="54">
        <v>335823.12369057344</v>
      </c>
      <c r="AC1301" s="84" t="str">
        <f t="shared" si="21"/>
        <v>LithuaniaHouseholdsRural</v>
      </c>
    </row>
    <row r="1302" spans="4:29" ht="13.15" customHeight="1" x14ac:dyDescent="0.25">
      <c r="D1302" s="53" t="s">
        <v>171</v>
      </c>
      <c r="E1302" s="53" t="s">
        <v>65</v>
      </c>
      <c r="F1302" s="53" t="s">
        <v>20</v>
      </c>
      <c r="G1302" s="53" t="s">
        <v>189</v>
      </c>
      <c r="H1302" s="54">
        <v>251692.57740207374</v>
      </c>
      <c r="I1302" s="54">
        <v>236612.83289205807</v>
      </c>
      <c r="J1302" s="54">
        <v>239723.20957091311</v>
      </c>
      <c r="K1302" s="54">
        <v>236665.41143549149</v>
      </c>
      <c r="L1302" s="54">
        <v>242823.43585213754</v>
      </c>
      <c r="M1302" s="54">
        <v>247810.27571527756</v>
      </c>
      <c r="N1302" s="54">
        <v>233706.31749222506</v>
      </c>
      <c r="O1302" s="111">
        <v>242735.47802850377</v>
      </c>
      <c r="P1302" s="111">
        <v>227779.97880221868</v>
      </c>
      <c r="Q1302" s="111">
        <v>230576.24168403744</v>
      </c>
      <c r="R1302" s="54">
        <v>232963.62985090518</v>
      </c>
      <c r="AC1302" s="84" t="str">
        <f t="shared" si="21"/>
        <v>LithuaniaFixed broadband coverageRural</v>
      </c>
    </row>
    <row r="1303" spans="4:29" ht="13.15" customHeight="1" x14ac:dyDescent="0.25">
      <c r="D1303" s="53" t="s">
        <v>171</v>
      </c>
      <c r="E1303" s="53" t="s">
        <v>70</v>
      </c>
      <c r="F1303" s="53" t="s">
        <v>20</v>
      </c>
      <c r="G1303" s="53" t="s">
        <v>189</v>
      </c>
      <c r="H1303" s="54">
        <v>33200.090423802947</v>
      </c>
      <c r="I1303" s="54">
        <v>50325.885555086104</v>
      </c>
      <c r="J1303" s="54">
        <v>62536.489453281683</v>
      </c>
      <c r="K1303" s="54">
        <v>69493.921791824585</v>
      </c>
      <c r="L1303" s="54">
        <v>93340.784987779538</v>
      </c>
      <c r="M1303" s="54">
        <v>102912.88694415083</v>
      </c>
      <c r="N1303" s="54">
        <v>102410.46777078374</v>
      </c>
      <c r="O1303" s="111">
        <v>107516.92670587846</v>
      </c>
      <c r="P1303" s="111">
        <v>184390.56928936898</v>
      </c>
      <c r="Q1303" s="111">
        <v>209335.13891075473</v>
      </c>
      <c r="R1303" s="54">
        <v>209723.17740090864</v>
      </c>
      <c r="AC1303" s="84" t="str">
        <f t="shared" si="21"/>
        <v>LithuaniaNGA coverageRural</v>
      </c>
    </row>
    <row r="1304" spans="4:29" ht="13.15" customHeight="1" x14ac:dyDescent="0.25">
      <c r="D1304" s="53" t="s">
        <v>171</v>
      </c>
      <c r="E1304" s="53" t="s">
        <v>225</v>
      </c>
      <c r="F1304" s="53" t="s">
        <v>20</v>
      </c>
      <c r="G1304" s="53" t="s">
        <v>189</v>
      </c>
      <c r="H1304" s="54" t="e">
        <v>#N/A</v>
      </c>
      <c r="I1304" s="54" t="e">
        <v>#N/A</v>
      </c>
      <c r="J1304" s="54" t="e">
        <v>#N/A</v>
      </c>
      <c r="K1304" s="54" t="e">
        <v>#N/A</v>
      </c>
      <c r="L1304" s="54" t="e">
        <v>#N/A</v>
      </c>
      <c r="M1304" s="54" t="e">
        <v>#N/A</v>
      </c>
      <c r="N1304" s="54">
        <v>80384.593354821234</v>
      </c>
      <c r="O1304" s="111">
        <v>84740.454802253662</v>
      </c>
      <c r="P1304" s="111">
        <v>131997.86976249531</v>
      </c>
      <c r="Q1304" s="111">
        <v>133024.20065033858</v>
      </c>
      <c r="R1304" s="54">
        <v>138084.92589887109</v>
      </c>
      <c r="AC1304" s="84" t="str">
        <f t="shared" si="21"/>
        <v>LithuaniaFixed VHCN coverage (FTTP &amp; DOCSIS 3.1)Rural</v>
      </c>
    </row>
    <row r="1305" spans="4:29" ht="13.15" customHeight="1" x14ac:dyDescent="0.25">
      <c r="D1305" s="53" t="s">
        <v>171</v>
      </c>
      <c r="E1305" s="53" t="s">
        <v>226</v>
      </c>
      <c r="F1305" s="53" t="s">
        <v>20</v>
      </c>
      <c r="G1305" s="53" t="s">
        <v>189</v>
      </c>
      <c r="H1305" s="54" t="e">
        <v>#N/A</v>
      </c>
      <c r="I1305" s="54" t="e">
        <v>#N/A</v>
      </c>
      <c r="J1305" s="54" t="e">
        <v>#N/A</v>
      </c>
      <c r="K1305" s="54" t="e">
        <v>#N/A</v>
      </c>
      <c r="L1305" s="54" t="e">
        <v>#N/A</v>
      </c>
      <c r="M1305" s="54" t="e">
        <v>#N/A</v>
      </c>
      <c r="N1305" s="54" t="e">
        <v>#N/A</v>
      </c>
      <c r="O1305" s="54" t="e">
        <v>#N/A</v>
      </c>
      <c r="P1305" s="54" t="e">
        <v>#N/A</v>
      </c>
      <c r="Q1305" s="54" t="e">
        <v>#N/A</v>
      </c>
      <c r="R1305" s="54">
        <v>317738.13820694666</v>
      </c>
      <c r="AC1305" s="84" t="str">
        <f t="shared" si="21"/>
        <v>LithuaniaVHCN coverage (as defined by BEREC)Rural</v>
      </c>
    </row>
    <row r="1306" spans="4:29" ht="13.15" customHeight="1" x14ac:dyDescent="0.25">
      <c r="D1306" s="53" t="s">
        <v>171</v>
      </c>
      <c r="E1306" s="53" t="s">
        <v>74</v>
      </c>
      <c r="F1306" s="53" t="s">
        <v>20</v>
      </c>
      <c r="G1306" s="53" t="s">
        <v>189</v>
      </c>
      <c r="H1306" s="54">
        <v>215800.58775471916</v>
      </c>
      <c r="I1306" s="54">
        <v>196433.29523114255</v>
      </c>
      <c r="J1306" s="54">
        <v>195626.96700770166</v>
      </c>
      <c r="K1306" s="54">
        <v>189563.97555436596</v>
      </c>
      <c r="L1306" s="54">
        <v>187683.82514287709</v>
      </c>
      <c r="M1306" s="54">
        <v>187683.82514287709</v>
      </c>
      <c r="N1306" s="54">
        <v>183827.442749635</v>
      </c>
      <c r="O1306" s="111">
        <v>191486.9524066486</v>
      </c>
      <c r="P1306" s="111">
        <v>222837.66357160755</v>
      </c>
      <c r="Q1306" s="111">
        <v>206782.16731947713</v>
      </c>
      <c r="R1306" s="54">
        <v>206166.71949926464</v>
      </c>
      <c r="AC1306" s="84" t="str">
        <f t="shared" si="21"/>
        <v>LithuaniaDSLRural</v>
      </c>
    </row>
    <row r="1307" spans="4:29" ht="13.15" customHeight="1" x14ac:dyDescent="0.25">
      <c r="D1307" s="53" t="s">
        <v>171</v>
      </c>
      <c r="E1307" s="53" t="s">
        <v>78</v>
      </c>
      <c r="F1307" s="53" t="s">
        <v>20</v>
      </c>
      <c r="G1307" s="53" t="s">
        <v>189</v>
      </c>
      <c r="H1307" s="54">
        <v>0</v>
      </c>
      <c r="I1307" s="54">
        <v>0</v>
      </c>
      <c r="J1307" s="54">
        <v>0</v>
      </c>
      <c r="K1307" s="54">
        <v>0</v>
      </c>
      <c r="L1307" s="54">
        <v>2949.1602067020485</v>
      </c>
      <c r="M1307" s="54">
        <v>3215.8504478988084</v>
      </c>
      <c r="N1307" s="54">
        <v>3088.368717143062</v>
      </c>
      <c r="O1307" s="111">
        <v>3528.6087971514789</v>
      </c>
      <c r="P1307" s="111">
        <v>137112.08958010716</v>
      </c>
      <c r="Q1307" s="111">
        <v>177346.09796000461</v>
      </c>
      <c r="R1307" s="54">
        <v>178891.13312774617</v>
      </c>
      <c r="AC1307" s="84" t="str">
        <f t="shared" si="21"/>
        <v>LithuaniaVDSLRural</v>
      </c>
    </row>
    <row r="1308" spans="4:29" ht="13.15" customHeight="1" x14ac:dyDescent="0.25">
      <c r="D1308" s="53" t="s">
        <v>171</v>
      </c>
      <c r="E1308" s="53" t="s">
        <v>82</v>
      </c>
      <c r="F1308" s="53" t="s">
        <v>20</v>
      </c>
      <c r="G1308" s="53" t="s">
        <v>189</v>
      </c>
      <c r="H1308" s="54" t="e">
        <v>#N/A</v>
      </c>
      <c r="I1308" s="54" t="e">
        <v>#N/A</v>
      </c>
      <c r="J1308" s="54" t="e">
        <v>#N/A</v>
      </c>
      <c r="K1308" s="54" t="e">
        <v>#N/A</v>
      </c>
      <c r="L1308" s="54" t="e">
        <v>#N/A</v>
      </c>
      <c r="M1308" s="54" t="e">
        <v>#N/A</v>
      </c>
      <c r="N1308" s="54">
        <v>0</v>
      </c>
      <c r="O1308" s="111">
        <v>0</v>
      </c>
      <c r="P1308" s="111">
        <v>0</v>
      </c>
      <c r="Q1308" s="111">
        <v>177346.09796000461</v>
      </c>
      <c r="R1308" s="54">
        <v>178891.13312774617</v>
      </c>
      <c r="AC1308" s="84" t="str">
        <f t="shared" si="21"/>
        <v>LithuaniaVDSL 2 VectoringRural</v>
      </c>
    </row>
    <row r="1309" spans="4:29" ht="13.15" customHeight="1" x14ac:dyDescent="0.25">
      <c r="D1309" s="53" t="s">
        <v>171</v>
      </c>
      <c r="E1309" s="53" t="s">
        <v>86</v>
      </c>
      <c r="F1309" s="53" t="s">
        <v>20</v>
      </c>
      <c r="G1309" s="53" t="s">
        <v>189</v>
      </c>
      <c r="H1309" s="54">
        <v>33200.090423802947</v>
      </c>
      <c r="I1309" s="54">
        <v>50325.885555086104</v>
      </c>
      <c r="J1309" s="54">
        <v>62536.489453281683</v>
      </c>
      <c r="K1309" s="54">
        <v>69493.921791824585</v>
      </c>
      <c r="L1309" s="54">
        <v>74062.503723027767</v>
      </c>
      <c r="M1309" s="54">
        <v>81679.812122087751</v>
      </c>
      <c r="N1309" s="54">
        <v>80384.593354821234</v>
      </c>
      <c r="O1309" s="111">
        <v>84740.454802253662</v>
      </c>
      <c r="P1309" s="111">
        <v>133583.9642844756</v>
      </c>
      <c r="Q1309" s="111">
        <v>133024.20065033858</v>
      </c>
      <c r="R1309" s="54">
        <v>138084.92589887109</v>
      </c>
      <c r="AC1309" s="84" t="str">
        <f t="shared" si="21"/>
        <v>LithuaniaFTTPRural</v>
      </c>
    </row>
    <row r="1310" spans="4:29" ht="13.15" customHeight="1" x14ac:dyDescent="0.25">
      <c r="D1310" s="53" t="s">
        <v>171</v>
      </c>
      <c r="E1310" s="53" t="s">
        <v>90</v>
      </c>
      <c r="F1310" s="53" t="s">
        <v>20</v>
      </c>
      <c r="G1310" s="53" t="s">
        <v>189</v>
      </c>
      <c r="H1310" s="54">
        <v>0</v>
      </c>
      <c r="I1310" s="54">
        <v>0</v>
      </c>
      <c r="J1310" s="54">
        <v>0</v>
      </c>
      <c r="K1310" s="54">
        <v>386.07734328791435</v>
      </c>
      <c r="L1310" s="54">
        <v>761.47025999999994</v>
      </c>
      <c r="M1310" s="54">
        <v>1121.7654773734776</v>
      </c>
      <c r="N1310" s="54">
        <v>1426.2099054893292</v>
      </c>
      <c r="O1310" s="111">
        <v>1636.8532185379067</v>
      </c>
      <c r="P1310" s="111">
        <v>1721.0512416191273</v>
      </c>
      <c r="Q1310" s="111">
        <v>1560.6655568435685</v>
      </c>
      <c r="R1310" s="54">
        <v>1601.6636678536327</v>
      </c>
      <c r="AC1310" s="84" t="str">
        <f t="shared" si="21"/>
        <v>LithuaniaCable modem DOCSIS 3.0Rural</v>
      </c>
    </row>
    <row r="1311" spans="4:29" ht="13.15" customHeight="1" x14ac:dyDescent="0.25">
      <c r="D1311" s="53" t="s">
        <v>171</v>
      </c>
      <c r="E1311" s="53" t="s">
        <v>94</v>
      </c>
      <c r="F1311" s="53" t="s">
        <v>20</v>
      </c>
      <c r="G1311" s="53" t="s">
        <v>189</v>
      </c>
      <c r="H1311" s="54" t="e">
        <v>#N/A</v>
      </c>
      <c r="I1311" s="54" t="e">
        <v>#N/A</v>
      </c>
      <c r="J1311" s="54" t="e">
        <v>#N/A</v>
      </c>
      <c r="K1311" s="54" t="e">
        <v>#N/A</v>
      </c>
      <c r="L1311" s="54" t="e">
        <v>#N/A</v>
      </c>
      <c r="M1311" s="54" t="e">
        <v>#N/A</v>
      </c>
      <c r="N1311" s="54">
        <v>0</v>
      </c>
      <c r="O1311" s="111">
        <v>0</v>
      </c>
      <c r="P1311" s="111">
        <v>0</v>
      </c>
      <c r="Q1311" s="111">
        <v>0</v>
      </c>
      <c r="R1311" s="54">
        <v>0</v>
      </c>
      <c r="AC1311" s="84" t="str">
        <f t="shared" si="21"/>
        <v>LithuaniaCable modem DOCSIS 3.1Rural</v>
      </c>
    </row>
    <row r="1312" spans="4:29" ht="13.15" customHeight="1" x14ac:dyDescent="0.25">
      <c r="D1312" s="53" t="s">
        <v>171</v>
      </c>
      <c r="E1312" s="53" t="s">
        <v>98</v>
      </c>
      <c r="F1312" s="53" t="s">
        <v>20</v>
      </c>
      <c r="G1312" s="53" t="s">
        <v>189</v>
      </c>
      <c r="H1312" s="54" t="e">
        <v>#N/A</v>
      </c>
      <c r="I1312" s="54" t="e">
        <v>#N/A</v>
      </c>
      <c r="J1312" s="54" t="e">
        <v>#N/A</v>
      </c>
      <c r="K1312" s="54" t="e">
        <v>#N/A</v>
      </c>
      <c r="L1312" s="54" t="e">
        <v>#N/A</v>
      </c>
      <c r="M1312" s="54" t="e">
        <v>#N/A</v>
      </c>
      <c r="N1312" s="54">
        <v>0</v>
      </c>
      <c r="O1312" s="111">
        <v>0</v>
      </c>
      <c r="P1312" s="111">
        <v>0</v>
      </c>
      <c r="Q1312" s="111">
        <v>23330.447360941642</v>
      </c>
      <c r="R1312" s="54">
        <v>45051.241417543933</v>
      </c>
      <c r="AC1312" s="84" t="str">
        <f t="shared" si="21"/>
        <v>LithuaniaFWARural</v>
      </c>
    </row>
    <row r="1313" spans="4:29" ht="13.15" customHeight="1" x14ac:dyDescent="0.25">
      <c r="D1313" s="53" t="s">
        <v>171</v>
      </c>
      <c r="E1313" s="53" t="s">
        <v>102</v>
      </c>
      <c r="F1313" s="53" t="s">
        <v>20</v>
      </c>
      <c r="G1313" s="53" t="s">
        <v>189</v>
      </c>
      <c r="H1313" s="54">
        <v>0</v>
      </c>
      <c r="I1313" s="54">
        <v>146181.14339359157</v>
      </c>
      <c r="J1313" s="54">
        <v>275958.50652024179</v>
      </c>
      <c r="K1313" s="54">
        <v>374108.94564598898</v>
      </c>
      <c r="L1313" s="54">
        <v>369211.27931749995</v>
      </c>
      <c r="M1313" s="54">
        <v>363743.75045174308</v>
      </c>
      <c r="N1313" s="54">
        <v>356123.1922732736</v>
      </c>
      <c r="O1313" s="111">
        <v>363393.67923348676</v>
      </c>
      <c r="P1313" s="111">
        <v>355979.90616859571</v>
      </c>
      <c r="Q1313" s="111">
        <v>336877.43541320384</v>
      </c>
      <c r="R1313" s="54" t="e">
        <v>#N/A</v>
      </c>
      <c r="AC1313" s="84" t="str">
        <f t="shared" si="21"/>
        <v>LithuaniaLTERural</v>
      </c>
    </row>
    <row r="1314" spans="4:29" ht="13.15" customHeight="1" x14ac:dyDescent="0.25">
      <c r="D1314" s="53" t="s">
        <v>171</v>
      </c>
      <c r="E1314" s="53" t="s">
        <v>108</v>
      </c>
      <c r="F1314" s="53" t="s">
        <v>20</v>
      </c>
      <c r="G1314" s="53" t="s">
        <v>189</v>
      </c>
      <c r="H1314" s="54" t="e">
        <v>#N/A</v>
      </c>
      <c r="I1314" s="54" t="e">
        <v>#N/A</v>
      </c>
      <c r="J1314" s="54" t="e">
        <v>#N/A</v>
      </c>
      <c r="K1314" s="54" t="e">
        <v>#N/A</v>
      </c>
      <c r="L1314" s="54" t="e">
        <v>#N/A</v>
      </c>
      <c r="M1314" s="54" t="e">
        <v>#N/A</v>
      </c>
      <c r="N1314" s="54" t="e">
        <v>#N/A</v>
      </c>
      <c r="O1314" s="111">
        <v>0</v>
      </c>
      <c r="P1314" s="111">
        <v>2852.2420472816193</v>
      </c>
      <c r="Q1314" s="111">
        <v>254918.0039181663</v>
      </c>
      <c r="R1314" s="54">
        <v>323660.28140155197</v>
      </c>
      <c r="AC1314" s="84" t="str">
        <f t="shared" si="21"/>
        <v>Lithuania5GRural</v>
      </c>
    </row>
    <row r="1315" spans="4:29" ht="13.15" customHeight="1" x14ac:dyDescent="0.25">
      <c r="D1315" s="53" t="s">
        <v>171</v>
      </c>
      <c r="E1315" s="53" t="s">
        <v>207</v>
      </c>
      <c r="F1315" s="53" t="s">
        <v>20</v>
      </c>
      <c r="G1315" s="53" t="s">
        <v>189</v>
      </c>
      <c r="H1315" s="54" t="e">
        <v>#N/A</v>
      </c>
      <c r="I1315" s="54" t="e">
        <v>#N/A</v>
      </c>
      <c r="J1315" s="54" t="e">
        <v>#N/A</v>
      </c>
      <c r="K1315" s="54" t="e">
        <v>#N/A</v>
      </c>
      <c r="L1315" s="54" t="e">
        <v>#N/A</v>
      </c>
      <c r="M1315" s="54" t="e">
        <v>#N/A</v>
      </c>
      <c r="N1315" s="54" t="e">
        <v>#N/A</v>
      </c>
      <c r="O1315" s="111" t="e">
        <v>#N/A</v>
      </c>
      <c r="P1315" s="111" t="e">
        <v>#N/A</v>
      </c>
      <c r="Q1315" s="111">
        <v>18773.169540991814</v>
      </c>
      <c r="R1315" s="54">
        <v>27703.460528800464</v>
      </c>
      <c r="AC1315" s="84" t="str">
        <f t="shared" si="21"/>
        <v>Lithuania5G in the 3.4–3.8 GHz bandRural</v>
      </c>
    </row>
    <row r="1316" spans="4:29" ht="13.15" customHeight="1" x14ac:dyDescent="0.25">
      <c r="D1316" s="53" t="s">
        <v>171</v>
      </c>
      <c r="E1316" s="53" t="s">
        <v>112</v>
      </c>
      <c r="F1316" s="53" t="s">
        <v>20</v>
      </c>
      <c r="G1316" s="53" t="s">
        <v>189</v>
      </c>
      <c r="H1316" s="54">
        <v>224324.93529596587</v>
      </c>
      <c r="I1316" s="54">
        <v>203060.90310716984</v>
      </c>
      <c r="J1316" s="54">
        <v>200569.7681908831</v>
      </c>
      <c r="K1316" s="54">
        <v>386077.34328791435</v>
      </c>
      <c r="L1316" s="54">
        <v>380735.12999999995</v>
      </c>
      <c r="M1316" s="54">
        <v>373921.82579115918</v>
      </c>
      <c r="N1316" s="54">
        <v>356552.47637233231</v>
      </c>
      <c r="O1316" s="54">
        <v>363745.1596750904</v>
      </c>
      <c r="P1316" s="54">
        <v>356061.63876596105</v>
      </c>
      <c r="Q1316" s="54">
        <v>337174.81016218377</v>
      </c>
      <c r="R1316" s="54">
        <v>335823.12369057344</v>
      </c>
      <c r="AC1316" s="84" t="str">
        <f t="shared" si="21"/>
        <v>LithuaniaSatelliteRural</v>
      </c>
    </row>
    <row r="1317" spans="4:29" ht="13.15" customHeight="1" x14ac:dyDescent="0.25">
      <c r="D1317" s="53" t="s">
        <v>171</v>
      </c>
      <c r="E1317" s="53" t="s">
        <v>52</v>
      </c>
      <c r="F1317" s="53" t="s">
        <v>20</v>
      </c>
      <c r="G1317" s="53" t="s">
        <v>189</v>
      </c>
      <c r="H1317" s="54">
        <v>422179.52822700777</v>
      </c>
      <c r="I1317" s="54">
        <v>397997.69383356231</v>
      </c>
      <c r="J1317" s="54">
        <v>394626.66799721314</v>
      </c>
      <c r="K1317" s="54">
        <v>381830.49251174729</v>
      </c>
      <c r="L1317" s="54">
        <v>377688.53900842671</v>
      </c>
      <c r="M1317" s="54">
        <v>371649.62836243014</v>
      </c>
      <c r="N1317" s="54" t="e">
        <v>#N/A</v>
      </c>
      <c r="O1317" s="54" t="e">
        <v>#N/A</v>
      </c>
      <c r="P1317" s="54" t="e">
        <v>#N/A</v>
      </c>
      <c r="Q1317" s="54" t="e">
        <v>#N/A</v>
      </c>
      <c r="R1317" s="111" t="e">
        <v>#N/A</v>
      </c>
      <c r="AC1317" s="84" t="str">
        <f t="shared" si="21"/>
        <v>LithuaniaOverall broadband coverageRural</v>
      </c>
    </row>
    <row r="1318" spans="4:29" ht="13.15" customHeight="1" x14ac:dyDescent="0.25">
      <c r="D1318" s="53" t="s">
        <v>171</v>
      </c>
      <c r="E1318" s="53" t="s">
        <v>53</v>
      </c>
      <c r="F1318" s="53" t="s">
        <v>20</v>
      </c>
      <c r="G1318" s="53" t="s">
        <v>189</v>
      </c>
      <c r="H1318" s="54" t="e">
        <v>#N/A</v>
      </c>
      <c r="I1318" s="54" t="e">
        <v>#N/A</v>
      </c>
      <c r="J1318" s="54" t="e">
        <v>#N/A</v>
      </c>
      <c r="K1318" s="54" t="e">
        <v>#N/A</v>
      </c>
      <c r="L1318" s="54">
        <v>91866.204884428502</v>
      </c>
      <c r="M1318" s="54">
        <v>101304.96172020142</v>
      </c>
      <c r="N1318" s="54" t="e">
        <v>#N/A</v>
      </c>
      <c r="O1318" s="54" t="e">
        <v>#N/A</v>
      </c>
      <c r="P1318" s="54" t="e">
        <v>#N/A</v>
      </c>
      <c r="Q1318" s="54" t="e">
        <v>#N/A</v>
      </c>
      <c r="R1318" s="111" t="e">
        <v>#N/A</v>
      </c>
      <c r="AC1318" s="84" t="str">
        <f t="shared" si="21"/>
        <v>LithuaniaDOCSIS 3.0 &amp; FTTP coverageRural</v>
      </c>
    </row>
    <row r="1319" spans="4:29" ht="13.15" customHeight="1" x14ac:dyDescent="0.25">
      <c r="D1319" s="53" t="s">
        <v>171</v>
      </c>
      <c r="E1319" s="53" t="s">
        <v>129</v>
      </c>
      <c r="F1319" s="53" t="s">
        <v>20</v>
      </c>
      <c r="G1319" s="53" t="s">
        <v>189</v>
      </c>
      <c r="H1319" s="54">
        <v>47556.886282744767</v>
      </c>
      <c r="I1319" s="54">
        <v>36526.852419014111</v>
      </c>
      <c r="J1319" s="54">
        <v>32470.869523819336</v>
      </c>
      <c r="K1319" s="54">
        <v>27797.568716729831</v>
      </c>
      <c r="L1319" s="54">
        <v>8685.3374891561234</v>
      </c>
      <c r="M1319" s="54">
        <v>3832.6799674273298</v>
      </c>
      <c r="N1319" s="54" t="e">
        <v>#N/A</v>
      </c>
      <c r="O1319" s="54" t="e">
        <v>#N/A</v>
      </c>
      <c r="P1319" s="54" t="e">
        <v>#N/A</v>
      </c>
      <c r="Q1319" s="54" t="e">
        <v>#N/A</v>
      </c>
      <c r="R1319" s="111" t="e">
        <v>#N/A</v>
      </c>
      <c r="AC1319" s="84" t="str">
        <f t="shared" si="21"/>
        <v>LithuaniaWiMAXRural</v>
      </c>
    </row>
    <row r="1320" spans="4:29" ht="13.15" customHeight="1" x14ac:dyDescent="0.25">
      <c r="D1320" s="53" t="s">
        <v>171</v>
      </c>
      <c r="E1320" s="53" t="s">
        <v>124</v>
      </c>
      <c r="F1320" s="53" t="s">
        <v>20</v>
      </c>
      <c r="G1320" s="53" t="s">
        <v>189</v>
      </c>
      <c r="H1320" s="54">
        <v>0</v>
      </c>
      <c r="I1320" s="54">
        <v>0</v>
      </c>
      <c r="J1320" s="54">
        <v>0</v>
      </c>
      <c r="K1320" s="54">
        <v>28955.800746593577</v>
      </c>
      <c r="L1320" s="54">
        <v>32366.750390343732</v>
      </c>
      <c r="M1320" s="54">
        <v>35619.428133836125</v>
      </c>
      <c r="N1320" s="54" t="e">
        <v>#N/A</v>
      </c>
      <c r="O1320" s="54" t="e">
        <v>#N/A</v>
      </c>
      <c r="P1320" s="54" t="e">
        <v>#N/A</v>
      </c>
      <c r="Q1320" s="54" t="e">
        <v>#N/A</v>
      </c>
      <c r="R1320" s="111" t="e">
        <v>#N/A</v>
      </c>
      <c r="AC1320" s="84" t="str">
        <f t="shared" si="21"/>
        <v>LithuaniaCable modemRural</v>
      </c>
    </row>
    <row r="1321" spans="4:29" ht="13.15" customHeight="1" x14ac:dyDescent="0.25">
      <c r="D1321" s="53" t="s">
        <v>171</v>
      </c>
      <c r="E1321" s="53" t="s">
        <v>134</v>
      </c>
      <c r="F1321" s="53" t="s">
        <v>20</v>
      </c>
      <c r="G1321" s="53" t="s">
        <v>189</v>
      </c>
      <c r="H1321" s="54">
        <v>422097.03409697011</v>
      </c>
      <c r="I1321" s="54">
        <v>388131.5938225885</v>
      </c>
      <c r="J1321" s="54">
        <v>386387.55510928226</v>
      </c>
      <c r="K1321" s="54">
        <v>378611.22254531557</v>
      </c>
      <c r="L1321" s="54">
        <v>374641.94801685348</v>
      </c>
      <c r="M1321" s="54">
        <v>370076.35801271081</v>
      </c>
      <c r="N1321" s="54" t="e">
        <v>#N/A</v>
      </c>
      <c r="O1321" s="54" t="e">
        <v>#N/A</v>
      </c>
      <c r="P1321" s="54" t="e">
        <v>#N/A</v>
      </c>
      <c r="Q1321" s="54" t="e">
        <v>#N/A</v>
      </c>
      <c r="R1321" s="111" t="e">
        <v>#N/A</v>
      </c>
      <c r="AC1321" s="84" t="str">
        <f t="shared" si="21"/>
        <v>LithuaniaHSPARural</v>
      </c>
    </row>
    <row r="1322" spans="4:29" ht="13.15" customHeight="1" x14ac:dyDescent="0.25">
      <c r="D1322" s="53" t="s">
        <v>172</v>
      </c>
      <c r="E1322" s="53" t="s">
        <v>31</v>
      </c>
      <c r="F1322" s="53" t="s">
        <v>20</v>
      </c>
      <c r="G1322" s="53" t="s">
        <v>152</v>
      </c>
      <c r="H1322" s="54">
        <v>221809.19214135903</v>
      </c>
      <c r="I1322" s="54">
        <v>222786.78284839631</v>
      </c>
      <c r="J1322" s="54">
        <v>219170.93689983612</v>
      </c>
      <c r="K1322" s="54">
        <v>214177.60335071033</v>
      </c>
      <c r="L1322" s="148">
        <v>204472.46331497992</v>
      </c>
      <c r="M1322" s="54">
        <v>208250.76080103085</v>
      </c>
      <c r="N1322" s="54">
        <v>215830.91003556649</v>
      </c>
      <c r="O1322" s="111">
        <v>204549.65371968024</v>
      </c>
      <c r="P1322" s="111">
        <v>189791.67423000664</v>
      </c>
      <c r="Q1322" s="111">
        <v>189374.52604540513</v>
      </c>
      <c r="R1322" s="111">
        <v>187920.74971916658</v>
      </c>
      <c r="AC1322" s="84" t="str">
        <f t="shared" si="21"/>
        <v>LatviaHouseholdsRural</v>
      </c>
    </row>
    <row r="1323" spans="4:29" ht="13.15" customHeight="1" x14ac:dyDescent="0.25">
      <c r="D1323" s="53" t="s">
        <v>172</v>
      </c>
      <c r="E1323" s="53" t="s">
        <v>65</v>
      </c>
      <c r="F1323" s="53" t="s">
        <v>20</v>
      </c>
      <c r="G1323" s="53" t="s">
        <v>189</v>
      </c>
      <c r="H1323" s="148">
        <v>112457.26041566904</v>
      </c>
      <c r="I1323" s="148">
        <v>109353.97062554328</v>
      </c>
      <c r="J1323" s="148">
        <v>100301.67054092618</v>
      </c>
      <c r="K1323" s="148">
        <v>94666.50068101396</v>
      </c>
      <c r="L1323" s="148">
        <v>90386.883675442281</v>
      </c>
      <c r="M1323" s="148">
        <v>86319.940352027275</v>
      </c>
      <c r="N1323" s="148">
        <v>73641.48124326377</v>
      </c>
      <c r="O1323" s="147">
        <v>68831.68646220224</v>
      </c>
      <c r="P1323" s="147">
        <v>66534.879490151769</v>
      </c>
      <c r="Q1323" s="147">
        <v>66328.257038110867</v>
      </c>
      <c r="R1323" s="54">
        <v>59360.145717678177</v>
      </c>
      <c r="AC1323" s="84" t="str">
        <f t="shared" si="21"/>
        <v>LatviaFixed broadband coverageRural</v>
      </c>
    </row>
    <row r="1324" spans="4:29" ht="13.15" customHeight="1" x14ac:dyDescent="0.25">
      <c r="D1324" s="53" t="s">
        <v>172</v>
      </c>
      <c r="E1324" s="53" t="s">
        <v>70</v>
      </c>
      <c r="F1324" s="53" t="s">
        <v>20</v>
      </c>
      <c r="G1324" s="53" t="s">
        <v>189</v>
      </c>
      <c r="H1324" s="148">
        <v>11090.459607067953</v>
      </c>
      <c r="I1324" s="148">
        <v>26177.446984686565</v>
      </c>
      <c r="J1324" s="148">
        <v>31272.188001723029</v>
      </c>
      <c r="K1324" s="148">
        <v>34293.650483591075</v>
      </c>
      <c r="L1324" s="148">
        <v>36977.489678860831</v>
      </c>
      <c r="M1324" s="148">
        <v>38400.477771002879</v>
      </c>
      <c r="N1324" s="148">
        <v>39319.830353001547</v>
      </c>
      <c r="O1324" s="147">
        <v>41272.943116454982</v>
      </c>
      <c r="P1324" s="147">
        <v>42764.810236812904</v>
      </c>
      <c r="Q1324" s="147">
        <v>48065.325480388041</v>
      </c>
      <c r="R1324" s="54">
        <v>46340.194316069734</v>
      </c>
      <c r="AC1324" s="84" t="str">
        <f t="shared" ref="AC1324:AC1381" si="22">D1324&amp;E1324&amp;F1324</f>
        <v>LatviaNGA coverageRural</v>
      </c>
    </row>
    <row r="1325" spans="4:29" ht="13.15" customHeight="1" x14ac:dyDescent="0.25">
      <c r="D1325" s="53" t="s">
        <v>172</v>
      </c>
      <c r="E1325" s="53" t="s">
        <v>225</v>
      </c>
      <c r="F1325" s="53" t="s">
        <v>20</v>
      </c>
      <c r="G1325" s="53" t="s">
        <v>189</v>
      </c>
      <c r="H1325" s="54" t="e">
        <v>#N/A</v>
      </c>
      <c r="I1325" s="54" t="e">
        <v>#N/A</v>
      </c>
      <c r="J1325" s="54" t="e">
        <v>#N/A</v>
      </c>
      <c r="K1325" s="54" t="e">
        <v>#N/A</v>
      </c>
      <c r="L1325" s="54" t="e">
        <v>#N/A</v>
      </c>
      <c r="M1325" s="54" t="e">
        <v>#N/A</v>
      </c>
      <c r="N1325" s="148">
        <v>19842.739016648418</v>
      </c>
      <c r="O1325" s="147">
        <v>20517.538578510957</v>
      </c>
      <c r="P1325" s="147">
        <v>20894.408316313034</v>
      </c>
      <c r="Q1325" s="147">
        <v>21274.44743383793</v>
      </c>
      <c r="R1325" s="54">
        <v>24669.591389821348</v>
      </c>
      <c r="AC1325" s="84" t="str">
        <f t="shared" si="22"/>
        <v>LatviaFixed VHCN coverage (FTTP &amp; DOCSIS 3.1)Rural</v>
      </c>
    </row>
    <row r="1326" spans="4:29" ht="13.15" customHeight="1" x14ac:dyDescent="0.25">
      <c r="D1326" s="53" t="s">
        <v>172</v>
      </c>
      <c r="E1326" s="53" t="s">
        <v>226</v>
      </c>
      <c r="F1326" s="53" t="s">
        <v>20</v>
      </c>
      <c r="G1326" s="53" t="s">
        <v>189</v>
      </c>
      <c r="H1326" s="54" t="e">
        <v>#N/A</v>
      </c>
      <c r="I1326" s="54" t="e">
        <v>#N/A</v>
      </c>
      <c r="J1326" s="54" t="e">
        <v>#N/A</v>
      </c>
      <c r="K1326" s="54" t="e">
        <v>#N/A</v>
      </c>
      <c r="L1326" s="54" t="e">
        <v>#N/A</v>
      </c>
      <c r="M1326" s="54" t="e">
        <v>#N/A</v>
      </c>
      <c r="N1326" s="54" t="e">
        <v>#N/A</v>
      </c>
      <c r="O1326" s="54" t="e">
        <v>#N/A</v>
      </c>
      <c r="P1326" s="54" t="e">
        <v>#N/A</v>
      </c>
      <c r="Q1326" s="54" t="e">
        <v>#N/A</v>
      </c>
      <c r="R1326" s="54">
        <v>26641.822116210984</v>
      </c>
      <c r="AC1326" s="84" t="str">
        <f t="shared" si="22"/>
        <v>LatviaVHCN coverage (as defined by BEREC)Rural</v>
      </c>
    </row>
    <row r="1327" spans="4:29" ht="13.15" customHeight="1" x14ac:dyDescent="0.25">
      <c r="D1327" s="53" t="s">
        <v>172</v>
      </c>
      <c r="E1327" s="53" t="s">
        <v>74</v>
      </c>
      <c r="F1327" s="53" t="s">
        <v>20</v>
      </c>
      <c r="G1327" s="53" t="s">
        <v>189</v>
      </c>
      <c r="H1327" s="148">
        <v>75415.125328062073</v>
      </c>
      <c r="I1327" s="148">
        <v>70179.619439072558</v>
      </c>
      <c r="J1327" s="148">
        <v>66416.22565773614</v>
      </c>
      <c r="K1327" s="148">
        <v>66349.16767237657</v>
      </c>
      <c r="L1327" s="148">
        <v>58614.309800723509</v>
      </c>
      <c r="M1327" s="148">
        <v>62447.893641009156</v>
      </c>
      <c r="N1327" s="148">
        <v>57942.723068834064</v>
      </c>
      <c r="O1327" s="147">
        <v>53058.054514488635</v>
      </c>
      <c r="P1327" s="147">
        <v>50980.30174146394</v>
      </c>
      <c r="Q1327" s="147">
        <v>50592.115977430585</v>
      </c>
      <c r="R1327" s="54">
        <v>49466.837913264942</v>
      </c>
      <c r="AC1327" s="84" t="str">
        <f t="shared" si="22"/>
        <v>LatviaDSLRural</v>
      </c>
    </row>
    <row r="1328" spans="4:29" ht="13.15" customHeight="1" x14ac:dyDescent="0.25">
      <c r="D1328" s="53" t="s">
        <v>172</v>
      </c>
      <c r="E1328" s="53" t="s">
        <v>78</v>
      </c>
      <c r="F1328" s="53" t="s">
        <v>20</v>
      </c>
      <c r="G1328" s="53" t="s">
        <v>189</v>
      </c>
      <c r="H1328" s="54">
        <v>0</v>
      </c>
      <c r="I1328" s="148">
        <v>18011.654150095826</v>
      </c>
      <c r="J1328" s="148">
        <v>22313.572367412533</v>
      </c>
      <c r="K1328" s="148">
        <v>24677.531974692498</v>
      </c>
      <c r="L1328" s="148">
        <v>28381.953556777255</v>
      </c>
      <c r="M1328" s="148">
        <v>28915.109838545948</v>
      </c>
      <c r="N1328" s="148">
        <v>29182.761699724218</v>
      </c>
      <c r="O1328" s="147">
        <v>30809.624191960713</v>
      </c>
      <c r="P1328" s="147">
        <v>32311.268449994885</v>
      </c>
      <c r="Q1328" s="147">
        <v>37428.101763469072</v>
      </c>
      <c r="R1328" s="54">
        <v>34348.823189453971</v>
      </c>
      <c r="AC1328" s="84" t="str">
        <f t="shared" si="22"/>
        <v>LatviaVDSLRural</v>
      </c>
    </row>
    <row r="1329" spans="4:29" ht="13.15" customHeight="1" x14ac:dyDescent="0.25">
      <c r="D1329" s="53" t="s">
        <v>172</v>
      </c>
      <c r="E1329" s="53" t="s">
        <v>82</v>
      </c>
      <c r="F1329" s="53" t="s">
        <v>20</v>
      </c>
      <c r="G1329" s="53" t="s">
        <v>189</v>
      </c>
      <c r="H1329" s="54" t="e">
        <v>#N/A</v>
      </c>
      <c r="I1329" s="54" t="e">
        <v>#N/A</v>
      </c>
      <c r="J1329" s="54" t="e">
        <v>#N/A</v>
      </c>
      <c r="K1329" s="54" t="e">
        <v>#N/A</v>
      </c>
      <c r="L1329" s="54" t="e">
        <v>#N/A</v>
      </c>
      <c r="M1329" s="54" t="e">
        <v>#N/A</v>
      </c>
      <c r="N1329" s="54">
        <v>0</v>
      </c>
      <c r="O1329" s="147">
        <v>30708.986845072275</v>
      </c>
      <c r="P1329" s="147">
        <v>32222.021679098794</v>
      </c>
      <c r="Q1329" s="147">
        <v>37428.101763469072</v>
      </c>
      <c r="R1329" s="54">
        <v>33621.394474924564</v>
      </c>
      <c r="AC1329" s="84" t="str">
        <f t="shared" si="22"/>
        <v>LatviaVDSL 2 VectoringRural</v>
      </c>
    </row>
    <row r="1330" spans="4:29" ht="13.15" customHeight="1" x14ac:dyDescent="0.25">
      <c r="D1330" s="53" t="s">
        <v>172</v>
      </c>
      <c r="E1330" s="53" t="s">
        <v>86</v>
      </c>
      <c r="F1330" s="53" t="s">
        <v>20</v>
      </c>
      <c r="G1330" s="53" t="s">
        <v>189</v>
      </c>
      <c r="H1330" s="148">
        <v>11090.459607067953</v>
      </c>
      <c r="I1330" s="148">
        <v>16391.267341915111</v>
      </c>
      <c r="J1330" s="148">
        <v>16690.948359401154</v>
      </c>
      <c r="K1330" s="148">
        <v>18021.315969505122</v>
      </c>
      <c r="L1330" s="148">
        <v>16875.607143467038</v>
      </c>
      <c r="M1330" s="148">
        <v>18605.619289731552</v>
      </c>
      <c r="N1330" s="148">
        <v>19842.739016648418</v>
      </c>
      <c r="O1330" s="147">
        <v>20517.538578510957</v>
      </c>
      <c r="P1330" s="147">
        <v>20894.408316313034</v>
      </c>
      <c r="Q1330" s="147">
        <v>21274.44743383793</v>
      </c>
      <c r="R1330" s="54">
        <v>22011.429709468386</v>
      </c>
      <c r="AC1330" s="84" t="str">
        <f t="shared" si="22"/>
        <v>LatviaFTTPRural</v>
      </c>
    </row>
    <row r="1331" spans="4:29" ht="13.15" customHeight="1" x14ac:dyDescent="0.25">
      <c r="D1331" s="53" t="s">
        <v>172</v>
      </c>
      <c r="E1331" s="53" t="s">
        <v>90</v>
      </c>
      <c r="F1331" s="53" t="s">
        <v>20</v>
      </c>
      <c r="G1331" s="53" t="s">
        <v>189</v>
      </c>
      <c r="H1331" s="54">
        <v>0</v>
      </c>
      <c r="I1331" s="54">
        <v>0</v>
      </c>
      <c r="J1331" s="54">
        <v>0</v>
      </c>
      <c r="K1331" s="54">
        <v>0</v>
      </c>
      <c r="L1331" s="54">
        <v>0</v>
      </c>
      <c r="M1331" s="54">
        <v>0</v>
      </c>
      <c r="N1331" s="54">
        <v>0</v>
      </c>
      <c r="O1331" s="111">
        <v>0</v>
      </c>
      <c r="P1331" s="111">
        <v>0</v>
      </c>
      <c r="Q1331" s="111">
        <v>0</v>
      </c>
      <c r="R1331" s="54">
        <v>0</v>
      </c>
      <c r="AC1331" s="84" t="str">
        <f t="shared" si="22"/>
        <v>LatviaCable modem DOCSIS 3.0Rural</v>
      </c>
    </row>
    <row r="1332" spans="4:29" ht="13.15" customHeight="1" x14ac:dyDescent="0.25">
      <c r="D1332" s="53" t="s">
        <v>172</v>
      </c>
      <c r="E1332" s="53" t="s">
        <v>94</v>
      </c>
      <c r="F1332" s="53" t="s">
        <v>20</v>
      </c>
      <c r="G1332" s="53" t="s">
        <v>189</v>
      </c>
      <c r="H1332" s="54" t="e">
        <v>#N/A</v>
      </c>
      <c r="I1332" s="54" t="e">
        <v>#N/A</v>
      </c>
      <c r="J1332" s="54" t="e">
        <v>#N/A</v>
      </c>
      <c r="K1332" s="54" t="e">
        <v>#N/A</v>
      </c>
      <c r="L1332" s="54" t="e">
        <v>#N/A</v>
      </c>
      <c r="M1332" s="54" t="e">
        <v>#N/A</v>
      </c>
      <c r="N1332" s="54">
        <v>0</v>
      </c>
      <c r="O1332" s="111">
        <v>0</v>
      </c>
      <c r="P1332" s="111">
        <v>0</v>
      </c>
      <c r="Q1332" s="111">
        <v>0</v>
      </c>
      <c r="R1332" s="54">
        <v>0</v>
      </c>
      <c r="AC1332" s="84" t="str">
        <f t="shared" si="22"/>
        <v>LatviaCable modem DOCSIS 3.1Rural</v>
      </c>
    </row>
    <row r="1333" spans="4:29" ht="13.15" customHeight="1" x14ac:dyDescent="0.25">
      <c r="D1333" s="53" t="s">
        <v>172</v>
      </c>
      <c r="E1333" s="53" t="s">
        <v>98</v>
      </c>
      <c r="F1333" s="53" t="s">
        <v>20</v>
      </c>
      <c r="G1333" s="53" t="s">
        <v>189</v>
      </c>
      <c r="H1333" s="54" t="e">
        <v>#N/A</v>
      </c>
      <c r="I1333" s="54" t="e">
        <v>#N/A</v>
      </c>
      <c r="J1333" s="54" t="e">
        <v>#N/A</v>
      </c>
      <c r="K1333" s="54" t="e">
        <v>#N/A</v>
      </c>
      <c r="L1333" s="54" t="e">
        <v>#N/A</v>
      </c>
      <c r="M1333" s="54" t="e">
        <v>#N/A</v>
      </c>
      <c r="N1333" s="148">
        <v>11554.777332211006</v>
      </c>
      <c r="O1333" s="147">
        <v>11029.725316916252</v>
      </c>
      <c r="P1333" s="147">
        <v>10214.747181062612</v>
      </c>
      <c r="Q1333" s="147">
        <v>10197.834687522638</v>
      </c>
      <c r="R1333" s="54">
        <v>10121.281540473952</v>
      </c>
      <c r="AC1333" s="84" t="str">
        <f t="shared" si="22"/>
        <v>LatviaFWARural</v>
      </c>
    </row>
    <row r="1334" spans="4:29" ht="13.15" customHeight="1" x14ac:dyDescent="0.25">
      <c r="D1334" s="53" t="s">
        <v>172</v>
      </c>
      <c r="E1334" s="53" t="s">
        <v>102</v>
      </c>
      <c r="F1334" s="53" t="s">
        <v>20</v>
      </c>
      <c r="G1334" s="53" t="s">
        <v>189</v>
      </c>
      <c r="H1334" s="54">
        <v>0</v>
      </c>
      <c r="I1334" s="54">
        <v>9382.7651617554366</v>
      </c>
      <c r="J1334" s="54">
        <v>134637.53420791001</v>
      </c>
      <c r="K1334" s="148">
        <v>199555.78279566471</v>
      </c>
      <c r="L1334" s="148">
        <v>192561.87798277277</v>
      </c>
      <c r="M1334" s="148">
        <v>196887.15538436422</v>
      </c>
      <c r="N1334" s="54">
        <v>215430.07371377549</v>
      </c>
      <c r="O1334" s="111">
        <v>204176.07872457133</v>
      </c>
      <c r="P1334" s="111">
        <v>189420.61416332843</v>
      </c>
      <c r="Q1334" s="111">
        <v>189006.51324732183</v>
      </c>
      <c r="R1334" s="54" t="e">
        <v>#N/A</v>
      </c>
      <c r="AC1334" s="84" t="str">
        <f t="shared" si="22"/>
        <v>LatviaLTERural</v>
      </c>
    </row>
    <row r="1335" spans="4:29" ht="13.15" customHeight="1" x14ac:dyDescent="0.25">
      <c r="D1335" s="53" t="s">
        <v>172</v>
      </c>
      <c r="E1335" s="53" t="s">
        <v>108</v>
      </c>
      <c r="F1335" s="53" t="s">
        <v>20</v>
      </c>
      <c r="G1335" s="53" t="s">
        <v>189</v>
      </c>
      <c r="H1335" s="54" t="e">
        <v>#N/A</v>
      </c>
      <c r="I1335" s="54" t="e">
        <v>#N/A</v>
      </c>
      <c r="J1335" s="54" t="e">
        <v>#N/A</v>
      </c>
      <c r="K1335" s="54" t="e">
        <v>#N/A</v>
      </c>
      <c r="L1335" s="54" t="e">
        <v>#N/A</v>
      </c>
      <c r="M1335" s="54" t="e">
        <v>#N/A</v>
      </c>
      <c r="N1335" s="54" t="e">
        <v>#N/A</v>
      </c>
      <c r="O1335" s="111">
        <v>0</v>
      </c>
      <c r="P1335" s="111">
        <v>0</v>
      </c>
      <c r="Q1335" s="111">
        <v>0</v>
      </c>
      <c r="R1335" s="54">
        <v>0</v>
      </c>
      <c r="AC1335" s="84" t="str">
        <f t="shared" si="22"/>
        <v>Latvia5GRural</v>
      </c>
    </row>
    <row r="1336" spans="4:29" ht="13.15" customHeight="1" x14ac:dyDescent="0.25">
      <c r="D1336" s="53" t="s">
        <v>172</v>
      </c>
      <c r="E1336" s="53" t="s">
        <v>207</v>
      </c>
      <c r="F1336" s="53" t="s">
        <v>20</v>
      </c>
      <c r="G1336" s="53" t="s">
        <v>189</v>
      </c>
      <c r="H1336" s="54" t="e">
        <v>#N/A</v>
      </c>
      <c r="I1336" s="54" t="e">
        <v>#N/A</v>
      </c>
      <c r="J1336" s="54" t="e">
        <v>#N/A</v>
      </c>
      <c r="K1336" s="54" t="e">
        <v>#N/A</v>
      </c>
      <c r="L1336" s="54" t="e">
        <v>#N/A</v>
      </c>
      <c r="M1336" s="54" t="e">
        <v>#N/A</v>
      </c>
      <c r="N1336" s="54" t="e">
        <v>#N/A</v>
      </c>
      <c r="O1336" s="111" t="e">
        <v>#N/A</v>
      </c>
      <c r="P1336" s="111" t="e">
        <v>#N/A</v>
      </c>
      <c r="Q1336" s="111">
        <v>0</v>
      </c>
      <c r="R1336" s="54">
        <v>0</v>
      </c>
      <c r="AC1336" s="84" t="str">
        <f t="shared" si="22"/>
        <v>Latvia5G in the 3.4–3.8 GHz bandRural</v>
      </c>
    </row>
    <row r="1337" spans="4:29" ht="13.15" customHeight="1" x14ac:dyDescent="0.25">
      <c r="D1337" s="53" t="s">
        <v>172</v>
      </c>
      <c r="E1337" s="53" t="s">
        <v>112</v>
      </c>
      <c r="F1337" s="53" t="s">
        <v>20</v>
      </c>
      <c r="G1337" s="53" t="s">
        <v>189</v>
      </c>
      <c r="H1337" s="54">
        <v>45105.594739685497</v>
      </c>
      <c r="I1337" s="54">
        <v>45304.390875351528</v>
      </c>
      <c r="J1337" s="54">
        <v>44569.097263655989</v>
      </c>
      <c r="K1337" s="54">
        <v>214177.60335071033</v>
      </c>
      <c r="L1337" s="54">
        <v>204472.46331497992</v>
      </c>
      <c r="M1337" s="54">
        <v>208250.76080103085</v>
      </c>
      <c r="N1337" s="54">
        <v>215830.91003556649</v>
      </c>
      <c r="O1337" s="54">
        <v>204549.65371968024</v>
      </c>
      <c r="P1337" s="54">
        <v>189791.67423000664</v>
      </c>
      <c r="Q1337" s="54">
        <v>189374.52604540513</v>
      </c>
      <c r="R1337" s="54">
        <v>187920.74971916658</v>
      </c>
      <c r="AC1337" s="84" t="str">
        <f t="shared" si="22"/>
        <v>LatviaSatelliteRural</v>
      </c>
    </row>
    <row r="1338" spans="4:29" ht="13.15" customHeight="1" x14ac:dyDescent="0.25">
      <c r="D1338" s="53" t="s">
        <v>172</v>
      </c>
      <c r="E1338" s="53" t="s">
        <v>52</v>
      </c>
      <c r="F1338" s="53" t="s">
        <v>20</v>
      </c>
      <c r="G1338" s="53" t="s">
        <v>189</v>
      </c>
      <c r="H1338" s="54">
        <v>217950.2963502192</v>
      </c>
      <c r="I1338" s="54">
        <v>219816.21189219039</v>
      </c>
      <c r="J1338" s="54">
        <v>216256.40593841387</v>
      </c>
      <c r="K1338" s="54">
        <v>214169.7192712737</v>
      </c>
      <c r="L1338" s="54">
        <v>204472.46331497992</v>
      </c>
      <c r="M1338" s="54">
        <v>208238.17722157869</v>
      </c>
      <c r="N1338" s="54" t="e">
        <v>#N/A</v>
      </c>
      <c r="O1338" s="54" t="e">
        <v>#N/A</v>
      </c>
      <c r="P1338" s="54" t="e">
        <v>#N/A</v>
      </c>
      <c r="Q1338" s="54" t="e">
        <v>#N/A</v>
      </c>
      <c r="R1338" s="111" t="e">
        <v>#N/A</v>
      </c>
      <c r="AC1338" s="84" t="str">
        <f t="shared" si="22"/>
        <v>LatviaOverall broadband coverageRural</v>
      </c>
    </row>
    <row r="1339" spans="4:29" ht="13.15" customHeight="1" x14ac:dyDescent="0.25">
      <c r="D1339" s="53" t="s">
        <v>172</v>
      </c>
      <c r="E1339" s="53" t="s">
        <v>53</v>
      </c>
      <c r="F1339" s="53" t="s">
        <v>20</v>
      </c>
      <c r="G1339" s="53" t="s">
        <v>189</v>
      </c>
      <c r="H1339" s="54" t="e">
        <v>#N/A</v>
      </c>
      <c r="I1339" s="54" t="e">
        <v>#N/A</v>
      </c>
      <c r="J1339" s="54" t="e">
        <v>#N/A</v>
      </c>
      <c r="K1339" s="54" t="e">
        <v>#N/A</v>
      </c>
      <c r="L1339" s="54">
        <v>149008.19206593526</v>
      </c>
      <c r="M1339" s="54">
        <v>153180.39988329334</v>
      </c>
      <c r="N1339" s="54" t="e">
        <v>#N/A</v>
      </c>
      <c r="O1339" s="54" t="e">
        <v>#N/A</v>
      </c>
      <c r="P1339" s="54" t="e">
        <v>#N/A</v>
      </c>
      <c r="Q1339" s="54" t="e">
        <v>#N/A</v>
      </c>
      <c r="R1339" s="111" t="e">
        <v>#N/A</v>
      </c>
      <c r="AC1339" s="84" t="str">
        <f t="shared" si="22"/>
        <v>LatviaDOCSIS 3.0 &amp; FTTP coverageRural</v>
      </c>
    </row>
    <row r="1340" spans="4:29" ht="13.15" customHeight="1" x14ac:dyDescent="0.25">
      <c r="D1340" s="53" t="s">
        <v>172</v>
      </c>
      <c r="E1340" s="53" t="s">
        <v>129</v>
      </c>
      <c r="F1340" s="53" t="s">
        <v>20</v>
      </c>
      <c r="G1340" s="53" t="s">
        <v>189</v>
      </c>
      <c r="H1340" s="54">
        <v>62968.344051332089</v>
      </c>
      <c r="I1340" s="54">
        <v>63621</v>
      </c>
      <c r="J1340" s="54">
        <v>52811</v>
      </c>
      <c r="K1340" s="54">
        <v>52811</v>
      </c>
      <c r="L1340" s="54">
        <v>32116.057112515336</v>
      </c>
      <c r="M1340" s="54">
        <v>35323.4</v>
      </c>
      <c r="N1340" s="54" t="e">
        <v>#N/A</v>
      </c>
      <c r="O1340" s="54" t="e">
        <v>#N/A</v>
      </c>
      <c r="P1340" s="54" t="e">
        <v>#N/A</v>
      </c>
      <c r="Q1340" s="54" t="e">
        <v>#N/A</v>
      </c>
      <c r="R1340" s="111" t="e">
        <v>#N/A</v>
      </c>
      <c r="AC1340" s="84" t="str">
        <f t="shared" si="22"/>
        <v>LatviaWiMAXRural</v>
      </c>
    </row>
    <row r="1341" spans="4:29" ht="13.15" customHeight="1" x14ac:dyDescent="0.25">
      <c r="D1341" s="53" t="s">
        <v>172</v>
      </c>
      <c r="E1341" s="53" t="s">
        <v>124</v>
      </c>
      <c r="F1341" s="53" t="s">
        <v>20</v>
      </c>
      <c r="G1341" s="53" t="s">
        <v>189</v>
      </c>
      <c r="H1341" s="54">
        <v>0</v>
      </c>
      <c r="I1341" s="54">
        <v>0</v>
      </c>
      <c r="J1341" s="54">
        <v>0</v>
      </c>
      <c r="K1341" s="54">
        <v>0</v>
      </c>
      <c r="L1341" s="54">
        <v>0</v>
      </c>
      <c r="M1341" s="54">
        <v>0</v>
      </c>
      <c r="N1341" s="54" t="e">
        <v>#N/A</v>
      </c>
      <c r="O1341" s="54" t="e">
        <v>#N/A</v>
      </c>
      <c r="P1341" s="54" t="e">
        <v>#N/A</v>
      </c>
      <c r="Q1341" s="54" t="e">
        <v>#N/A</v>
      </c>
      <c r="R1341" s="111" t="e">
        <v>#N/A</v>
      </c>
      <c r="AC1341" s="84" t="str">
        <f t="shared" si="22"/>
        <v>LatviaCable modemRural</v>
      </c>
    </row>
    <row r="1342" spans="4:29" ht="13.15" customHeight="1" x14ac:dyDescent="0.25">
      <c r="D1342" s="53" t="s">
        <v>172</v>
      </c>
      <c r="E1342" s="53" t="s">
        <v>134</v>
      </c>
      <c r="F1342" s="53" t="s">
        <v>20</v>
      </c>
      <c r="G1342" s="53" t="s">
        <v>189</v>
      </c>
      <c r="H1342" s="54">
        <v>213956.2596857645</v>
      </c>
      <c r="I1342" s="54">
        <v>216845.64093598453</v>
      </c>
      <c r="J1342" s="54">
        <v>213341.87497699156</v>
      </c>
      <c r="K1342" s="148">
        <v>192759.84301563929</v>
      </c>
      <c r="L1342" s="148">
        <v>184025.21698348192</v>
      </c>
      <c r="M1342" s="148">
        <v>189508.19232893808</v>
      </c>
      <c r="N1342" s="54" t="e">
        <v>#N/A</v>
      </c>
      <c r="O1342" s="54" t="e">
        <v>#N/A</v>
      </c>
      <c r="P1342" s="54" t="e">
        <v>#N/A</v>
      </c>
      <c r="Q1342" s="54" t="e">
        <v>#N/A</v>
      </c>
      <c r="R1342" s="111" t="e">
        <v>#N/A</v>
      </c>
      <c r="AC1342" s="84" t="str">
        <f t="shared" si="22"/>
        <v>LatviaHSPARural</v>
      </c>
    </row>
    <row r="1343" spans="4:29" ht="13.15" customHeight="1" x14ac:dyDescent="0.25">
      <c r="D1343" s="53" t="s">
        <v>173</v>
      </c>
      <c r="E1343" s="53" t="s">
        <v>31</v>
      </c>
      <c r="F1343" s="53" t="s">
        <v>20</v>
      </c>
      <c r="G1343" s="53" t="s">
        <v>152</v>
      </c>
      <c r="H1343" s="54">
        <v>29884.238355522255</v>
      </c>
      <c r="I1343" s="54">
        <v>30834</v>
      </c>
      <c r="J1343" s="54">
        <v>30871</v>
      </c>
      <c r="K1343" s="54">
        <v>26326.480508156765</v>
      </c>
      <c r="L1343" s="54">
        <v>26948.028212308604</v>
      </c>
      <c r="M1343" s="54">
        <v>27622.279570254675</v>
      </c>
      <c r="N1343" s="54">
        <v>28152.496097955642</v>
      </c>
      <c r="O1343" s="111">
        <v>28708.479895612796</v>
      </c>
      <c r="P1343" s="111">
        <v>28038.515708787549</v>
      </c>
      <c r="Q1343" s="111">
        <v>28424.628140575875</v>
      </c>
      <c r="R1343" s="111">
        <v>28658.153474552586</v>
      </c>
      <c r="AC1343" s="84" t="str">
        <f t="shared" si="22"/>
        <v>LuxembourgHouseholdsRural</v>
      </c>
    </row>
    <row r="1344" spans="4:29" ht="13.15" customHeight="1" x14ac:dyDescent="0.25">
      <c r="D1344" s="53" t="s">
        <v>173</v>
      </c>
      <c r="E1344" s="53" t="s">
        <v>65</v>
      </c>
      <c r="F1344" s="53" t="s">
        <v>20</v>
      </c>
      <c r="G1344" s="53" t="s">
        <v>189</v>
      </c>
      <c r="H1344" s="54">
        <v>29879.619177761128</v>
      </c>
      <c r="I1344" s="54">
        <v>30826</v>
      </c>
      <c r="J1344" s="54">
        <v>30862.99040020756</v>
      </c>
      <c r="K1344" s="54">
        <v>26289.852361362791</v>
      </c>
      <c r="L1344" s="54">
        <v>26910.535303491462</v>
      </c>
      <c r="M1344" s="54">
        <v>27622.279570254675</v>
      </c>
      <c r="N1344" s="54">
        <v>28152.496097955642</v>
      </c>
      <c r="O1344" s="111">
        <v>28708.479895612796</v>
      </c>
      <c r="P1344" s="111">
        <v>28038.515708787549</v>
      </c>
      <c r="Q1344" s="111">
        <v>28424.628140575875</v>
      </c>
      <c r="R1344" s="54">
        <v>28658.153474552586</v>
      </c>
      <c r="AC1344" s="84" t="str">
        <f t="shared" si="22"/>
        <v>LuxembourgFixed broadband coverageRural</v>
      </c>
    </row>
    <row r="1345" spans="4:29" ht="13.15" customHeight="1" x14ac:dyDescent="0.25">
      <c r="D1345" s="53" t="s">
        <v>173</v>
      </c>
      <c r="E1345" s="53" t="s">
        <v>70</v>
      </c>
      <c r="F1345" s="53" t="s">
        <v>20</v>
      </c>
      <c r="G1345" s="53" t="s">
        <v>189</v>
      </c>
      <c r="H1345" s="54">
        <v>28116.619177761128</v>
      </c>
      <c r="I1345" s="54">
        <v>28995.5</v>
      </c>
      <c r="J1345" s="54">
        <v>29059</v>
      </c>
      <c r="K1345" s="54">
        <v>24778.240254078384</v>
      </c>
      <c r="L1345" s="54">
        <v>25411.990604207011</v>
      </c>
      <c r="M1345" s="54">
        <v>26130.676473460921</v>
      </c>
      <c r="N1345" s="54">
        <v>26716.718796959904</v>
      </c>
      <c r="O1345" s="111">
        <v>27301.764380727767</v>
      </c>
      <c r="P1345" s="111">
        <v>26720.705470474531</v>
      </c>
      <c r="Q1345" s="111">
        <v>27088.670617968808</v>
      </c>
      <c r="R1345" s="54">
        <v>25935.62889447009</v>
      </c>
      <c r="AC1345" s="84" t="str">
        <f t="shared" si="22"/>
        <v>LuxembourgNGA coverageRural</v>
      </c>
    </row>
    <row r="1346" spans="4:29" ht="13.15" customHeight="1" x14ac:dyDescent="0.25">
      <c r="D1346" s="53" t="s">
        <v>173</v>
      </c>
      <c r="E1346" s="53" t="s">
        <v>225</v>
      </c>
      <c r="F1346" s="53" t="s">
        <v>20</v>
      </c>
      <c r="G1346" s="53" t="s">
        <v>189</v>
      </c>
      <c r="H1346" s="54" t="e">
        <v>#N/A</v>
      </c>
      <c r="I1346" s="54" t="e">
        <v>#N/A</v>
      </c>
      <c r="J1346" s="54" t="e">
        <v>#N/A</v>
      </c>
      <c r="K1346" s="54" t="e">
        <v>#N/A</v>
      </c>
      <c r="L1346" s="54" t="e">
        <v>#N/A</v>
      </c>
      <c r="M1346" s="54" t="e">
        <v>#N/A</v>
      </c>
      <c r="N1346" s="54">
        <v>21733.726987621754</v>
      </c>
      <c r="O1346" s="111">
        <v>22363.905838682367</v>
      </c>
      <c r="P1346" s="111">
        <v>22038.273347107013</v>
      </c>
      <c r="Q1346" s="111">
        <v>22483.880859195517</v>
      </c>
      <c r="R1346" s="54">
        <v>23012.497240065728</v>
      </c>
      <c r="AC1346" s="84" t="str">
        <f t="shared" si="22"/>
        <v>LuxembourgFixed VHCN coverage (FTTP &amp; DOCSIS 3.1)Rural</v>
      </c>
    </row>
    <row r="1347" spans="4:29" ht="13.15" customHeight="1" x14ac:dyDescent="0.25">
      <c r="D1347" s="53" t="s">
        <v>173</v>
      </c>
      <c r="E1347" s="53" t="s">
        <v>226</v>
      </c>
      <c r="F1347" s="53" t="s">
        <v>20</v>
      </c>
      <c r="G1347" s="53" t="s">
        <v>189</v>
      </c>
      <c r="H1347" s="54" t="e">
        <v>#N/A</v>
      </c>
      <c r="I1347" s="54" t="e">
        <v>#N/A</v>
      </c>
      <c r="J1347" s="54" t="e">
        <v>#N/A</v>
      </c>
      <c r="K1347" s="54" t="e">
        <v>#N/A</v>
      </c>
      <c r="L1347" s="54" t="e">
        <v>#N/A</v>
      </c>
      <c r="M1347" s="54" t="e">
        <v>#N/A</v>
      </c>
      <c r="N1347" s="54" t="e">
        <v>#N/A</v>
      </c>
      <c r="O1347" s="54" t="e">
        <v>#N/A</v>
      </c>
      <c r="P1347" s="54" t="e">
        <v>#N/A</v>
      </c>
      <c r="Q1347" s="54" t="e">
        <v>#N/A</v>
      </c>
      <c r="R1347" s="54">
        <v>23012.497240065728</v>
      </c>
      <c r="AC1347" s="84" t="str">
        <f t="shared" si="22"/>
        <v>LuxembourgVHCN coverage (as defined by BEREC)Rural</v>
      </c>
    </row>
    <row r="1348" spans="4:29" ht="13.15" customHeight="1" x14ac:dyDescent="0.25">
      <c r="D1348" s="53" t="s">
        <v>173</v>
      </c>
      <c r="E1348" s="53" t="s">
        <v>74</v>
      </c>
      <c r="F1348" s="53" t="s">
        <v>20</v>
      </c>
      <c r="G1348" s="53" t="s">
        <v>189</v>
      </c>
      <c r="H1348" s="54">
        <v>29875</v>
      </c>
      <c r="I1348" s="54">
        <v>30818</v>
      </c>
      <c r="J1348" s="54">
        <v>30854.980800415127</v>
      </c>
      <c r="K1348" s="54">
        <v>26253.224214568821</v>
      </c>
      <c r="L1348" s="54">
        <v>26873.042394674325</v>
      </c>
      <c r="M1348" s="54">
        <v>26800</v>
      </c>
      <c r="N1348" s="54">
        <v>26181.821371098747</v>
      </c>
      <c r="O1348" s="111">
        <v>24689.292710227004</v>
      </c>
      <c r="P1348" s="111">
        <v>23215.891006876089</v>
      </c>
      <c r="Q1348" s="111">
        <v>18888.249542259058</v>
      </c>
      <c r="R1348" s="54">
        <v>15390.240544505001</v>
      </c>
      <c r="AC1348" s="84" t="str">
        <f t="shared" si="22"/>
        <v>LuxembourgDSLRural</v>
      </c>
    </row>
    <row r="1349" spans="4:29" ht="13.15" customHeight="1" x14ac:dyDescent="0.25">
      <c r="D1349" s="53" t="s">
        <v>173</v>
      </c>
      <c r="E1349" s="53" t="s">
        <v>78</v>
      </c>
      <c r="F1349" s="53" t="s">
        <v>20</v>
      </c>
      <c r="G1349" s="53" t="s">
        <v>189</v>
      </c>
      <c r="H1349" s="54">
        <v>26349</v>
      </c>
      <c r="I1349" s="54">
        <v>27157</v>
      </c>
      <c r="J1349" s="54">
        <v>27247</v>
      </c>
      <c r="K1349" s="54">
        <v>23230</v>
      </c>
      <c r="L1349" s="54">
        <v>24000</v>
      </c>
      <c r="M1349" s="54">
        <v>23700</v>
      </c>
      <c r="N1349" s="54">
        <v>22803.52183934407</v>
      </c>
      <c r="O1349" s="111">
        <v>23828.038313358618</v>
      </c>
      <c r="P1349" s="111">
        <v>22318.658504194889</v>
      </c>
      <c r="Q1349" s="111">
        <v>17950.944391745164</v>
      </c>
      <c r="R1349" s="54">
        <v>15083.223491897714</v>
      </c>
      <c r="AC1349" s="84" t="str">
        <f t="shared" si="22"/>
        <v>LuxembourgVDSLRural</v>
      </c>
    </row>
    <row r="1350" spans="4:29" ht="13.15" customHeight="1" x14ac:dyDescent="0.25">
      <c r="D1350" s="53" t="s">
        <v>173</v>
      </c>
      <c r="E1350" s="53" t="s">
        <v>82</v>
      </c>
      <c r="F1350" s="53" t="s">
        <v>20</v>
      </c>
      <c r="G1350" s="53" t="s">
        <v>189</v>
      </c>
      <c r="H1350" s="54" t="e">
        <v>#N/A</v>
      </c>
      <c r="I1350" s="54" t="e">
        <v>#N/A</v>
      </c>
      <c r="J1350" s="54" t="e">
        <v>#N/A</v>
      </c>
      <c r="K1350" s="54" t="e">
        <v>#N/A</v>
      </c>
      <c r="L1350" s="54" t="e">
        <v>#N/A</v>
      </c>
      <c r="M1350" s="54" t="e">
        <v>#N/A</v>
      </c>
      <c r="N1350" s="54">
        <v>17904.987518299789</v>
      </c>
      <c r="O1350" s="111">
        <v>4334.980464237532</v>
      </c>
      <c r="P1350" s="111">
        <v>5944.1653302629602</v>
      </c>
      <c r="Q1350" s="111">
        <v>8145.732540503469</v>
      </c>
      <c r="R1350" s="54">
        <v>9078.5229387798863</v>
      </c>
      <c r="AC1350" s="84" t="str">
        <f t="shared" si="22"/>
        <v>LuxembourgVDSL 2 VectoringRural</v>
      </c>
    </row>
    <row r="1351" spans="4:29" ht="13.15" customHeight="1" x14ac:dyDescent="0.25">
      <c r="D1351" s="53" t="s">
        <v>173</v>
      </c>
      <c r="E1351" s="53" t="s">
        <v>86</v>
      </c>
      <c r="F1351" s="53" t="s">
        <v>20</v>
      </c>
      <c r="G1351" s="53" t="s">
        <v>189</v>
      </c>
      <c r="H1351" s="54">
        <v>8072</v>
      </c>
      <c r="I1351" s="54">
        <v>8636.8791127931363</v>
      </c>
      <c r="J1351" s="54">
        <v>8955.9531436413345</v>
      </c>
      <c r="K1351" s="54">
        <v>9214.2681778548667</v>
      </c>
      <c r="L1351" s="54">
        <v>9450</v>
      </c>
      <c r="M1351" s="54">
        <v>10220</v>
      </c>
      <c r="N1351" s="54">
        <v>11683.285880651591</v>
      </c>
      <c r="O1351" s="111">
        <v>13923.612749372205</v>
      </c>
      <c r="P1351" s="111">
        <v>14327.681527190438</v>
      </c>
      <c r="Q1351" s="111">
        <v>16554.414359622246</v>
      </c>
      <c r="R1351" s="54">
        <v>17282.686353057125</v>
      </c>
      <c r="AC1351" s="84" t="str">
        <f t="shared" si="22"/>
        <v>LuxembourgFTTPRural</v>
      </c>
    </row>
    <row r="1352" spans="4:29" ht="13.15" customHeight="1" x14ac:dyDescent="0.25">
      <c r="D1352" s="53" t="s">
        <v>173</v>
      </c>
      <c r="E1352" s="53" t="s">
        <v>90</v>
      </c>
      <c r="F1352" s="53" t="s">
        <v>20</v>
      </c>
      <c r="G1352" s="53" t="s">
        <v>189</v>
      </c>
      <c r="H1352" s="54">
        <v>0</v>
      </c>
      <c r="I1352" s="54">
        <v>0</v>
      </c>
      <c r="J1352" s="54">
        <v>0</v>
      </c>
      <c r="K1352" s="54">
        <v>0</v>
      </c>
      <c r="L1352" s="54">
        <v>0</v>
      </c>
      <c r="M1352" s="54">
        <v>9000</v>
      </c>
      <c r="N1352" s="54">
        <v>9290.3237123253621</v>
      </c>
      <c r="O1352" s="111">
        <v>18057.633854340449</v>
      </c>
      <c r="P1352" s="111">
        <v>16851.147940981315</v>
      </c>
      <c r="Q1352" s="147">
        <v>16275</v>
      </c>
      <c r="R1352" s="54">
        <v>16019.907792274897</v>
      </c>
      <c r="AC1352" s="84" t="str">
        <f t="shared" si="22"/>
        <v>LuxembourgCable modem DOCSIS 3.0Rural</v>
      </c>
    </row>
    <row r="1353" spans="4:29" ht="13.15" customHeight="1" x14ac:dyDescent="0.25">
      <c r="D1353" s="53" t="s">
        <v>173</v>
      </c>
      <c r="E1353" s="53" t="s">
        <v>94</v>
      </c>
      <c r="F1353" s="53" t="s">
        <v>20</v>
      </c>
      <c r="G1353" s="53" t="s">
        <v>189</v>
      </c>
      <c r="H1353" s="54" t="e">
        <v>#N/A</v>
      </c>
      <c r="I1353" s="54" t="e">
        <v>#N/A</v>
      </c>
      <c r="J1353" s="54" t="e">
        <v>#N/A</v>
      </c>
      <c r="K1353" s="54" t="e">
        <v>#N/A</v>
      </c>
      <c r="L1353" s="54" t="e">
        <v>#N/A</v>
      </c>
      <c r="M1353" s="54" t="e">
        <v>#N/A</v>
      </c>
      <c r="N1353" s="54">
        <v>9290.3237123253621</v>
      </c>
      <c r="O1353" s="111">
        <v>18057.633854340449</v>
      </c>
      <c r="P1353" s="111">
        <v>16851.147940981315</v>
      </c>
      <c r="Q1353" s="111">
        <v>15499.999999999998</v>
      </c>
      <c r="R1353" s="54">
        <v>15704.668104054819</v>
      </c>
      <c r="AC1353" s="84" t="str">
        <f t="shared" si="22"/>
        <v>LuxembourgCable modem DOCSIS 3.1Rural</v>
      </c>
    </row>
    <row r="1354" spans="4:29" ht="13.15" customHeight="1" x14ac:dyDescent="0.25">
      <c r="D1354" s="53" t="s">
        <v>173</v>
      </c>
      <c r="E1354" s="53" t="s">
        <v>98</v>
      </c>
      <c r="F1354" s="53" t="s">
        <v>20</v>
      </c>
      <c r="G1354" s="53" t="s">
        <v>189</v>
      </c>
      <c r="H1354" s="54" t="e">
        <v>#N/A</v>
      </c>
      <c r="I1354" s="54" t="e">
        <v>#N/A</v>
      </c>
      <c r="J1354" s="54" t="e">
        <v>#N/A</v>
      </c>
      <c r="K1354" s="54" t="e">
        <v>#N/A</v>
      </c>
      <c r="L1354" s="54" t="e">
        <v>#N/A</v>
      </c>
      <c r="M1354" s="54" t="e">
        <v>#N/A</v>
      </c>
      <c r="N1354" s="54">
        <v>0</v>
      </c>
      <c r="O1354" s="111">
        <v>0</v>
      </c>
      <c r="P1354" s="111">
        <v>0</v>
      </c>
      <c r="Q1354" s="111">
        <v>0</v>
      </c>
      <c r="R1354" s="54">
        <v>0</v>
      </c>
      <c r="AC1354" s="84" t="str">
        <f t="shared" si="22"/>
        <v>LuxembourgFWARural</v>
      </c>
    </row>
    <row r="1355" spans="4:29" ht="13.15" customHeight="1" x14ac:dyDescent="0.25">
      <c r="D1355" s="53" t="s">
        <v>173</v>
      </c>
      <c r="E1355" s="53" t="s">
        <v>102</v>
      </c>
      <c r="F1355" s="53" t="s">
        <v>20</v>
      </c>
      <c r="G1355" s="53" t="s">
        <v>189</v>
      </c>
      <c r="H1355" s="54">
        <v>17328</v>
      </c>
      <c r="I1355" s="54">
        <v>27596.43</v>
      </c>
      <c r="J1355" s="54">
        <v>28143.920999999998</v>
      </c>
      <c r="K1355" s="54">
        <v>24035</v>
      </c>
      <c r="L1355" s="54">
        <v>25650</v>
      </c>
      <c r="M1355" s="54">
        <v>26500</v>
      </c>
      <c r="N1355" s="54">
        <v>28031.440364734433</v>
      </c>
      <c r="O1355" s="111">
        <v>28593.645976030344</v>
      </c>
      <c r="P1355" s="111">
        <v>27982.438677369973</v>
      </c>
      <c r="Q1355" s="111">
        <v>28339.354256154147</v>
      </c>
      <c r="R1355" s="54" t="e">
        <v>#N/A</v>
      </c>
      <c r="AC1355" s="84" t="str">
        <f t="shared" si="22"/>
        <v>LuxembourgLTERural</v>
      </c>
    </row>
    <row r="1356" spans="4:29" ht="13.15" customHeight="1" x14ac:dyDescent="0.25">
      <c r="D1356" s="53" t="s">
        <v>173</v>
      </c>
      <c r="E1356" s="53" t="s">
        <v>108</v>
      </c>
      <c r="F1356" s="53" t="s">
        <v>20</v>
      </c>
      <c r="G1356" s="53" t="s">
        <v>189</v>
      </c>
      <c r="H1356" s="54" t="e">
        <v>#N/A</v>
      </c>
      <c r="I1356" s="54" t="e">
        <v>#N/A</v>
      </c>
      <c r="J1356" s="54" t="e">
        <v>#N/A</v>
      </c>
      <c r="K1356" s="54" t="e">
        <v>#N/A</v>
      </c>
      <c r="L1356" s="54" t="e">
        <v>#N/A</v>
      </c>
      <c r="M1356" s="54" t="e">
        <v>#N/A</v>
      </c>
      <c r="N1356" s="54" t="e">
        <v>#N/A</v>
      </c>
      <c r="O1356" s="111">
        <v>0</v>
      </c>
      <c r="P1356" s="111">
        <v>1870.6077529779088</v>
      </c>
      <c r="Q1356" s="111">
        <v>13286.954315925046</v>
      </c>
      <c r="R1356" s="54">
        <v>27769.750716841456</v>
      </c>
      <c r="AC1356" s="84" t="str">
        <f t="shared" si="22"/>
        <v>Luxembourg5GRural</v>
      </c>
    </row>
    <row r="1357" spans="4:29" ht="13.15" customHeight="1" x14ac:dyDescent="0.25">
      <c r="D1357" s="53" t="s">
        <v>173</v>
      </c>
      <c r="E1357" s="53" t="s">
        <v>207</v>
      </c>
      <c r="F1357" s="53" t="s">
        <v>20</v>
      </c>
      <c r="G1357" s="53" t="s">
        <v>189</v>
      </c>
      <c r="H1357" s="54" t="e">
        <v>#N/A</v>
      </c>
      <c r="I1357" s="54" t="e">
        <v>#N/A</v>
      </c>
      <c r="J1357" s="54" t="e">
        <v>#N/A</v>
      </c>
      <c r="K1357" s="54" t="e">
        <v>#N/A</v>
      </c>
      <c r="L1357" s="54" t="e">
        <v>#N/A</v>
      </c>
      <c r="M1357" s="54" t="e">
        <v>#N/A</v>
      </c>
      <c r="N1357" s="54" t="e">
        <v>#N/A</v>
      </c>
      <c r="O1357" s="111" t="e">
        <v>#N/A</v>
      </c>
      <c r="P1357" s="111" t="e">
        <v>#N/A</v>
      </c>
      <c r="Q1357" s="111">
        <v>3978.9576673799511</v>
      </c>
      <c r="R1357" s="54">
        <v>4040.7996399119143</v>
      </c>
      <c r="AC1357" s="84" t="str">
        <f t="shared" si="22"/>
        <v>Luxembourg5G in the 3.4–3.8 GHz bandRural</v>
      </c>
    </row>
    <row r="1358" spans="4:29" ht="13.15" customHeight="1" x14ac:dyDescent="0.25">
      <c r="D1358" s="53" t="s">
        <v>173</v>
      </c>
      <c r="E1358" s="53" t="s">
        <v>112</v>
      </c>
      <c r="F1358" s="53" t="s">
        <v>20</v>
      </c>
      <c r="G1358" s="53" t="s">
        <v>189</v>
      </c>
      <c r="H1358" s="54">
        <v>29884.238355522255</v>
      </c>
      <c r="I1358" s="54">
        <v>30834</v>
      </c>
      <c r="J1358" s="54">
        <v>30871</v>
      </c>
      <c r="K1358" s="54">
        <v>26326.480508156765</v>
      </c>
      <c r="L1358" s="54">
        <v>26948.028212308604</v>
      </c>
      <c r="M1358" s="54">
        <v>27622.279570254675</v>
      </c>
      <c r="N1358" s="54">
        <v>28152.496097955642</v>
      </c>
      <c r="O1358" s="111">
        <v>28708.479895612796</v>
      </c>
      <c r="P1358" s="111">
        <v>28038.515708787549</v>
      </c>
      <c r="Q1358" s="111">
        <v>28424.628140575875</v>
      </c>
      <c r="R1358" s="54">
        <v>28658.153474552586</v>
      </c>
      <c r="AC1358" s="84" t="str">
        <f t="shared" si="22"/>
        <v>LuxembourgSatelliteRural</v>
      </c>
    </row>
    <row r="1359" spans="4:29" ht="13.15" customHeight="1" x14ac:dyDescent="0.25">
      <c r="D1359" s="53" t="s">
        <v>173</v>
      </c>
      <c r="E1359" s="53" t="s">
        <v>52</v>
      </c>
      <c r="F1359" s="53" t="s">
        <v>20</v>
      </c>
      <c r="G1359" s="53" t="s">
        <v>189</v>
      </c>
      <c r="H1359" s="54">
        <v>29879.619177761128</v>
      </c>
      <c r="I1359" s="54">
        <v>30826</v>
      </c>
      <c r="J1359" s="54">
        <v>30862.99040020756</v>
      </c>
      <c r="K1359" s="54">
        <v>26289.852361362791</v>
      </c>
      <c r="L1359" s="54">
        <v>26910.535303491462</v>
      </c>
      <c r="M1359" s="54">
        <v>27622.279570254675</v>
      </c>
      <c r="N1359" s="54" t="e">
        <v>#N/A</v>
      </c>
      <c r="O1359" s="54" t="e">
        <v>#N/A</v>
      </c>
      <c r="P1359" s="54" t="e">
        <v>#N/A</v>
      </c>
      <c r="Q1359" s="54" t="e">
        <v>#N/A</v>
      </c>
      <c r="R1359" s="111" t="e">
        <v>#N/A</v>
      </c>
      <c r="AC1359" s="84" t="str">
        <f t="shared" si="22"/>
        <v>LuxembourgOverall broadband coverageRural</v>
      </c>
    </row>
    <row r="1360" spans="4:29" ht="13.15" customHeight="1" x14ac:dyDescent="0.25">
      <c r="D1360" s="53" t="s">
        <v>173</v>
      </c>
      <c r="E1360" s="53" t="s">
        <v>53</v>
      </c>
      <c r="F1360" s="53" t="s">
        <v>20</v>
      </c>
      <c r="G1360" s="53" t="s">
        <v>189</v>
      </c>
      <c r="H1360" s="54" t="e">
        <v>#N/A</v>
      </c>
      <c r="I1360" s="54" t="e">
        <v>#N/A</v>
      </c>
      <c r="J1360" s="54" t="e">
        <v>#N/A</v>
      </c>
      <c r="K1360" s="54" t="e">
        <v>#N/A</v>
      </c>
      <c r="L1360" s="54">
        <v>9450</v>
      </c>
      <c r="M1360" s="54">
        <v>14720</v>
      </c>
      <c r="N1360" s="54" t="e">
        <v>#N/A</v>
      </c>
      <c r="O1360" s="54" t="e">
        <v>#N/A</v>
      </c>
      <c r="P1360" s="54" t="e">
        <v>#N/A</v>
      </c>
      <c r="Q1360" s="54" t="e">
        <v>#N/A</v>
      </c>
      <c r="R1360" s="111" t="e">
        <v>#N/A</v>
      </c>
      <c r="AC1360" s="84" t="str">
        <f t="shared" si="22"/>
        <v>LuxembourgDOCSIS 3.0 &amp; FTTP coverageRural</v>
      </c>
    </row>
    <row r="1361" spans="4:29" ht="13.15" customHeight="1" x14ac:dyDescent="0.25">
      <c r="D1361" s="53" t="s">
        <v>173</v>
      </c>
      <c r="E1361" s="53" t="s">
        <v>129</v>
      </c>
      <c r="F1361" s="53" t="s">
        <v>20</v>
      </c>
      <c r="G1361" s="53" t="s">
        <v>189</v>
      </c>
      <c r="H1361" s="54">
        <v>0</v>
      </c>
      <c r="I1361" s="54">
        <v>0</v>
      </c>
      <c r="J1361" s="54">
        <v>0</v>
      </c>
      <c r="K1361" s="54">
        <v>0</v>
      </c>
      <c r="L1361" s="54">
        <v>0</v>
      </c>
      <c r="M1361" s="54">
        <v>0</v>
      </c>
      <c r="N1361" s="54" t="e">
        <v>#N/A</v>
      </c>
      <c r="O1361" s="54" t="e">
        <v>#N/A</v>
      </c>
      <c r="P1361" s="54" t="e">
        <v>#N/A</v>
      </c>
      <c r="Q1361" s="54" t="e">
        <v>#N/A</v>
      </c>
      <c r="R1361" s="111" t="e">
        <v>#N/A</v>
      </c>
      <c r="AC1361" s="84" t="str">
        <f t="shared" si="22"/>
        <v>LuxembourgWiMAXRural</v>
      </c>
    </row>
    <row r="1362" spans="4:29" ht="13.15" customHeight="1" x14ac:dyDescent="0.25">
      <c r="D1362" s="53" t="s">
        <v>173</v>
      </c>
      <c r="E1362" s="53" t="s">
        <v>124</v>
      </c>
      <c r="F1362" s="53" t="s">
        <v>20</v>
      </c>
      <c r="G1362" s="53" t="s">
        <v>189</v>
      </c>
      <c r="H1362" s="54">
        <v>15000</v>
      </c>
      <c r="I1362" s="54">
        <v>16291.299753434307</v>
      </c>
      <c r="J1362" s="54">
        <v>12991.590203518454</v>
      </c>
      <c r="K1362" s="54">
        <v>12200</v>
      </c>
      <c r="L1362" s="54">
        <v>12000</v>
      </c>
      <c r="M1362" s="54">
        <v>9000</v>
      </c>
      <c r="N1362" s="54" t="e">
        <v>#N/A</v>
      </c>
      <c r="O1362" s="54" t="e">
        <v>#N/A</v>
      </c>
      <c r="P1362" s="54" t="e">
        <v>#N/A</v>
      </c>
      <c r="Q1362" s="54" t="e">
        <v>#N/A</v>
      </c>
      <c r="R1362" s="111" t="e">
        <v>#N/A</v>
      </c>
      <c r="AC1362" s="84" t="str">
        <f t="shared" si="22"/>
        <v>LuxembourgCable modemRural</v>
      </c>
    </row>
    <row r="1363" spans="4:29" ht="13.15" customHeight="1" x14ac:dyDescent="0.25">
      <c r="D1363" s="53" t="s">
        <v>173</v>
      </c>
      <c r="E1363" s="53" t="s">
        <v>134</v>
      </c>
      <c r="F1363" s="53" t="s">
        <v>20</v>
      </c>
      <c r="G1363" s="53" t="s">
        <v>189</v>
      </c>
      <c r="H1363" s="54">
        <v>29764.701402100167</v>
      </c>
      <c r="I1363" s="54">
        <v>30710.664000000001</v>
      </c>
      <c r="J1363" s="54">
        <v>30747.516</v>
      </c>
      <c r="K1363" s="54">
        <v>26107</v>
      </c>
      <c r="L1363" s="54">
        <v>26724</v>
      </c>
      <c r="M1363" s="54">
        <v>27393</v>
      </c>
      <c r="N1363" s="54" t="e">
        <v>#N/A</v>
      </c>
      <c r="O1363" s="54" t="e">
        <v>#N/A</v>
      </c>
      <c r="P1363" s="54" t="e">
        <v>#N/A</v>
      </c>
      <c r="Q1363" s="54" t="e">
        <v>#N/A</v>
      </c>
      <c r="R1363" s="111" t="e">
        <v>#N/A</v>
      </c>
      <c r="AC1363" s="84" t="str">
        <f t="shared" si="22"/>
        <v>LuxembourgHSPARural</v>
      </c>
    </row>
    <row r="1364" spans="4:29" ht="13.15" customHeight="1" x14ac:dyDescent="0.25">
      <c r="D1364" s="53" t="s">
        <v>174</v>
      </c>
      <c r="E1364" s="53" t="s">
        <v>31</v>
      </c>
      <c r="F1364" s="53" t="s">
        <v>20</v>
      </c>
      <c r="G1364" s="53" t="s">
        <v>152</v>
      </c>
      <c r="H1364" s="54">
        <v>1487.9455980967216</v>
      </c>
      <c r="I1364" s="54">
        <v>1451.9299550984431</v>
      </c>
      <c r="J1364" s="54">
        <v>1560.1308718698347</v>
      </c>
      <c r="K1364" s="54">
        <v>1673.0989124144005</v>
      </c>
      <c r="L1364" s="54">
        <v>1691.7039478226434</v>
      </c>
      <c r="M1364" s="54">
        <v>1787.1577082860413</v>
      </c>
      <c r="N1364" s="54">
        <v>1785.1929626924364</v>
      </c>
      <c r="O1364" s="111">
        <v>1739.7435246906159</v>
      </c>
      <c r="P1364" s="111">
        <v>1085.9613132599286</v>
      </c>
      <c r="Q1364" s="111">
        <v>1089.3247800884189</v>
      </c>
      <c r="R1364" s="111">
        <v>1106.8141442142846</v>
      </c>
      <c r="AC1364" s="84" t="str">
        <f t="shared" si="22"/>
        <v>MaltaHouseholdsRural</v>
      </c>
    </row>
    <row r="1365" spans="4:29" ht="13.15" customHeight="1" x14ac:dyDescent="0.25">
      <c r="D1365" s="53" t="s">
        <v>174</v>
      </c>
      <c r="E1365" s="53" t="s">
        <v>65</v>
      </c>
      <c r="F1365" s="53" t="s">
        <v>20</v>
      </c>
      <c r="G1365" s="53" t="s">
        <v>189</v>
      </c>
      <c r="H1365" s="54">
        <v>1487.9455980967298</v>
      </c>
      <c r="I1365" s="54">
        <v>1451.9299550984369</v>
      </c>
      <c r="J1365" s="54">
        <v>1560.1308718698399</v>
      </c>
      <c r="K1365" s="54">
        <v>1673.0989124144046</v>
      </c>
      <c r="L1365" s="54">
        <v>1691.7039478226482</v>
      </c>
      <c r="M1365" s="54">
        <v>1787.1577082860372</v>
      </c>
      <c r="N1365" s="54">
        <v>1785.1929626924364</v>
      </c>
      <c r="O1365" s="111">
        <v>1739.7435246906159</v>
      </c>
      <c r="P1365" s="111">
        <v>1085.9613132599286</v>
      </c>
      <c r="Q1365" s="111">
        <v>1089.3247800884189</v>
      </c>
      <c r="R1365" s="54">
        <v>1106.8141442142846</v>
      </c>
      <c r="AC1365" s="84" t="str">
        <f t="shared" si="22"/>
        <v>MaltaFixed broadband coverageRural</v>
      </c>
    </row>
    <row r="1366" spans="4:29" ht="13.15" customHeight="1" x14ac:dyDescent="0.25">
      <c r="D1366" s="53" t="s">
        <v>174</v>
      </c>
      <c r="E1366" s="53" t="s">
        <v>70</v>
      </c>
      <c r="F1366" s="53" t="s">
        <v>20</v>
      </c>
      <c r="G1366" s="53" t="s">
        <v>189</v>
      </c>
      <c r="H1366" s="54">
        <v>1480.274598096712</v>
      </c>
      <c r="I1366" s="54">
        <v>1451.9299550984306</v>
      </c>
      <c r="J1366" s="54">
        <v>1558.9147367185412</v>
      </c>
      <c r="K1366" s="54">
        <v>1671.4258135019861</v>
      </c>
      <c r="L1366" s="54">
        <v>1690.0122438748208</v>
      </c>
      <c r="M1366" s="54">
        <v>1785.3705505777552</v>
      </c>
      <c r="N1366" s="54">
        <v>1785.1929626924364</v>
      </c>
      <c r="O1366" s="111">
        <v>1739.7435246906159</v>
      </c>
      <c r="P1366" s="111">
        <v>1085.9613132599286</v>
      </c>
      <c r="Q1366" s="111">
        <v>1089.3247800884189</v>
      </c>
      <c r="R1366" s="54">
        <v>1106.8141442142846</v>
      </c>
      <c r="AC1366" s="84" t="str">
        <f t="shared" si="22"/>
        <v>MaltaNGA coverageRural</v>
      </c>
    </row>
    <row r="1367" spans="4:29" ht="13.15" customHeight="1" x14ac:dyDescent="0.25">
      <c r="D1367" s="53" t="s">
        <v>174</v>
      </c>
      <c r="E1367" s="53" t="s">
        <v>225</v>
      </c>
      <c r="F1367" s="53" t="s">
        <v>20</v>
      </c>
      <c r="G1367" s="53" t="s">
        <v>189</v>
      </c>
      <c r="H1367" s="54" t="e">
        <v>#N/A</v>
      </c>
      <c r="I1367" s="54" t="e">
        <v>#N/A</v>
      </c>
      <c r="J1367" s="54" t="e">
        <v>#N/A</v>
      </c>
      <c r="K1367" s="54" t="e">
        <v>#N/A</v>
      </c>
      <c r="L1367" s="54" t="e">
        <v>#N/A</v>
      </c>
      <c r="M1367" s="54" t="e">
        <v>#N/A</v>
      </c>
      <c r="N1367" s="54">
        <v>1785.1929626924364</v>
      </c>
      <c r="O1367" s="111">
        <v>1739.7435246906159</v>
      </c>
      <c r="P1367" s="111">
        <v>1085.9613132599286</v>
      </c>
      <c r="Q1367" s="111">
        <v>1089.3247800884189</v>
      </c>
      <c r="R1367" s="54">
        <v>1106.8141442142846</v>
      </c>
      <c r="AC1367" s="84" t="str">
        <f t="shared" si="22"/>
        <v>MaltaFixed VHCN coverage (FTTP &amp; DOCSIS 3.1)Rural</v>
      </c>
    </row>
    <row r="1368" spans="4:29" ht="13.15" customHeight="1" x14ac:dyDescent="0.25">
      <c r="D1368" s="53" t="s">
        <v>174</v>
      </c>
      <c r="E1368" s="53" t="s">
        <v>226</v>
      </c>
      <c r="F1368" s="53" t="s">
        <v>20</v>
      </c>
      <c r="G1368" s="53" t="s">
        <v>189</v>
      </c>
      <c r="H1368" s="54" t="e">
        <v>#N/A</v>
      </c>
      <c r="I1368" s="54" t="e">
        <v>#N/A</v>
      </c>
      <c r="J1368" s="54" t="e">
        <v>#N/A</v>
      </c>
      <c r="K1368" s="54" t="e">
        <v>#N/A</v>
      </c>
      <c r="L1368" s="54" t="e">
        <v>#N/A</v>
      </c>
      <c r="M1368" s="54" t="e">
        <v>#N/A</v>
      </c>
      <c r="N1368" s="54" t="e">
        <v>#N/A</v>
      </c>
      <c r="O1368" s="54" t="e">
        <v>#N/A</v>
      </c>
      <c r="P1368" s="54" t="e">
        <v>#N/A</v>
      </c>
      <c r="Q1368" s="54" t="e">
        <v>#N/A</v>
      </c>
      <c r="R1368" s="54">
        <v>1106.8141442142846</v>
      </c>
      <c r="AC1368" s="84" t="str">
        <f t="shared" si="22"/>
        <v>MaltaVHCN coverage (as defined by BEREC)Rural</v>
      </c>
    </row>
    <row r="1369" spans="4:29" ht="13.15" customHeight="1" x14ac:dyDescent="0.25">
      <c r="D1369" s="53" t="s">
        <v>174</v>
      </c>
      <c r="E1369" s="53" t="s">
        <v>74</v>
      </c>
      <c r="F1369" s="53" t="s">
        <v>20</v>
      </c>
      <c r="G1369" s="53" t="s">
        <v>189</v>
      </c>
      <c r="H1369" s="54">
        <v>1472.274598096712</v>
      </c>
      <c r="I1369" s="54">
        <v>1451.9299550984306</v>
      </c>
      <c r="J1369" s="54">
        <v>1560.1308718698456</v>
      </c>
      <c r="K1369" s="54">
        <v>1673.0989124144089</v>
      </c>
      <c r="L1369" s="54">
        <v>1691.7039478226525</v>
      </c>
      <c r="M1369" s="54">
        <v>1787.1577082860331</v>
      </c>
      <c r="N1369" s="54">
        <v>1785.1929626924364</v>
      </c>
      <c r="O1369" s="111">
        <v>1739.7435246906159</v>
      </c>
      <c r="P1369" s="111">
        <v>1085.9613132599286</v>
      </c>
      <c r="Q1369" s="111">
        <v>1089.3247800884189</v>
      </c>
      <c r="R1369" s="54">
        <v>1106.8141442142846</v>
      </c>
      <c r="AC1369" s="84" t="str">
        <f t="shared" si="22"/>
        <v>MaltaDSLRural</v>
      </c>
    </row>
    <row r="1370" spans="4:29" ht="13.15" customHeight="1" x14ac:dyDescent="0.25">
      <c r="D1370" s="53" t="s">
        <v>174</v>
      </c>
      <c r="E1370" s="53" t="s">
        <v>78</v>
      </c>
      <c r="F1370" s="53" t="s">
        <v>20</v>
      </c>
      <c r="G1370" s="53" t="s">
        <v>189</v>
      </c>
      <c r="H1370" s="54">
        <v>0</v>
      </c>
      <c r="I1370" s="54">
        <v>0</v>
      </c>
      <c r="J1370" s="54">
        <v>0</v>
      </c>
      <c r="K1370" s="54">
        <v>0</v>
      </c>
      <c r="L1370" s="54">
        <v>0</v>
      </c>
      <c r="M1370" s="54">
        <v>0</v>
      </c>
      <c r="N1370" s="54">
        <v>0</v>
      </c>
      <c r="O1370" s="111">
        <v>0</v>
      </c>
      <c r="P1370" s="111">
        <v>0</v>
      </c>
      <c r="Q1370" s="111">
        <v>0</v>
      </c>
      <c r="R1370" s="54">
        <v>0</v>
      </c>
      <c r="AC1370" s="84" t="str">
        <f t="shared" si="22"/>
        <v>MaltaVDSLRural</v>
      </c>
    </row>
    <row r="1371" spans="4:29" ht="13.15" customHeight="1" x14ac:dyDescent="0.25">
      <c r="D1371" s="53" t="s">
        <v>174</v>
      </c>
      <c r="E1371" s="53" t="s">
        <v>82</v>
      </c>
      <c r="F1371" s="53" t="s">
        <v>20</v>
      </c>
      <c r="G1371" s="53" t="s">
        <v>189</v>
      </c>
      <c r="H1371" s="54" t="e">
        <v>#N/A</v>
      </c>
      <c r="I1371" s="54" t="e">
        <v>#N/A</v>
      </c>
      <c r="J1371" s="54" t="e">
        <v>#N/A</v>
      </c>
      <c r="K1371" s="54" t="e">
        <v>#N/A</v>
      </c>
      <c r="L1371" s="54" t="e">
        <v>#N/A</v>
      </c>
      <c r="M1371" s="54" t="e">
        <v>#N/A</v>
      </c>
      <c r="N1371" s="54">
        <v>0</v>
      </c>
      <c r="O1371" s="111">
        <v>0</v>
      </c>
      <c r="P1371" s="111">
        <v>0</v>
      </c>
      <c r="Q1371" s="111">
        <v>0</v>
      </c>
      <c r="R1371" s="54">
        <v>0</v>
      </c>
      <c r="AC1371" s="84" t="str">
        <f t="shared" si="22"/>
        <v>MaltaVDSL 2 VectoringRural</v>
      </c>
    </row>
    <row r="1372" spans="4:29" ht="13.15" customHeight="1" x14ac:dyDescent="0.25">
      <c r="D1372" s="53" t="s">
        <v>174</v>
      </c>
      <c r="E1372" s="53" t="s">
        <v>86</v>
      </c>
      <c r="F1372" s="53" t="s">
        <v>20</v>
      </c>
      <c r="G1372" s="53" t="s">
        <v>189</v>
      </c>
      <c r="H1372" s="54">
        <v>0</v>
      </c>
      <c r="I1372" s="54">
        <v>0</v>
      </c>
      <c r="J1372" s="54">
        <v>0</v>
      </c>
      <c r="K1372" s="54">
        <v>0</v>
      </c>
      <c r="L1372" s="54">
        <v>0</v>
      </c>
      <c r="M1372" s="54">
        <v>0</v>
      </c>
      <c r="N1372" s="54">
        <v>0</v>
      </c>
      <c r="O1372" s="111">
        <v>0</v>
      </c>
      <c r="P1372" s="111">
        <v>0</v>
      </c>
      <c r="Q1372" s="111">
        <v>0</v>
      </c>
      <c r="R1372" s="54">
        <v>179.07329112181606</v>
      </c>
      <c r="AC1372" s="84" t="str">
        <f t="shared" si="22"/>
        <v>MaltaFTTPRural</v>
      </c>
    </row>
    <row r="1373" spans="4:29" ht="13.15" customHeight="1" x14ac:dyDescent="0.25">
      <c r="D1373" s="53" t="s">
        <v>174</v>
      </c>
      <c r="E1373" s="53" t="s">
        <v>90</v>
      </c>
      <c r="F1373" s="53" t="s">
        <v>20</v>
      </c>
      <c r="G1373" s="53" t="s">
        <v>189</v>
      </c>
      <c r="H1373" s="54">
        <v>1480.274598096712</v>
      </c>
      <c r="I1373" s="54">
        <v>1451.9299550984306</v>
      </c>
      <c r="J1373" s="54">
        <v>1558.9147367185469</v>
      </c>
      <c r="K1373" s="54">
        <v>1671.4258135019861</v>
      </c>
      <c r="L1373" s="54">
        <v>1690.0122438748208</v>
      </c>
      <c r="M1373" s="54">
        <v>1785.3705505777552</v>
      </c>
      <c r="N1373" s="54">
        <v>1785.1929626924364</v>
      </c>
      <c r="O1373" s="111">
        <v>1739.7435246906159</v>
      </c>
      <c r="P1373" s="111">
        <v>1085.9613132599286</v>
      </c>
      <c r="Q1373" s="111">
        <v>1089.3247800884189</v>
      </c>
      <c r="R1373" s="54">
        <v>1106.8141442142846</v>
      </c>
      <c r="AC1373" s="84" t="str">
        <f t="shared" si="22"/>
        <v>MaltaCable modem DOCSIS 3.0Rural</v>
      </c>
    </row>
    <row r="1374" spans="4:29" ht="13.15" customHeight="1" x14ac:dyDescent="0.25">
      <c r="D1374" s="53" t="s">
        <v>174</v>
      </c>
      <c r="E1374" s="53" t="s">
        <v>94</v>
      </c>
      <c r="F1374" s="53" t="s">
        <v>20</v>
      </c>
      <c r="G1374" s="53" t="s">
        <v>189</v>
      </c>
      <c r="H1374" s="54" t="e">
        <v>#N/A</v>
      </c>
      <c r="I1374" s="54" t="e">
        <v>#N/A</v>
      </c>
      <c r="J1374" s="54" t="e">
        <v>#N/A</v>
      </c>
      <c r="K1374" s="54" t="e">
        <v>#N/A</v>
      </c>
      <c r="L1374" s="54" t="e">
        <v>#N/A</v>
      </c>
      <c r="M1374" s="54" t="e">
        <v>#N/A</v>
      </c>
      <c r="N1374" s="54">
        <v>1785.1929626924364</v>
      </c>
      <c r="O1374" s="111">
        <v>1739.7435246906159</v>
      </c>
      <c r="P1374" s="111">
        <v>1085.9613132599286</v>
      </c>
      <c r="Q1374" s="111">
        <v>1089.3247800884189</v>
      </c>
      <c r="R1374" s="54">
        <v>1106.8141442142846</v>
      </c>
      <c r="AC1374" s="84" t="str">
        <f t="shared" si="22"/>
        <v>MaltaCable modem DOCSIS 3.1Rural</v>
      </c>
    </row>
    <row r="1375" spans="4:29" ht="13.15" customHeight="1" x14ac:dyDescent="0.25">
      <c r="D1375" s="53" t="s">
        <v>174</v>
      </c>
      <c r="E1375" s="53" t="s">
        <v>98</v>
      </c>
      <c r="F1375" s="53" t="s">
        <v>20</v>
      </c>
      <c r="G1375" s="53" t="s">
        <v>189</v>
      </c>
      <c r="H1375" s="54" t="e">
        <v>#N/A</v>
      </c>
      <c r="I1375" s="54" t="e">
        <v>#N/A</v>
      </c>
      <c r="J1375" s="54" t="e">
        <v>#N/A</v>
      </c>
      <c r="K1375" s="54" t="e">
        <v>#N/A</v>
      </c>
      <c r="L1375" s="54" t="e">
        <v>#N/A</v>
      </c>
      <c r="M1375" s="54" t="e">
        <v>#N/A</v>
      </c>
      <c r="N1375" s="54">
        <v>1785.1929626924364</v>
      </c>
      <c r="O1375" s="111">
        <v>1739.7435246906159</v>
      </c>
      <c r="P1375" s="111">
        <v>1085.9613132599286</v>
      </c>
      <c r="Q1375" s="111">
        <v>1089.3247800884189</v>
      </c>
      <c r="R1375" s="54">
        <v>1106.8141442142846</v>
      </c>
      <c r="AC1375" s="84" t="str">
        <f t="shared" si="22"/>
        <v>MaltaFWARural</v>
      </c>
    </row>
    <row r="1376" spans="4:29" ht="13.15" customHeight="1" x14ac:dyDescent="0.25">
      <c r="D1376" s="53" t="s">
        <v>174</v>
      </c>
      <c r="E1376" s="53" t="s">
        <v>102</v>
      </c>
      <c r="F1376" s="53" t="s">
        <v>20</v>
      </c>
      <c r="G1376" s="53" t="s">
        <v>189</v>
      </c>
      <c r="H1376" s="54">
        <v>0</v>
      </c>
      <c r="I1376" s="54">
        <v>0</v>
      </c>
      <c r="J1376" s="54">
        <v>0</v>
      </c>
      <c r="K1376" s="54">
        <v>854.89346120246228</v>
      </c>
      <c r="L1376" s="54">
        <v>1526.1346595024061</v>
      </c>
      <c r="M1376" s="54">
        <v>1639.7191254356949</v>
      </c>
      <c r="N1376" s="54">
        <v>1785.1929626924364</v>
      </c>
      <c r="O1376" s="111">
        <v>1739.7435246906159</v>
      </c>
      <c r="P1376" s="111">
        <v>1085.9613132599286</v>
      </c>
      <c r="Q1376" s="111">
        <v>1089.3247800884189</v>
      </c>
      <c r="R1376" s="54" t="e">
        <v>#N/A</v>
      </c>
      <c r="AC1376" s="84" t="str">
        <f t="shared" si="22"/>
        <v>MaltaLTERural</v>
      </c>
    </row>
    <row r="1377" spans="4:29" ht="13.15" customHeight="1" x14ac:dyDescent="0.25">
      <c r="D1377" s="53" t="s">
        <v>174</v>
      </c>
      <c r="E1377" s="53" t="s">
        <v>108</v>
      </c>
      <c r="F1377" s="53" t="s">
        <v>20</v>
      </c>
      <c r="G1377" s="53" t="s">
        <v>189</v>
      </c>
      <c r="H1377" s="54" t="e">
        <v>#N/A</v>
      </c>
      <c r="I1377" s="54" t="e">
        <v>#N/A</v>
      </c>
      <c r="J1377" s="54" t="e">
        <v>#N/A</v>
      </c>
      <c r="K1377" s="54" t="e">
        <v>#N/A</v>
      </c>
      <c r="L1377" s="54" t="e">
        <v>#N/A</v>
      </c>
      <c r="M1377" s="54" t="e">
        <v>#N/A</v>
      </c>
      <c r="N1377" s="54" t="e">
        <v>#N/A</v>
      </c>
      <c r="O1377" s="111">
        <v>0</v>
      </c>
      <c r="P1377" s="111">
        <v>0</v>
      </c>
      <c r="Q1377" s="111">
        <v>1089.3247800884189</v>
      </c>
      <c r="R1377" s="54">
        <v>1106.8141442142846</v>
      </c>
      <c r="AC1377" s="84" t="str">
        <f t="shared" si="22"/>
        <v>Malta5GRural</v>
      </c>
    </row>
    <row r="1378" spans="4:29" ht="13.15" customHeight="1" x14ac:dyDescent="0.25">
      <c r="D1378" s="53" t="s">
        <v>174</v>
      </c>
      <c r="E1378" s="53" t="s">
        <v>207</v>
      </c>
      <c r="F1378" s="53" t="s">
        <v>20</v>
      </c>
      <c r="G1378" s="53" t="s">
        <v>189</v>
      </c>
      <c r="H1378" s="54" t="e">
        <v>#N/A</v>
      </c>
      <c r="I1378" s="54" t="e">
        <v>#N/A</v>
      </c>
      <c r="J1378" s="54" t="e">
        <v>#N/A</v>
      </c>
      <c r="K1378" s="54" t="e">
        <v>#N/A</v>
      </c>
      <c r="L1378" s="54" t="e">
        <v>#N/A</v>
      </c>
      <c r="M1378" s="54" t="e">
        <v>#N/A</v>
      </c>
      <c r="N1378" s="54" t="e">
        <v>#N/A</v>
      </c>
      <c r="O1378" s="111" t="e">
        <v>#N/A</v>
      </c>
      <c r="P1378" s="111" t="e">
        <v>#N/A</v>
      </c>
      <c r="Q1378" s="111">
        <v>52.994154794378645</v>
      </c>
      <c r="R1378" s="54">
        <v>66.853756763288857</v>
      </c>
      <c r="AC1378" s="84" t="str">
        <f t="shared" si="22"/>
        <v>Malta5G in the 3.4–3.8 GHz bandRural</v>
      </c>
    </row>
    <row r="1379" spans="4:29" ht="13.15" customHeight="1" x14ac:dyDescent="0.25">
      <c r="D1379" s="53" t="s">
        <v>174</v>
      </c>
      <c r="E1379" s="53" t="s">
        <v>112</v>
      </c>
      <c r="F1379" s="53" t="s">
        <v>20</v>
      </c>
      <c r="G1379" s="53" t="s">
        <v>189</v>
      </c>
      <c r="H1379" s="54">
        <v>1487.9455980967216</v>
      </c>
      <c r="I1379" s="54">
        <v>1451.9299550984431</v>
      </c>
      <c r="J1379" s="54">
        <v>1560.1308718698347</v>
      </c>
      <c r="K1379" s="54">
        <v>1673.0989124144005</v>
      </c>
      <c r="L1379" s="54">
        <v>1691.7039478226434</v>
      </c>
      <c r="M1379" s="54">
        <v>1787.1577082860413</v>
      </c>
      <c r="N1379" s="54">
        <v>1785.1929626924364</v>
      </c>
      <c r="O1379" s="111">
        <v>1739.7435246906159</v>
      </c>
      <c r="P1379" s="111">
        <v>1085.9613132599286</v>
      </c>
      <c r="Q1379" s="111">
        <v>1089.3247800884189</v>
      </c>
      <c r="R1379" s="54">
        <v>1106.8141442142846</v>
      </c>
      <c r="AC1379" s="84" t="str">
        <f t="shared" si="22"/>
        <v>MaltaSatelliteRural</v>
      </c>
    </row>
    <row r="1380" spans="4:29" ht="13.15" customHeight="1" x14ac:dyDescent="0.25">
      <c r="D1380" s="53" t="s">
        <v>174</v>
      </c>
      <c r="E1380" s="53" t="s">
        <v>52</v>
      </c>
      <c r="F1380" s="53" t="s">
        <v>20</v>
      </c>
      <c r="G1380" s="53" t="s">
        <v>189</v>
      </c>
      <c r="H1380" s="54">
        <v>1487.9455980967298</v>
      </c>
      <c r="I1380" s="54">
        <v>1451.9299550984369</v>
      </c>
      <c r="J1380" s="54">
        <v>1560.1308718698399</v>
      </c>
      <c r="K1380" s="54">
        <v>1673.0989124144046</v>
      </c>
      <c r="L1380" s="54">
        <v>1691.7039478226482</v>
      </c>
      <c r="M1380" s="54">
        <v>1787.1577082860372</v>
      </c>
      <c r="N1380" s="54" t="e">
        <v>#N/A</v>
      </c>
      <c r="O1380" s="54" t="e">
        <v>#N/A</v>
      </c>
      <c r="P1380" s="54" t="e">
        <v>#N/A</v>
      </c>
      <c r="Q1380" s="54" t="e">
        <v>#N/A</v>
      </c>
      <c r="R1380" s="111" t="e">
        <v>#N/A</v>
      </c>
      <c r="AC1380" s="84" t="str">
        <f t="shared" si="22"/>
        <v>MaltaOverall broadband coverageRural</v>
      </c>
    </row>
    <row r="1381" spans="4:29" ht="13.15" customHeight="1" x14ac:dyDescent="0.25">
      <c r="D1381" s="53" t="s">
        <v>174</v>
      </c>
      <c r="E1381" s="53" t="s">
        <v>53</v>
      </c>
      <c r="F1381" s="53" t="s">
        <v>20</v>
      </c>
      <c r="G1381" s="53" t="s">
        <v>189</v>
      </c>
      <c r="H1381" s="54" t="e">
        <v>#N/A</v>
      </c>
      <c r="I1381" s="54" t="e">
        <v>#N/A</v>
      </c>
      <c r="J1381" s="54" t="e">
        <v>#N/A</v>
      </c>
      <c r="K1381" s="54" t="e">
        <v>#N/A</v>
      </c>
      <c r="L1381" s="54">
        <v>1690.0122438748208</v>
      </c>
      <c r="M1381" s="54">
        <v>1785.3705505777552</v>
      </c>
      <c r="N1381" s="54" t="e">
        <v>#N/A</v>
      </c>
      <c r="O1381" s="54" t="e">
        <v>#N/A</v>
      </c>
      <c r="P1381" s="54" t="e">
        <v>#N/A</v>
      </c>
      <c r="Q1381" s="54" t="e">
        <v>#N/A</v>
      </c>
      <c r="R1381" s="111" t="e">
        <v>#N/A</v>
      </c>
      <c r="AC1381" s="84" t="str">
        <f t="shared" si="22"/>
        <v>MaltaDOCSIS 3.0 &amp; FTTP coverageRural</v>
      </c>
    </row>
    <row r="1382" spans="4:29" ht="13.15" customHeight="1" x14ac:dyDescent="0.25">
      <c r="D1382" s="53" t="s">
        <v>174</v>
      </c>
      <c r="E1382" s="53" t="s">
        <v>129</v>
      </c>
      <c r="F1382" s="53" t="s">
        <v>20</v>
      </c>
      <c r="G1382" s="53" t="s">
        <v>189</v>
      </c>
      <c r="H1382" s="54">
        <v>1487.9455980967377</v>
      </c>
      <c r="I1382" s="54">
        <v>1451.9299550984306</v>
      </c>
      <c r="J1382" s="54">
        <v>1560.1308718698456</v>
      </c>
      <c r="K1382" s="54">
        <v>0</v>
      </c>
      <c r="L1382" s="54">
        <v>0</v>
      </c>
      <c r="M1382" s="54">
        <v>0</v>
      </c>
      <c r="N1382" s="54" t="e">
        <v>#N/A</v>
      </c>
      <c r="O1382" s="54" t="e">
        <v>#N/A</v>
      </c>
      <c r="P1382" s="54" t="e">
        <v>#N/A</v>
      </c>
      <c r="Q1382" s="54" t="e">
        <v>#N/A</v>
      </c>
      <c r="R1382" s="111" t="e">
        <v>#N/A</v>
      </c>
      <c r="AC1382" s="84" t="str">
        <f t="shared" ref="AC1382:AC1441" si="23">D1382&amp;E1382&amp;F1382</f>
        <v>MaltaWiMAXRural</v>
      </c>
    </row>
    <row r="1383" spans="4:29" ht="13.15" customHeight="1" x14ac:dyDescent="0.25">
      <c r="D1383" s="53" t="s">
        <v>174</v>
      </c>
      <c r="E1383" s="53" t="s">
        <v>124</v>
      </c>
      <c r="F1383" s="53" t="s">
        <v>20</v>
      </c>
      <c r="G1383" s="53" t="s">
        <v>189</v>
      </c>
      <c r="H1383" s="54">
        <v>1480.274598096712</v>
      </c>
      <c r="I1383" s="54">
        <v>1451.9299550984306</v>
      </c>
      <c r="J1383" s="54">
        <v>1560.1308718698456</v>
      </c>
      <c r="K1383" s="54">
        <v>1671.4258135019861</v>
      </c>
      <c r="L1383" s="54">
        <v>1690.0122438748208</v>
      </c>
      <c r="M1383" s="54">
        <v>1785.3705505777552</v>
      </c>
      <c r="N1383" s="54" t="e">
        <v>#N/A</v>
      </c>
      <c r="O1383" s="54" t="e">
        <v>#N/A</v>
      </c>
      <c r="P1383" s="54" t="e">
        <v>#N/A</v>
      </c>
      <c r="Q1383" s="54" t="e">
        <v>#N/A</v>
      </c>
      <c r="R1383" s="111" t="e">
        <v>#N/A</v>
      </c>
      <c r="AC1383" s="84" t="str">
        <f t="shared" si="23"/>
        <v>MaltaCable modemRural</v>
      </c>
    </row>
    <row r="1384" spans="4:29" ht="13.15" customHeight="1" x14ac:dyDescent="0.25">
      <c r="D1384" s="53" t="s">
        <v>174</v>
      </c>
      <c r="E1384" s="53" t="s">
        <v>134</v>
      </c>
      <c r="F1384" s="53" t="s">
        <v>20</v>
      </c>
      <c r="G1384" s="53" t="s">
        <v>189</v>
      </c>
      <c r="H1384" s="54">
        <v>1472.274598096712</v>
      </c>
      <c r="I1384" s="54">
        <v>1389</v>
      </c>
      <c r="J1384" s="54">
        <v>1544.2970488649594</v>
      </c>
      <c r="K1384" s="54">
        <v>1659.6233104181101</v>
      </c>
      <c r="L1384" s="54">
        <v>1678.1757439632474</v>
      </c>
      <c r="M1384" s="54">
        <v>1773.338662304797</v>
      </c>
      <c r="N1384" s="54" t="e">
        <v>#N/A</v>
      </c>
      <c r="O1384" s="54" t="e">
        <v>#N/A</v>
      </c>
      <c r="P1384" s="54" t="e">
        <v>#N/A</v>
      </c>
      <c r="Q1384" s="54" t="e">
        <v>#N/A</v>
      </c>
      <c r="R1384" s="111" t="e">
        <v>#N/A</v>
      </c>
      <c r="AC1384" s="84" t="str">
        <f t="shared" si="23"/>
        <v>MaltaHSPARural</v>
      </c>
    </row>
    <row r="1385" spans="4:29" ht="13.15" customHeight="1" x14ac:dyDescent="0.25">
      <c r="D1385" s="53" t="s">
        <v>175</v>
      </c>
      <c r="E1385" s="53" t="s">
        <v>31</v>
      </c>
      <c r="F1385" s="53" t="s">
        <v>20</v>
      </c>
      <c r="G1385" s="53" t="s">
        <v>152</v>
      </c>
      <c r="H1385" s="148">
        <v>299377.31223389565</v>
      </c>
      <c r="I1385" s="148">
        <v>297404.72251978057</v>
      </c>
      <c r="J1385" s="148">
        <v>298326.01147870556</v>
      </c>
      <c r="K1385" s="148">
        <v>297467.03514142515</v>
      </c>
      <c r="L1385" s="148">
        <v>298864.67552583036</v>
      </c>
      <c r="M1385" s="148">
        <v>300671.07035385142</v>
      </c>
      <c r="N1385" s="148">
        <v>312251.08250385738</v>
      </c>
      <c r="O1385" s="147">
        <v>318179</v>
      </c>
      <c r="P1385" s="147">
        <v>318179</v>
      </c>
      <c r="Q1385" s="147">
        <v>318179</v>
      </c>
      <c r="R1385" s="111">
        <v>319663</v>
      </c>
      <c r="AC1385" s="84" t="str">
        <f t="shared" si="23"/>
        <v>NetherlandsHouseholdsRural</v>
      </c>
    </row>
    <row r="1386" spans="4:29" ht="13.15" customHeight="1" x14ac:dyDescent="0.25">
      <c r="D1386" s="53" t="s">
        <v>175</v>
      </c>
      <c r="E1386" s="53" t="s">
        <v>65</v>
      </c>
      <c r="F1386" s="53" t="s">
        <v>20</v>
      </c>
      <c r="G1386" s="53" t="s">
        <v>189</v>
      </c>
      <c r="H1386" s="148">
        <v>296084.16179932281</v>
      </c>
      <c r="I1386" s="148">
        <v>294133.27057206299</v>
      </c>
      <c r="J1386" s="148">
        <v>295044.42535243981</v>
      </c>
      <c r="K1386" s="148">
        <v>294194.89775486948</v>
      </c>
      <c r="L1386" s="148">
        <v>295577.16409504623</v>
      </c>
      <c r="M1386" s="148">
        <v>297363.68857995904</v>
      </c>
      <c r="N1386" s="148">
        <v>308816.32059631497</v>
      </c>
      <c r="O1386" s="147">
        <v>314710.84889999998</v>
      </c>
      <c r="P1386" s="147">
        <v>316854.4207460467</v>
      </c>
      <c r="Q1386" s="147">
        <v>313646.00001317094</v>
      </c>
      <c r="R1386" s="54">
        <v>318011</v>
      </c>
      <c r="AC1386" s="84" t="str">
        <f t="shared" si="23"/>
        <v>NetherlandsFixed broadband coverageRural</v>
      </c>
    </row>
    <row r="1387" spans="4:29" ht="13.15" customHeight="1" x14ac:dyDescent="0.25">
      <c r="D1387" s="53" t="s">
        <v>175</v>
      </c>
      <c r="E1387" s="53" t="s">
        <v>70</v>
      </c>
      <c r="F1387" s="53" t="s">
        <v>20</v>
      </c>
      <c r="G1387" s="53" t="s">
        <v>189</v>
      </c>
      <c r="H1387" s="148">
        <v>212295.17357871545</v>
      </c>
      <c r="I1387" s="148">
        <v>212680.79425993122</v>
      </c>
      <c r="J1387" s="148">
        <v>215875.39977635865</v>
      </c>
      <c r="K1387" s="148">
        <v>217484.82797694474</v>
      </c>
      <c r="L1387" s="148">
        <v>219056.98234691197</v>
      </c>
      <c r="M1387" s="148">
        <v>241119.25614635655</v>
      </c>
      <c r="N1387" s="148">
        <v>251362.12141560519</v>
      </c>
      <c r="O1387" s="147">
        <v>258027.26005000001</v>
      </c>
      <c r="P1387" s="147">
        <v>259459.06555</v>
      </c>
      <c r="Q1387" s="147">
        <v>306416.99999539205</v>
      </c>
      <c r="R1387" s="54">
        <v>312742.36199999996</v>
      </c>
      <c r="AC1387" s="84" t="str">
        <f t="shared" si="23"/>
        <v>NetherlandsNGA coverageRural</v>
      </c>
    </row>
    <row r="1388" spans="4:29" ht="13.15" customHeight="1" x14ac:dyDescent="0.25">
      <c r="D1388" s="53" t="s">
        <v>175</v>
      </c>
      <c r="E1388" s="53" t="s">
        <v>225</v>
      </c>
      <c r="F1388" s="53" t="s">
        <v>20</v>
      </c>
      <c r="G1388" s="53" t="s">
        <v>189</v>
      </c>
      <c r="H1388" s="54" t="e">
        <v>#N/A</v>
      </c>
      <c r="I1388" s="54" t="e">
        <v>#N/A</v>
      </c>
      <c r="J1388" s="54" t="e">
        <v>#N/A</v>
      </c>
      <c r="K1388" s="54" t="e">
        <v>#N/A</v>
      </c>
      <c r="L1388" s="54" t="e">
        <v>#N/A</v>
      </c>
      <c r="M1388" s="54" t="e">
        <v>#N/A</v>
      </c>
      <c r="N1388" s="148">
        <v>123657.74521182514</v>
      </c>
      <c r="O1388" s="147">
        <v>128529.095070082</v>
      </c>
      <c r="P1388" s="147">
        <v>215181.62078361146</v>
      </c>
      <c r="Q1388" s="147">
        <v>280989.00000405405</v>
      </c>
      <c r="R1388" s="54">
        <v>285734</v>
      </c>
      <c r="AC1388" s="84" t="str">
        <f t="shared" si="23"/>
        <v>NetherlandsFixed VHCN coverage (FTTP &amp; DOCSIS 3.1)Rural</v>
      </c>
    </row>
    <row r="1389" spans="4:29" ht="13.15" customHeight="1" x14ac:dyDescent="0.25">
      <c r="D1389" s="53" t="s">
        <v>175</v>
      </c>
      <c r="E1389" s="53" t="s">
        <v>226</v>
      </c>
      <c r="F1389" s="53" t="s">
        <v>20</v>
      </c>
      <c r="G1389" s="53" t="s">
        <v>189</v>
      </c>
      <c r="H1389" s="54" t="e">
        <v>#N/A</v>
      </c>
      <c r="I1389" s="54" t="e">
        <v>#N/A</v>
      </c>
      <c r="J1389" s="54" t="e">
        <v>#N/A</v>
      </c>
      <c r="K1389" s="54" t="e">
        <v>#N/A</v>
      </c>
      <c r="L1389" s="54" t="e">
        <v>#N/A</v>
      </c>
      <c r="M1389" s="54" t="e">
        <v>#N/A</v>
      </c>
      <c r="N1389" s="54" t="e">
        <v>#N/A</v>
      </c>
      <c r="O1389" s="54" t="e">
        <v>#N/A</v>
      </c>
      <c r="P1389" s="54" t="e">
        <v>#N/A</v>
      </c>
      <c r="Q1389" s="54" t="e">
        <v>#N/A</v>
      </c>
      <c r="R1389" s="54">
        <v>285734</v>
      </c>
      <c r="AC1389" s="84" t="str">
        <f t="shared" si="23"/>
        <v>NetherlandsVHCN coverage (as defined by BEREC)Rural</v>
      </c>
    </row>
    <row r="1390" spans="4:29" ht="13.15" customHeight="1" x14ac:dyDescent="0.25">
      <c r="D1390" s="53" t="s">
        <v>175</v>
      </c>
      <c r="E1390" s="53" t="s">
        <v>74</v>
      </c>
      <c r="F1390" s="53" t="s">
        <v>20</v>
      </c>
      <c r="G1390" s="53" t="s">
        <v>189</v>
      </c>
      <c r="H1390" s="148">
        <v>236208.69935254368</v>
      </c>
      <c r="I1390" s="148">
        <v>234652.32606810686</v>
      </c>
      <c r="J1390" s="148">
        <v>235379.22305669871</v>
      </c>
      <c r="K1390" s="148">
        <v>234701.49072658445</v>
      </c>
      <c r="L1390" s="148">
        <v>235842.28860691492</v>
      </c>
      <c r="M1390" s="148">
        <v>237530.14557954264</v>
      </c>
      <c r="N1390" s="148">
        <v>250144.34219384016</v>
      </c>
      <c r="O1390" s="147">
        <v>261574.95590000003</v>
      </c>
      <c r="P1390" s="147">
        <v>262561.31080000004</v>
      </c>
      <c r="Q1390" s="147">
        <v>266110</v>
      </c>
      <c r="R1390" s="54">
        <v>263163</v>
      </c>
      <c r="AC1390" s="84" t="str">
        <f t="shared" si="23"/>
        <v>NetherlandsDSLRural</v>
      </c>
    </row>
    <row r="1391" spans="4:29" ht="13.15" customHeight="1" x14ac:dyDescent="0.25">
      <c r="D1391" s="53" t="s">
        <v>175</v>
      </c>
      <c r="E1391" s="53" t="s">
        <v>78</v>
      </c>
      <c r="F1391" s="53" t="s">
        <v>20</v>
      </c>
      <c r="G1391" s="53" t="s">
        <v>189</v>
      </c>
      <c r="H1391" s="148">
        <v>118887.79343273664</v>
      </c>
      <c r="I1391" s="148">
        <v>151842.76819440161</v>
      </c>
      <c r="J1391" s="148">
        <v>156024.50400336302</v>
      </c>
      <c r="K1391" s="148">
        <v>160099.73298346641</v>
      </c>
      <c r="L1391" s="148">
        <v>177684.64703761123</v>
      </c>
      <c r="M1391" s="148">
        <v>181567.44193886168</v>
      </c>
      <c r="N1391" s="148">
        <v>190473.16032735299</v>
      </c>
      <c r="O1391" s="147">
        <v>197875.52009999999</v>
      </c>
      <c r="P1391" s="147">
        <v>200739.1311</v>
      </c>
      <c r="Q1391" s="147">
        <v>204488</v>
      </c>
      <c r="R1391" s="54">
        <v>220303</v>
      </c>
      <c r="AC1391" s="84" t="str">
        <f t="shared" si="23"/>
        <v>NetherlandsVDSLRural</v>
      </c>
    </row>
    <row r="1392" spans="4:29" ht="13.15" customHeight="1" x14ac:dyDescent="0.25">
      <c r="D1392" s="53" t="s">
        <v>175</v>
      </c>
      <c r="E1392" s="53" t="s">
        <v>82</v>
      </c>
      <c r="F1392" s="53" t="s">
        <v>20</v>
      </c>
      <c r="G1392" s="53" t="s">
        <v>189</v>
      </c>
      <c r="H1392" s="54" t="e">
        <v>#N/A</v>
      </c>
      <c r="I1392" s="54" t="e">
        <v>#N/A</v>
      </c>
      <c r="J1392" s="54" t="e">
        <v>#N/A</v>
      </c>
      <c r="K1392" s="54" t="e">
        <v>#N/A</v>
      </c>
      <c r="L1392" s="54" t="e">
        <v>#N/A</v>
      </c>
      <c r="M1392" s="54" t="e">
        <v>#N/A</v>
      </c>
      <c r="N1392" s="148">
        <v>13583.3066561134</v>
      </c>
      <c r="O1392" s="147">
        <v>14145.684292091195</v>
      </c>
      <c r="P1392" s="147">
        <v>124474.97494309537</v>
      </c>
      <c r="Q1392" s="147">
        <v>126762</v>
      </c>
      <c r="R1392" s="54">
        <v>135125</v>
      </c>
      <c r="AC1392" s="84" t="str">
        <f t="shared" si="23"/>
        <v>NetherlandsVDSL 2 VectoringRural</v>
      </c>
    </row>
    <row r="1393" spans="4:29" ht="13.15" customHeight="1" x14ac:dyDescent="0.25">
      <c r="D1393" s="53" t="s">
        <v>175</v>
      </c>
      <c r="E1393" s="53" t="s">
        <v>86</v>
      </c>
      <c r="F1393" s="53" t="s">
        <v>20</v>
      </c>
      <c r="G1393" s="53" t="s">
        <v>189</v>
      </c>
      <c r="H1393" s="148">
        <v>46403.483396253825</v>
      </c>
      <c r="I1393" s="148">
        <v>49666.588660803354</v>
      </c>
      <c r="J1393" s="148">
        <v>54891.986112081824</v>
      </c>
      <c r="K1393" s="148">
        <v>59195.939993143606</v>
      </c>
      <c r="L1393" s="148">
        <v>60574.686641214532</v>
      </c>
      <c r="M1393" s="148">
        <v>68127.46427480632</v>
      </c>
      <c r="N1393" s="148">
        <v>82558.492245035086</v>
      </c>
      <c r="O1393" s="147">
        <v>86649.59507008201</v>
      </c>
      <c r="P1393" s="147">
        <v>173302.12078361146</v>
      </c>
      <c r="Q1393" s="147">
        <v>243072</v>
      </c>
      <c r="R1393" s="54">
        <v>250693</v>
      </c>
      <c r="AC1393" s="84" t="str">
        <f t="shared" si="23"/>
        <v>NetherlandsFTTPRural</v>
      </c>
    </row>
    <row r="1394" spans="4:29" ht="13.15" customHeight="1" x14ac:dyDescent="0.25">
      <c r="D1394" s="53" t="s">
        <v>175</v>
      </c>
      <c r="E1394" s="53" t="s">
        <v>90</v>
      </c>
      <c r="F1394" s="53" t="s">
        <v>20</v>
      </c>
      <c r="G1394" s="53" t="s">
        <v>189</v>
      </c>
      <c r="H1394" s="54">
        <v>78809.551527281394</v>
      </c>
      <c r="I1394" s="148">
        <v>78290.277339278517</v>
      </c>
      <c r="J1394" s="148">
        <v>78532.801961929916</v>
      </c>
      <c r="K1394" s="148">
        <v>78306.680819320667</v>
      </c>
      <c r="L1394" s="148">
        <v>78674.602526779025</v>
      </c>
      <c r="M1394" s="148">
        <v>79150.126758108614</v>
      </c>
      <c r="N1394" s="148">
        <v>88964.065454420881</v>
      </c>
      <c r="O1394" s="147">
        <v>90653</v>
      </c>
      <c r="P1394" s="147">
        <v>90653</v>
      </c>
      <c r="Q1394" s="147">
        <v>90653</v>
      </c>
      <c r="R1394" s="54">
        <v>86046</v>
      </c>
      <c r="AC1394" s="84" t="str">
        <f t="shared" si="23"/>
        <v>NetherlandsCable modem DOCSIS 3.0Rural</v>
      </c>
    </row>
    <row r="1395" spans="4:29" ht="13.15" customHeight="1" x14ac:dyDescent="0.25">
      <c r="D1395" s="53" t="s">
        <v>175</v>
      </c>
      <c r="E1395" s="53" t="s">
        <v>94</v>
      </c>
      <c r="F1395" s="53" t="s">
        <v>20</v>
      </c>
      <c r="G1395" s="53" t="s">
        <v>189</v>
      </c>
      <c r="H1395" s="54" t="e">
        <v>#N/A</v>
      </c>
      <c r="I1395" s="54" t="e">
        <v>#N/A</v>
      </c>
      <c r="J1395" s="54" t="e">
        <v>#N/A</v>
      </c>
      <c r="K1395" s="54" t="e">
        <v>#N/A</v>
      </c>
      <c r="L1395" s="54" t="e">
        <v>#N/A</v>
      </c>
      <c r="M1395" s="54" t="e">
        <v>#N/A</v>
      </c>
      <c r="N1395" s="148">
        <v>82198.50593358012</v>
      </c>
      <c r="O1395" s="147">
        <v>83759</v>
      </c>
      <c r="P1395" s="147">
        <v>83759</v>
      </c>
      <c r="Q1395" s="147">
        <v>83759</v>
      </c>
      <c r="R1395" s="54">
        <v>83040</v>
      </c>
      <c r="AC1395" s="84" t="str">
        <f t="shared" si="23"/>
        <v>NetherlandsCable modem DOCSIS 3.1Rural</v>
      </c>
    </row>
    <row r="1396" spans="4:29" ht="13.15" customHeight="1" x14ac:dyDescent="0.25">
      <c r="D1396" s="53" t="s">
        <v>175</v>
      </c>
      <c r="E1396" s="53" t="s">
        <v>98</v>
      </c>
      <c r="F1396" s="53" t="s">
        <v>20</v>
      </c>
      <c r="G1396" s="53" t="s">
        <v>189</v>
      </c>
      <c r="H1396" s="54" t="e">
        <v>#N/A</v>
      </c>
      <c r="I1396" s="54" t="e">
        <v>#N/A</v>
      </c>
      <c r="J1396" s="54" t="e">
        <v>#N/A</v>
      </c>
      <c r="K1396" s="54" t="e">
        <v>#N/A</v>
      </c>
      <c r="L1396" s="54" t="e">
        <v>#N/A</v>
      </c>
      <c r="M1396" s="54" t="e">
        <v>#N/A</v>
      </c>
      <c r="N1396" s="148">
        <v>271658.44177835586</v>
      </c>
      <c r="O1396" s="147">
        <v>276815.73</v>
      </c>
      <c r="P1396" s="147">
        <v>277759.80945157388</v>
      </c>
      <c r="Q1396" s="147">
        <v>279363.23785352556</v>
      </c>
      <c r="R1396" s="54">
        <v>0</v>
      </c>
      <c r="AC1396" s="84" t="str">
        <f t="shared" si="23"/>
        <v>NetherlandsFWARural</v>
      </c>
    </row>
    <row r="1397" spans="4:29" ht="13.15" customHeight="1" x14ac:dyDescent="0.25">
      <c r="D1397" s="53" t="s">
        <v>175</v>
      </c>
      <c r="E1397" s="53" t="s">
        <v>102</v>
      </c>
      <c r="F1397" s="53" t="s">
        <v>20</v>
      </c>
      <c r="G1397" s="53" t="s">
        <v>189</v>
      </c>
      <c r="H1397" s="148">
        <v>127542.81819906988</v>
      </c>
      <c r="I1397" s="148">
        <v>284118.22340818058</v>
      </c>
      <c r="J1397" s="148">
        <v>293128.32232727256</v>
      </c>
      <c r="K1397" s="148">
        <v>292089.65623163315</v>
      </c>
      <c r="L1397" s="148">
        <v>296934.74553590332</v>
      </c>
      <c r="M1397" s="148">
        <v>298867.04393172829</v>
      </c>
      <c r="N1397" s="148">
        <v>310009.77681697434</v>
      </c>
      <c r="O1397" s="147">
        <v>315895.14433990652</v>
      </c>
      <c r="P1397" s="147">
        <v>313852.89203567675</v>
      </c>
      <c r="Q1397" s="147">
        <v>318179</v>
      </c>
      <c r="R1397" s="54" t="e">
        <v>#N/A</v>
      </c>
      <c r="AC1397" s="84" t="str">
        <f t="shared" si="23"/>
        <v>NetherlandsLTERural</v>
      </c>
    </row>
    <row r="1398" spans="4:29" ht="13.15" customHeight="1" x14ac:dyDescent="0.25">
      <c r="D1398" s="53" t="s">
        <v>175</v>
      </c>
      <c r="E1398" s="53" t="s">
        <v>108</v>
      </c>
      <c r="F1398" s="53" t="s">
        <v>20</v>
      </c>
      <c r="G1398" s="53" t="s">
        <v>189</v>
      </c>
      <c r="H1398" s="54" t="e">
        <v>#N/A</v>
      </c>
      <c r="I1398" s="54" t="e">
        <v>#N/A</v>
      </c>
      <c r="J1398" s="54" t="e">
        <v>#N/A</v>
      </c>
      <c r="K1398" s="54" t="e">
        <v>#N/A</v>
      </c>
      <c r="L1398" s="54" t="e">
        <v>#N/A</v>
      </c>
      <c r="M1398" s="54" t="e">
        <v>#N/A</v>
      </c>
      <c r="N1398" s="54" t="e">
        <v>#N/A</v>
      </c>
      <c r="O1398" s="147">
        <v>0</v>
      </c>
      <c r="P1398" s="147">
        <v>308133.54197265458</v>
      </c>
      <c r="Q1398" s="147">
        <v>318179</v>
      </c>
      <c r="R1398" s="54">
        <v>319650</v>
      </c>
      <c r="AC1398" s="84" t="str">
        <f t="shared" si="23"/>
        <v>Netherlands5GRural</v>
      </c>
    </row>
    <row r="1399" spans="4:29" ht="13.15" customHeight="1" x14ac:dyDescent="0.25">
      <c r="D1399" s="53" t="s">
        <v>175</v>
      </c>
      <c r="E1399" s="53" t="s">
        <v>207</v>
      </c>
      <c r="F1399" s="53" t="s">
        <v>20</v>
      </c>
      <c r="G1399" s="53" t="s">
        <v>189</v>
      </c>
      <c r="H1399" s="54" t="e">
        <v>#N/A</v>
      </c>
      <c r="I1399" s="54" t="e">
        <v>#N/A</v>
      </c>
      <c r="J1399" s="54" t="e">
        <v>#N/A</v>
      </c>
      <c r="K1399" s="54" t="e">
        <v>#N/A</v>
      </c>
      <c r="L1399" s="54" t="e">
        <v>#N/A</v>
      </c>
      <c r="M1399" s="54" t="e">
        <v>#N/A</v>
      </c>
      <c r="N1399" s="54" t="e">
        <v>#N/A</v>
      </c>
      <c r="O1399" s="111" t="e">
        <v>#N/A</v>
      </c>
      <c r="P1399" s="111" t="e">
        <v>#N/A</v>
      </c>
      <c r="Q1399" s="111">
        <v>0</v>
      </c>
      <c r="R1399" s="54">
        <v>0</v>
      </c>
      <c r="AC1399" s="84" t="str">
        <f t="shared" si="23"/>
        <v>Netherlands5G in the 3.4–3.8 GHz bandRural</v>
      </c>
    </row>
    <row r="1400" spans="4:29" ht="13.15" customHeight="1" x14ac:dyDescent="0.25">
      <c r="D1400" s="53" t="s">
        <v>175</v>
      </c>
      <c r="E1400" s="53" t="s">
        <v>112</v>
      </c>
      <c r="F1400" s="53" t="s">
        <v>20</v>
      </c>
      <c r="G1400" s="53" t="s">
        <v>189</v>
      </c>
      <c r="H1400" s="54">
        <v>299377.31223389565</v>
      </c>
      <c r="I1400" s="54">
        <v>297404.72251978057</v>
      </c>
      <c r="J1400" s="54">
        <v>298326.01147870556</v>
      </c>
      <c r="K1400" s="54">
        <v>297467.03514142515</v>
      </c>
      <c r="L1400" s="54">
        <v>298864.67552583036</v>
      </c>
      <c r="M1400" s="54">
        <v>300671.07035385142</v>
      </c>
      <c r="N1400" s="54">
        <v>312251.08250385738</v>
      </c>
      <c r="O1400" s="147">
        <v>318179</v>
      </c>
      <c r="P1400" s="147">
        <v>318179</v>
      </c>
      <c r="Q1400" s="147">
        <v>318179</v>
      </c>
      <c r="R1400" s="54">
        <v>319663</v>
      </c>
      <c r="AC1400" s="84" t="str">
        <f t="shared" si="23"/>
        <v>NetherlandsSatelliteRural</v>
      </c>
    </row>
    <row r="1401" spans="4:29" ht="13.15" customHeight="1" x14ac:dyDescent="0.25">
      <c r="D1401" s="53" t="s">
        <v>175</v>
      </c>
      <c r="E1401" s="53" t="s">
        <v>52</v>
      </c>
      <c r="F1401" s="53" t="s">
        <v>20</v>
      </c>
      <c r="G1401" s="53" t="s">
        <v>189</v>
      </c>
      <c r="H1401" s="54">
        <v>285156.88990278565</v>
      </c>
      <c r="I1401" s="54">
        <v>293870.25511541823</v>
      </c>
      <c r="J1401" s="54">
        <v>295727.16690298909</v>
      </c>
      <c r="K1401" s="54">
        <v>294778.34568652912</v>
      </c>
      <c r="L1401" s="54">
        <v>297925.93696769222</v>
      </c>
      <c r="M1401" s="54">
        <v>299700.27292729309</v>
      </c>
      <c r="N1401" s="54" t="e">
        <v>#N/A</v>
      </c>
      <c r="O1401" s="54" t="e">
        <v>#N/A</v>
      </c>
      <c r="P1401" s="54" t="e">
        <v>#N/A</v>
      </c>
      <c r="Q1401" s="54" t="e">
        <v>#N/A</v>
      </c>
      <c r="R1401" s="111" t="e">
        <v>#N/A</v>
      </c>
      <c r="AC1401" s="84" t="str">
        <f t="shared" si="23"/>
        <v>NetherlandsOverall broadband coverageRural</v>
      </c>
    </row>
    <row r="1402" spans="4:29" ht="13.15" customHeight="1" x14ac:dyDescent="0.25">
      <c r="D1402" s="53" t="s">
        <v>175</v>
      </c>
      <c r="E1402" s="53" t="s">
        <v>53</v>
      </c>
      <c r="F1402" s="53" t="s">
        <v>20</v>
      </c>
      <c r="G1402" s="53" t="s">
        <v>189</v>
      </c>
      <c r="H1402" s="54" t="e">
        <v>#N/A</v>
      </c>
      <c r="I1402" s="54" t="e">
        <v>#N/A</v>
      </c>
      <c r="J1402" s="54" t="e">
        <v>#N/A</v>
      </c>
      <c r="K1402" s="54" t="e">
        <v>#N/A</v>
      </c>
      <c r="L1402" s="54">
        <v>278640.49302900786</v>
      </c>
      <c r="M1402" s="54">
        <v>241526.77068156062</v>
      </c>
      <c r="N1402" s="54" t="e">
        <v>#N/A</v>
      </c>
      <c r="O1402" s="54" t="e">
        <v>#N/A</v>
      </c>
      <c r="P1402" s="54" t="e">
        <v>#N/A</v>
      </c>
      <c r="Q1402" s="54" t="e">
        <v>#N/A</v>
      </c>
      <c r="R1402" s="111" t="e">
        <v>#N/A</v>
      </c>
      <c r="AC1402" s="84" t="str">
        <f t="shared" si="23"/>
        <v>NetherlandsDOCSIS 3.0 &amp; FTTP coverageRural</v>
      </c>
    </row>
    <row r="1403" spans="4:29" ht="13.15" customHeight="1" x14ac:dyDescent="0.25">
      <c r="D1403" s="53" t="s">
        <v>175</v>
      </c>
      <c r="E1403" s="53" t="s">
        <v>129</v>
      </c>
      <c r="F1403" s="53" t="s">
        <v>20</v>
      </c>
      <c r="G1403" s="53" t="s">
        <v>189</v>
      </c>
      <c r="H1403" s="54">
        <v>0</v>
      </c>
      <c r="I1403" s="54">
        <v>0</v>
      </c>
      <c r="J1403" s="54">
        <v>0</v>
      </c>
      <c r="K1403" s="54">
        <v>0</v>
      </c>
      <c r="L1403" s="54">
        <v>0</v>
      </c>
      <c r="M1403" s="54">
        <v>0</v>
      </c>
      <c r="N1403" s="54" t="e">
        <v>#N/A</v>
      </c>
      <c r="O1403" s="54" t="e">
        <v>#N/A</v>
      </c>
      <c r="P1403" s="54" t="e">
        <v>#N/A</v>
      </c>
      <c r="Q1403" s="54" t="e">
        <v>#N/A</v>
      </c>
      <c r="R1403" s="111" t="e">
        <v>#N/A</v>
      </c>
      <c r="AC1403" s="84" t="str">
        <f t="shared" si="23"/>
        <v>NetherlandsWiMAXRural</v>
      </c>
    </row>
    <row r="1404" spans="4:29" ht="13.15" customHeight="1" x14ac:dyDescent="0.25">
      <c r="D1404" s="53" t="s">
        <v>175</v>
      </c>
      <c r="E1404" s="53" t="s">
        <v>124</v>
      </c>
      <c r="F1404" s="53" t="s">
        <v>20</v>
      </c>
      <c r="G1404" s="53" t="s">
        <v>189</v>
      </c>
      <c r="H1404" s="54">
        <v>78809.551527281394</v>
      </c>
      <c r="I1404" s="54">
        <v>78290.277339278517</v>
      </c>
      <c r="J1404" s="54">
        <v>78532.801961929916</v>
      </c>
      <c r="K1404" s="54">
        <v>78306.680819320667</v>
      </c>
      <c r="L1404" s="54">
        <v>78674.602526779025</v>
      </c>
      <c r="M1404" s="54">
        <v>79150.126758108614</v>
      </c>
      <c r="N1404" s="54" t="e">
        <v>#N/A</v>
      </c>
      <c r="O1404" s="54" t="e">
        <v>#N/A</v>
      </c>
      <c r="P1404" s="54" t="e">
        <v>#N/A</v>
      </c>
      <c r="Q1404" s="54" t="e">
        <v>#N/A</v>
      </c>
      <c r="R1404" s="111" t="e">
        <v>#N/A</v>
      </c>
      <c r="AC1404" s="84" t="str">
        <f t="shared" si="23"/>
        <v>NetherlandsCable modemRural</v>
      </c>
    </row>
    <row r="1405" spans="4:29" ht="13.15" customHeight="1" x14ac:dyDescent="0.25">
      <c r="D1405" s="53" t="s">
        <v>175</v>
      </c>
      <c r="E1405" s="53" t="s">
        <v>134</v>
      </c>
      <c r="F1405" s="53" t="s">
        <v>20</v>
      </c>
      <c r="G1405" s="53" t="s">
        <v>189</v>
      </c>
      <c r="H1405" s="54">
        <v>270936.46757167554</v>
      </c>
      <c r="I1405" s="54">
        <v>284118.22340818058</v>
      </c>
      <c r="J1405" s="54">
        <v>293128.32232727256</v>
      </c>
      <c r="K1405" s="54">
        <v>196923.17726362345</v>
      </c>
      <c r="L1405" s="54">
        <v>296934.74553590332</v>
      </c>
      <c r="M1405" s="54">
        <v>298729.47550073464</v>
      </c>
      <c r="N1405" s="54" t="e">
        <v>#N/A</v>
      </c>
      <c r="O1405" s="54" t="e">
        <v>#N/A</v>
      </c>
      <c r="P1405" s="54" t="e">
        <v>#N/A</v>
      </c>
      <c r="Q1405" s="54" t="e">
        <v>#N/A</v>
      </c>
      <c r="R1405" s="111" t="e">
        <v>#N/A</v>
      </c>
      <c r="AC1405" s="84" t="str">
        <f t="shared" si="23"/>
        <v>NetherlandsHSPARural</v>
      </c>
    </row>
    <row r="1406" spans="4:29" ht="13.15" customHeight="1" x14ac:dyDescent="0.25">
      <c r="D1406" s="53" t="s">
        <v>177</v>
      </c>
      <c r="E1406" s="53" t="s">
        <v>31</v>
      </c>
      <c r="F1406" s="53" t="s">
        <v>20</v>
      </c>
      <c r="G1406" s="53" t="s">
        <v>152</v>
      </c>
      <c r="H1406" s="54">
        <v>514980.96927054686</v>
      </c>
      <c r="I1406" s="54">
        <v>519174.57936126494</v>
      </c>
      <c r="J1406" s="54">
        <v>522697.45587517967</v>
      </c>
      <c r="K1406" s="54">
        <v>431649.69081062882</v>
      </c>
      <c r="L1406" s="54">
        <v>436617.52437590749</v>
      </c>
      <c r="M1406" s="54">
        <v>492217</v>
      </c>
      <c r="N1406" s="54">
        <v>437400.32599999994</v>
      </c>
      <c r="O1406" s="111">
        <v>534621.77067442052</v>
      </c>
      <c r="P1406" s="111">
        <v>440704.80800000002</v>
      </c>
      <c r="Q1406" s="111">
        <v>440303.61700000003</v>
      </c>
      <c r="R1406" s="111">
        <v>422456.45665740228</v>
      </c>
      <c r="AC1406" s="84" t="str">
        <f t="shared" si="23"/>
        <v>NorwayHouseholdsRural</v>
      </c>
    </row>
    <row r="1407" spans="4:29" ht="13.15" customHeight="1" x14ac:dyDescent="0.25">
      <c r="D1407" s="53" t="s">
        <v>177</v>
      </c>
      <c r="E1407" s="53" t="s">
        <v>65</v>
      </c>
      <c r="F1407" s="53" t="s">
        <v>20</v>
      </c>
      <c r="G1407" s="53" t="s">
        <v>189</v>
      </c>
      <c r="H1407" s="54">
        <v>446862.66427366144</v>
      </c>
      <c r="I1407" s="54">
        <v>423918.15000111249</v>
      </c>
      <c r="J1407" s="54">
        <v>404324.84493419266</v>
      </c>
      <c r="K1407" s="54">
        <v>325505.52106637741</v>
      </c>
      <c r="L1407" s="54">
        <v>326153.29070880287</v>
      </c>
      <c r="M1407" s="54">
        <v>424518.13743901771</v>
      </c>
      <c r="N1407" s="54">
        <v>410357.38029536844</v>
      </c>
      <c r="O1407" s="111">
        <v>517278.71946039365</v>
      </c>
      <c r="P1407" s="111">
        <v>400969.51923116844</v>
      </c>
      <c r="Q1407" s="111">
        <v>436243.97812401358</v>
      </c>
      <c r="R1407" s="54">
        <v>420041.66847366898</v>
      </c>
      <c r="AC1407" s="84" t="str">
        <f t="shared" si="23"/>
        <v>NorwayFixed broadband coverageRural</v>
      </c>
    </row>
    <row r="1408" spans="4:29" ht="13.15" customHeight="1" x14ac:dyDescent="0.25">
      <c r="D1408" s="53" t="s">
        <v>177</v>
      </c>
      <c r="E1408" s="53" t="s">
        <v>70</v>
      </c>
      <c r="F1408" s="53" t="s">
        <v>20</v>
      </c>
      <c r="G1408" s="53" t="s">
        <v>189</v>
      </c>
      <c r="H1408" s="54">
        <v>83211</v>
      </c>
      <c r="I1408" s="54">
        <v>162098.54603696355</v>
      </c>
      <c r="J1408" s="54">
        <v>168340.47121233025</v>
      </c>
      <c r="K1408" s="54">
        <v>159456.13585374266</v>
      </c>
      <c r="L1408" s="54">
        <v>175420.51879197024</v>
      </c>
      <c r="M1408" s="54">
        <v>238481.99729558488</v>
      </c>
      <c r="N1408" s="54">
        <v>260986.53343232325</v>
      </c>
      <c r="O1408" s="111">
        <v>376836.45352391928</v>
      </c>
      <c r="P1408" s="111">
        <v>302846.43505925318</v>
      </c>
      <c r="Q1408" s="111">
        <v>324213.76725708804</v>
      </c>
      <c r="R1408" s="54">
        <v>325965.97128959093</v>
      </c>
      <c r="AC1408" s="84" t="str">
        <f t="shared" si="23"/>
        <v>NorwayNGA coverageRural</v>
      </c>
    </row>
    <row r="1409" spans="4:29" ht="13.15" customHeight="1" x14ac:dyDescent="0.25">
      <c r="D1409" s="53" t="s">
        <v>177</v>
      </c>
      <c r="E1409" s="53" t="s">
        <v>225</v>
      </c>
      <c r="F1409" s="53" t="s">
        <v>20</v>
      </c>
      <c r="G1409" s="53" t="s">
        <v>189</v>
      </c>
      <c r="H1409" s="54" t="e">
        <v>#N/A</v>
      </c>
      <c r="I1409" s="54" t="e">
        <v>#N/A</v>
      </c>
      <c r="J1409" s="54" t="e">
        <v>#N/A</v>
      </c>
      <c r="K1409" s="54" t="e">
        <v>#N/A</v>
      </c>
      <c r="L1409" s="54" t="e">
        <v>#N/A</v>
      </c>
      <c r="M1409" s="54" t="e">
        <v>#N/A</v>
      </c>
      <c r="N1409" s="54">
        <v>195918.37853493771</v>
      </c>
      <c r="O1409" s="111">
        <v>300794.13538875856</v>
      </c>
      <c r="P1409" s="111">
        <v>282076.09391259839</v>
      </c>
      <c r="Q1409" s="111">
        <v>310026.67733942665</v>
      </c>
      <c r="R1409" s="54">
        <v>325103.61882821022</v>
      </c>
      <c r="AC1409" s="84" t="str">
        <f t="shared" si="23"/>
        <v>NorwayFixed VHCN coverage (FTTP &amp; DOCSIS 3.1)Rural</v>
      </c>
    </row>
    <row r="1410" spans="4:29" ht="13.15" customHeight="1" x14ac:dyDescent="0.25">
      <c r="D1410" s="53" t="s">
        <v>177</v>
      </c>
      <c r="E1410" s="53" t="s">
        <v>226</v>
      </c>
      <c r="F1410" s="53" t="s">
        <v>20</v>
      </c>
      <c r="G1410" s="53" t="s">
        <v>189</v>
      </c>
      <c r="H1410" s="54" t="e">
        <v>#N/A</v>
      </c>
      <c r="I1410" s="54" t="e">
        <v>#N/A</v>
      </c>
      <c r="J1410" s="54" t="e">
        <v>#N/A</v>
      </c>
      <c r="K1410" s="54" t="e">
        <v>#N/A</v>
      </c>
      <c r="L1410" s="54" t="e">
        <v>#N/A</v>
      </c>
      <c r="M1410" s="54" t="e">
        <v>#N/A</v>
      </c>
      <c r="N1410" s="54" t="e">
        <v>#N/A</v>
      </c>
      <c r="O1410" s="54" t="e">
        <v>#N/A</v>
      </c>
      <c r="P1410" s="54" t="e">
        <v>#N/A</v>
      </c>
      <c r="Q1410" s="54" t="e">
        <v>#N/A</v>
      </c>
      <c r="R1410" s="54" t="e">
        <v>#N/A</v>
      </c>
      <c r="AC1410" s="84" t="str">
        <f t="shared" si="23"/>
        <v>NorwayVHCN coverage (as defined by BEREC)Rural</v>
      </c>
    </row>
    <row r="1411" spans="4:29" ht="13.15" customHeight="1" x14ac:dyDescent="0.25">
      <c r="D1411" s="53" t="s">
        <v>177</v>
      </c>
      <c r="E1411" s="53" t="s">
        <v>74</v>
      </c>
      <c r="F1411" s="53" t="s">
        <v>20</v>
      </c>
      <c r="G1411" s="53" t="s">
        <v>189</v>
      </c>
      <c r="H1411" s="54">
        <v>381592</v>
      </c>
      <c r="I1411" s="54">
        <v>364460.55471160793</v>
      </c>
      <c r="J1411" s="54">
        <v>352319.36209676723</v>
      </c>
      <c r="K1411" s="54">
        <v>306712.15722821828</v>
      </c>
      <c r="L1411" s="54">
        <v>285510.64815234387</v>
      </c>
      <c r="M1411" s="54">
        <v>361537.25846960588</v>
      </c>
      <c r="N1411" s="54">
        <v>338513.9869237651</v>
      </c>
      <c r="O1411" s="111">
        <v>418378.48365020222</v>
      </c>
      <c r="P1411" s="111">
        <v>332301.0566280132</v>
      </c>
      <c r="Q1411" s="111">
        <v>329181.18390520464</v>
      </c>
      <c r="R1411" s="54">
        <v>316001.83912684995</v>
      </c>
      <c r="AC1411" s="84" t="str">
        <f t="shared" si="23"/>
        <v>NorwayDSLRural</v>
      </c>
    </row>
    <row r="1412" spans="4:29" ht="13.15" customHeight="1" x14ac:dyDescent="0.25">
      <c r="D1412" s="53" t="s">
        <v>177</v>
      </c>
      <c r="E1412" s="53" t="s">
        <v>78</v>
      </c>
      <c r="F1412" s="53" t="s">
        <v>20</v>
      </c>
      <c r="G1412" s="53" t="s">
        <v>189</v>
      </c>
      <c r="H1412" s="54">
        <v>39605</v>
      </c>
      <c r="I1412" s="54">
        <v>69569.393634409527</v>
      </c>
      <c r="J1412" s="54">
        <v>81757.428351939088</v>
      </c>
      <c r="K1412" s="54">
        <v>81161.136170550875</v>
      </c>
      <c r="L1412" s="54">
        <v>88983.321307819482</v>
      </c>
      <c r="M1412" s="54">
        <v>121226.66012693703</v>
      </c>
      <c r="N1412" s="54">
        <v>116867.40430641572</v>
      </c>
      <c r="O1412" s="111">
        <v>146055.15624591114</v>
      </c>
      <c r="P1412" s="111">
        <v>129410.46163044406</v>
      </c>
      <c r="Q1412" s="111">
        <v>131904.55311074731</v>
      </c>
      <c r="R1412" s="54">
        <v>127008.41659617529</v>
      </c>
      <c r="AC1412" s="84" t="str">
        <f t="shared" si="23"/>
        <v>NorwayVDSLRural</v>
      </c>
    </row>
    <row r="1413" spans="4:29" ht="13.15" customHeight="1" x14ac:dyDescent="0.25">
      <c r="D1413" s="53" t="s">
        <v>177</v>
      </c>
      <c r="E1413" s="53" t="s">
        <v>82</v>
      </c>
      <c r="F1413" s="53" t="s">
        <v>20</v>
      </c>
      <c r="G1413" s="53" t="s">
        <v>189</v>
      </c>
      <c r="H1413" s="54" t="e">
        <v>#N/A</v>
      </c>
      <c r="I1413" s="54" t="e">
        <v>#N/A</v>
      </c>
      <c r="J1413" s="54" t="e">
        <v>#N/A</v>
      </c>
      <c r="K1413" s="54" t="e">
        <v>#N/A</v>
      </c>
      <c r="L1413" s="54" t="e">
        <v>#N/A</v>
      </c>
      <c r="M1413" s="54" t="e">
        <v>#N/A</v>
      </c>
      <c r="N1413" s="54">
        <v>0</v>
      </c>
      <c r="O1413" s="111">
        <v>0</v>
      </c>
      <c r="P1413" s="111">
        <v>0</v>
      </c>
      <c r="Q1413" s="111">
        <v>0</v>
      </c>
      <c r="R1413" s="54">
        <v>0</v>
      </c>
      <c r="AC1413" s="84" t="str">
        <f t="shared" si="23"/>
        <v>NorwayVDSL 2 VectoringRural</v>
      </c>
    </row>
    <row r="1414" spans="4:29" ht="13.15" customHeight="1" x14ac:dyDescent="0.25">
      <c r="D1414" s="53" t="s">
        <v>177</v>
      </c>
      <c r="E1414" s="53" t="s">
        <v>86</v>
      </c>
      <c r="F1414" s="53" t="s">
        <v>20</v>
      </c>
      <c r="G1414" s="53" t="s">
        <v>189</v>
      </c>
      <c r="H1414" s="54">
        <v>51587</v>
      </c>
      <c r="I1414" s="54">
        <v>63858.473261435589</v>
      </c>
      <c r="J1414" s="54">
        <v>96117.991301775037</v>
      </c>
      <c r="K1414" s="54">
        <v>84148.870858174894</v>
      </c>
      <c r="L1414" s="54">
        <v>100077.48343570862</v>
      </c>
      <c r="M1414" s="54">
        <v>160592.36188028121</v>
      </c>
      <c r="N1414" s="54">
        <v>195918.37853493771</v>
      </c>
      <c r="O1414" s="111">
        <v>300794.13538875856</v>
      </c>
      <c r="P1414" s="111">
        <v>282076.09391259839</v>
      </c>
      <c r="Q1414" s="111">
        <v>310026.67733942665</v>
      </c>
      <c r="R1414" s="54">
        <v>325103.61882821022</v>
      </c>
      <c r="AC1414" s="84" t="str">
        <f t="shared" si="23"/>
        <v>NorwayFTTPRural</v>
      </c>
    </row>
    <row r="1415" spans="4:29" ht="13.15" customHeight="1" x14ac:dyDescent="0.25">
      <c r="D1415" s="53" t="s">
        <v>177</v>
      </c>
      <c r="E1415" s="53" t="s">
        <v>90</v>
      </c>
      <c r="F1415" s="53" t="s">
        <v>20</v>
      </c>
      <c r="G1415" s="53" t="s">
        <v>189</v>
      </c>
      <c r="H1415" s="54">
        <v>10041</v>
      </c>
      <c r="I1415" s="54">
        <v>15056.062801476684</v>
      </c>
      <c r="J1415" s="54">
        <v>12615.432268699748</v>
      </c>
      <c r="K1415" s="54">
        <v>17428.481599664719</v>
      </c>
      <c r="L1415" s="54">
        <v>19536.645098734254</v>
      </c>
      <c r="M1415" s="54">
        <v>12675.99380948932</v>
      </c>
      <c r="N1415" s="54">
        <v>12865.037123474174</v>
      </c>
      <c r="O1415" s="111">
        <v>8179.0779171939321</v>
      </c>
      <c r="P1415" s="111">
        <v>7545.4758287183095</v>
      </c>
      <c r="Q1415" s="111">
        <v>4665.7593438411077</v>
      </c>
      <c r="R1415" s="54">
        <v>15280.232625880144</v>
      </c>
      <c r="AC1415" s="84" t="str">
        <f t="shared" si="23"/>
        <v>NorwayCable modem DOCSIS 3.0Rural</v>
      </c>
    </row>
    <row r="1416" spans="4:29" ht="13.15" customHeight="1" x14ac:dyDescent="0.25">
      <c r="D1416" s="53" t="s">
        <v>177</v>
      </c>
      <c r="E1416" s="53" t="s">
        <v>94</v>
      </c>
      <c r="F1416" s="53" t="s">
        <v>20</v>
      </c>
      <c r="G1416" s="53" t="s">
        <v>189</v>
      </c>
      <c r="H1416" s="54" t="e">
        <v>#N/A</v>
      </c>
      <c r="I1416" s="54" t="e">
        <v>#N/A</v>
      </c>
      <c r="J1416" s="54" t="e">
        <v>#N/A</v>
      </c>
      <c r="K1416" s="54" t="e">
        <v>#N/A</v>
      </c>
      <c r="L1416" s="54" t="e">
        <v>#N/A</v>
      </c>
      <c r="M1416" s="54" t="e">
        <v>#N/A</v>
      </c>
      <c r="N1416" s="54">
        <v>0</v>
      </c>
      <c r="O1416" s="111">
        <v>0</v>
      </c>
      <c r="P1416" s="111">
        <v>5.7193914704185103</v>
      </c>
      <c r="Q1416" s="147">
        <v>69.08237800000002</v>
      </c>
      <c r="R1416" s="54">
        <v>9777.3333491606172</v>
      </c>
      <c r="AC1416" s="84" t="str">
        <f t="shared" si="23"/>
        <v>NorwayCable modem DOCSIS 3.1Rural</v>
      </c>
    </row>
    <row r="1417" spans="4:29" ht="13.15" customHeight="1" x14ac:dyDescent="0.25">
      <c r="D1417" s="53" t="s">
        <v>177</v>
      </c>
      <c r="E1417" s="53" t="s">
        <v>98</v>
      </c>
      <c r="F1417" s="53" t="s">
        <v>20</v>
      </c>
      <c r="G1417" s="53" t="s">
        <v>189</v>
      </c>
      <c r="H1417" s="54" t="e">
        <v>#N/A</v>
      </c>
      <c r="I1417" s="54" t="e">
        <v>#N/A</v>
      </c>
      <c r="J1417" s="54" t="e">
        <v>#N/A</v>
      </c>
      <c r="K1417" s="54" t="e">
        <v>#N/A</v>
      </c>
      <c r="L1417" s="54" t="e">
        <v>#N/A</v>
      </c>
      <c r="M1417" s="54" t="e">
        <v>#N/A</v>
      </c>
      <c r="N1417" s="54">
        <v>0</v>
      </c>
      <c r="O1417" s="111">
        <v>499935.66824636678</v>
      </c>
      <c r="P1417" s="111">
        <v>374031.47605150286</v>
      </c>
      <c r="Q1417" s="111">
        <v>363525.05298958701</v>
      </c>
      <c r="R1417" s="54">
        <v>375033.01415997033</v>
      </c>
      <c r="AC1417" s="84" t="str">
        <f t="shared" si="23"/>
        <v>NorwayFWARural</v>
      </c>
    </row>
    <row r="1418" spans="4:29" ht="13.15" customHeight="1" x14ac:dyDescent="0.25">
      <c r="D1418" s="53" t="s">
        <v>177</v>
      </c>
      <c r="E1418" s="53" t="s">
        <v>102</v>
      </c>
      <c r="F1418" s="53" t="s">
        <v>20</v>
      </c>
      <c r="G1418" s="53" t="s">
        <v>189</v>
      </c>
      <c r="H1418" s="54">
        <v>191036</v>
      </c>
      <c r="I1418" s="54">
        <v>238820.30650618189</v>
      </c>
      <c r="J1418" s="54">
        <v>513634.89694655233</v>
      </c>
      <c r="K1418" s="54">
        <v>429936.04153811058</v>
      </c>
      <c r="L1418" s="54">
        <v>434871.05427840387</v>
      </c>
      <c r="M1418" s="54">
        <v>490310.88363030792</v>
      </c>
      <c r="N1418" s="54">
        <v>436863.49350475887</v>
      </c>
      <c r="O1418" s="111">
        <v>534087.14890374616</v>
      </c>
      <c r="P1418" s="111">
        <v>440259.65321785735</v>
      </c>
      <c r="Q1418" s="111">
        <v>439760.01482530782</v>
      </c>
      <c r="R1418" s="54" t="e">
        <v>#N/A</v>
      </c>
      <c r="AC1418" s="84" t="str">
        <f t="shared" si="23"/>
        <v>NorwayLTERural</v>
      </c>
    </row>
    <row r="1419" spans="4:29" ht="13.15" customHeight="1" x14ac:dyDescent="0.25">
      <c r="D1419" s="53" t="s">
        <v>177</v>
      </c>
      <c r="E1419" s="53" t="s">
        <v>108</v>
      </c>
      <c r="F1419" s="53" t="s">
        <v>20</v>
      </c>
      <c r="G1419" s="53" t="s">
        <v>189</v>
      </c>
      <c r="H1419" s="54" t="e">
        <v>#N/A</v>
      </c>
      <c r="I1419" s="54" t="e">
        <v>#N/A</v>
      </c>
      <c r="J1419" s="54" t="e">
        <v>#N/A</v>
      </c>
      <c r="K1419" s="54" t="e">
        <v>#N/A</v>
      </c>
      <c r="L1419" s="54" t="e">
        <v>#N/A</v>
      </c>
      <c r="M1419" s="54" t="e">
        <v>#N/A</v>
      </c>
      <c r="N1419" s="54" t="e">
        <v>#N/A</v>
      </c>
      <c r="O1419" s="111">
        <v>0</v>
      </c>
      <c r="P1419" s="111">
        <v>20043.93644814982</v>
      </c>
      <c r="Q1419" s="111">
        <v>263126.24331200001</v>
      </c>
      <c r="R1419" s="54">
        <v>360632.94571094774</v>
      </c>
      <c r="AC1419" s="84" t="str">
        <f t="shared" si="23"/>
        <v>Norway5GRural</v>
      </c>
    </row>
    <row r="1420" spans="4:29" ht="13.15" customHeight="1" x14ac:dyDescent="0.25">
      <c r="D1420" s="53" t="s">
        <v>177</v>
      </c>
      <c r="E1420" s="53" t="s">
        <v>207</v>
      </c>
      <c r="F1420" s="53" t="s">
        <v>20</v>
      </c>
      <c r="G1420" s="53" t="s">
        <v>189</v>
      </c>
      <c r="H1420" s="54" t="e">
        <v>#N/A</v>
      </c>
      <c r="I1420" s="54" t="e">
        <v>#N/A</v>
      </c>
      <c r="J1420" s="54" t="e">
        <v>#N/A</v>
      </c>
      <c r="K1420" s="54" t="e">
        <v>#N/A</v>
      </c>
      <c r="L1420" s="54" t="e">
        <v>#N/A</v>
      </c>
      <c r="M1420" s="54" t="e">
        <v>#N/A</v>
      </c>
      <c r="N1420" s="54" t="e">
        <v>#N/A</v>
      </c>
      <c r="O1420" s="111" t="e">
        <v>#N/A</v>
      </c>
      <c r="P1420" s="111" t="e">
        <v>#N/A</v>
      </c>
      <c r="Q1420" s="111">
        <v>28733.339839999997</v>
      </c>
      <c r="R1420" s="54">
        <v>62923.785866868748</v>
      </c>
      <c r="AC1420" s="84" t="str">
        <f t="shared" si="23"/>
        <v>Norway5G in the 3.4–3.8 GHz bandRural</v>
      </c>
    </row>
    <row r="1421" spans="4:29" ht="13.15" customHeight="1" x14ac:dyDescent="0.25">
      <c r="D1421" s="53" t="s">
        <v>177</v>
      </c>
      <c r="E1421" s="53" t="s">
        <v>112</v>
      </c>
      <c r="F1421" s="53" t="s">
        <v>20</v>
      </c>
      <c r="G1421" s="53" t="s">
        <v>189</v>
      </c>
      <c r="H1421" s="54">
        <v>477429.36801315489</v>
      </c>
      <c r="I1421" s="54">
        <v>481317.18666039751</v>
      </c>
      <c r="J1421" s="54">
        <v>484583.18056694727</v>
      </c>
      <c r="K1421" s="54">
        <v>400174.47514361696</v>
      </c>
      <c r="L1421" s="54">
        <v>404780.06210894714</v>
      </c>
      <c r="M1421" s="54">
        <v>456325.31153180083</v>
      </c>
      <c r="N1421" s="54">
        <v>405505.78307141206</v>
      </c>
      <c r="O1421" s="111">
        <v>495637.99311012815</v>
      </c>
      <c r="P1421" s="147">
        <v>408569.30744806147</v>
      </c>
      <c r="Q1421" s="147">
        <v>408197.37066396273</v>
      </c>
      <c r="R1421" s="54">
        <v>391651.59714680683</v>
      </c>
      <c r="AC1421" s="84" t="str">
        <f t="shared" si="23"/>
        <v>NorwaySatelliteRural</v>
      </c>
    </row>
    <row r="1422" spans="4:29" ht="13.15" customHeight="1" x14ac:dyDescent="0.25">
      <c r="D1422" s="53" t="s">
        <v>177</v>
      </c>
      <c r="E1422" s="53" t="s">
        <v>52</v>
      </c>
      <c r="F1422" s="53" t="s">
        <v>20</v>
      </c>
      <c r="G1422" s="53" t="s">
        <v>189</v>
      </c>
      <c r="H1422" s="54">
        <v>473703.0710588331</v>
      </c>
      <c r="I1422" s="54">
        <v>506195.21487723332</v>
      </c>
      <c r="J1422" s="54">
        <v>511307.16835808166</v>
      </c>
      <c r="K1422" s="54">
        <v>431649.25916093797</v>
      </c>
      <c r="L1422" s="54">
        <v>436143.91781102208</v>
      </c>
      <c r="M1422" s="54">
        <v>491263.94181515393</v>
      </c>
      <c r="N1422" s="54" t="e">
        <v>#N/A</v>
      </c>
      <c r="O1422" s="54" t="e">
        <v>#N/A</v>
      </c>
      <c r="P1422" s="54" t="e">
        <v>#N/A</v>
      </c>
      <c r="Q1422" s="54" t="e">
        <v>#N/A</v>
      </c>
      <c r="R1422" s="111" t="e">
        <v>#N/A</v>
      </c>
      <c r="AC1422" s="84" t="str">
        <f t="shared" si="23"/>
        <v>NorwayOverall broadband coverageRural</v>
      </c>
    </row>
    <row r="1423" spans="4:29" ht="13.15" customHeight="1" x14ac:dyDescent="0.25">
      <c r="D1423" s="53" t="s">
        <v>177</v>
      </c>
      <c r="E1423" s="53" t="s">
        <v>53</v>
      </c>
      <c r="F1423" s="53" t="s">
        <v>20</v>
      </c>
      <c r="G1423" s="53" t="s">
        <v>189</v>
      </c>
      <c r="H1423" s="54" t="e">
        <v>#N/A</v>
      </c>
      <c r="I1423" s="54" t="e">
        <v>#N/A</v>
      </c>
      <c r="J1423" s="54" t="e">
        <v>#N/A</v>
      </c>
      <c r="K1423" s="54" t="e">
        <v>#N/A</v>
      </c>
      <c r="L1423" s="54">
        <v>109845.80598507576</v>
      </c>
      <c r="M1423" s="54">
        <v>166930.35878502583</v>
      </c>
      <c r="N1423" s="54" t="e">
        <v>#N/A</v>
      </c>
      <c r="O1423" s="54" t="e">
        <v>#N/A</v>
      </c>
      <c r="P1423" s="54" t="e">
        <v>#N/A</v>
      </c>
      <c r="Q1423" s="54" t="e">
        <v>#N/A</v>
      </c>
      <c r="R1423" s="111" t="e">
        <v>#N/A</v>
      </c>
      <c r="AC1423" s="84" t="str">
        <f t="shared" si="23"/>
        <v>NorwayDOCSIS 3.0 &amp; FTTP coverageRural</v>
      </c>
    </row>
    <row r="1424" spans="4:29" ht="13.15" customHeight="1" x14ac:dyDescent="0.25">
      <c r="D1424" s="53" t="s">
        <v>177</v>
      </c>
      <c r="E1424" s="53" t="s">
        <v>129</v>
      </c>
      <c r="F1424" s="53" t="s">
        <v>20</v>
      </c>
      <c r="G1424" s="53" t="s">
        <v>189</v>
      </c>
      <c r="H1424" s="54">
        <v>175747</v>
      </c>
      <c r="I1424" s="54">
        <v>0</v>
      </c>
      <c r="J1424" s="54">
        <v>0</v>
      </c>
      <c r="K1424" s="54">
        <v>0</v>
      </c>
      <c r="L1424" s="54">
        <v>0</v>
      </c>
      <c r="M1424" s="54">
        <v>0</v>
      </c>
      <c r="N1424" s="54" t="e">
        <v>#N/A</v>
      </c>
      <c r="O1424" s="54" t="e">
        <v>#N/A</v>
      </c>
      <c r="P1424" s="54" t="e">
        <v>#N/A</v>
      </c>
      <c r="Q1424" s="54" t="e">
        <v>#N/A</v>
      </c>
      <c r="R1424" s="111" t="e">
        <v>#N/A</v>
      </c>
      <c r="AC1424" s="84" t="str">
        <f t="shared" si="23"/>
        <v>NorwayWiMAXRural</v>
      </c>
    </row>
    <row r="1425" spans="4:29" ht="13.15" customHeight="1" x14ac:dyDescent="0.25">
      <c r="D1425" s="53" t="s">
        <v>177</v>
      </c>
      <c r="E1425" s="53" t="s">
        <v>124</v>
      </c>
      <c r="F1425" s="53" t="s">
        <v>20</v>
      </c>
      <c r="G1425" s="53" t="s">
        <v>189</v>
      </c>
      <c r="H1425" s="54">
        <v>16564</v>
      </c>
      <c r="I1425" s="54">
        <v>15056.062801476684</v>
      </c>
      <c r="J1425" s="54">
        <v>13876.997659388053</v>
      </c>
      <c r="K1425" s="54">
        <v>17428.481599664719</v>
      </c>
      <c r="L1425" s="54">
        <v>19536.645098734254</v>
      </c>
      <c r="M1425" s="54">
        <v>12675.99380948932</v>
      </c>
      <c r="N1425" s="54" t="e">
        <v>#N/A</v>
      </c>
      <c r="O1425" s="54" t="e">
        <v>#N/A</v>
      </c>
      <c r="P1425" s="54" t="e">
        <v>#N/A</v>
      </c>
      <c r="Q1425" s="54" t="e">
        <v>#N/A</v>
      </c>
      <c r="R1425" s="111" t="e">
        <v>#N/A</v>
      </c>
      <c r="AC1425" s="84" t="str">
        <f t="shared" si="23"/>
        <v>NorwayCable modemRural</v>
      </c>
    </row>
    <row r="1426" spans="4:29" ht="13.15" customHeight="1" x14ac:dyDescent="0.25">
      <c r="D1426" s="53" t="s">
        <v>177</v>
      </c>
      <c r="E1426" s="53" t="s">
        <v>134</v>
      </c>
      <c r="F1426" s="53" t="s">
        <v>20</v>
      </c>
      <c r="G1426" s="53" t="s">
        <v>189</v>
      </c>
      <c r="H1426" s="54">
        <v>431845.54120029463</v>
      </c>
      <c r="I1426" s="54">
        <v>493215.85039320169</v>
      </c>
      <c r="J1426" s="54">
        <v>499916.88084098371</v>
      </c>
      <c r="K1426" s="54">
        <v>428613.4906649862</v>
      </c>
      <c r="L1426" s="54">
        <v>430782.94159627968</v>
      </c>
      <c r="M1426" s="54">
        <v>490310.88363030792</v>
      </c>
      <c r="N1426" s="54" t="e">
        <v>#N/A</v>
      </c>
      <c r="O1426" s="54" t="e">
        <v>#N/A</v>
      </c>
      <c r="P1426" s="54" t="e">
        <v>#N/A</v>
      </c>
      <c r="Q1426" s="54" t="e">
        <v>#N/A</v>
      </c>
      <c r="R1426" s="111" t="e">
        <v>#N/A</v>
      </c>
      <c r="AC1426" s="84" t="str">
        <f t="shared" si="23"/>
        <v>NorwayHSPARural</v>
      </c>
    </row>
    <row r="1427" spans="4:29" ht="13.15" customHeight="1" x14ac:dyDescent="0.25">
      <c r="D1427" s="53" t="s">
        <v>178</v>
      </c>
      <c r="E1427" s="53" t="s">
        <v>31</v>
      </c>
      <c r="F1427" s="53" t="s">
        <v>20</v>
      </c>
      <c r="G1427" s="53" t="s">
        <v>152</v>
      </c>
      <c r="H1427" s="54">
        <v>4561484.1945920866</v>
      </c>
      <c r="I1427" s="54">
        <v>4618355.1977456845</v>
      </c>
      <c r="J1427" s="54">
        <v>4675935.2488454599</v>
      </c>
      <c r="K1427" s="54">
        <v>4734233.18805533</v>
      </c>
      <c r="L1427" s="54">
        <v>4793257.965755309</v>
      </c>
      <c r="M1427" s="54">
        <v>4853018.6439156458</v>
      </c>
      <c r="N1427" s="54">
        <v>4786352</v>
      </c>
      <c r="O1427" s="111">
        <v>4917330</v>
      </c>
      <c r="P1427" s="111">
        <v>4893827</v>
      </c>
      <c r="Q1427" s="111">
        <v>4991180</v>
      </c>
      <c r="R1427" s="111">
        <v>4991180</v>
      </c>
      <c r="AC1427" s="84" t="str">
        <f t="shared" si="23"/>
        <v>PolandHouseholdsRural</v>
      </c>
    </row>
    <row r="1428" spans="4:29" ht="13.15" customHeight="1" x14ac:dyDescent="0.25">
      <c r="D1428" s="53" t="s">
        <v>178</v>
      </c>
      <c r="E1428" s="53" t="s">
        <v>65</v>
      </c>
      <c r="F1428" s="53" t="s">
        <v>20</v>
      </c>
      <c r="G1428" s="53" t="s">
        <v>189</v>
      </c>
      <c r="H1428" s="54">
        <v>2454078.4966905429</v>
      </c>
      <c r="I1428" s="54">
        <v>2512385.2275736528</v>
      </c>
      <c r="J1428" s="54">
        <v>2576440.3221138488</v>
      </c>
      <c r="K1428" s="54">
        <v>2613296.7198065422</v>
      </c>
      <c r="L1428" s="54">
        <v>2655569.5967866206</v>
      </c>
      <c r="M1428" s="54">
        <v>2802936.7156152306</v>
      </c>
      <c r="N1428" s="54">
        <v>2975046</v>
      </c>
      <c r="O1428" s="111">
        <v>3138838.5</v>
      </c>
      <c r="P1428" s="111">
        <v>3415296</v>
      </c>
      <c r="Q1428" s="111">
        <v>3431352.0000000005</v>
      </c>
      <c r="R1428" s="54">
        <v>3692504.2266258625</v>
      </c>
      <c r="AC1428" s="84" t="str">
        <f t="shared" si="23"/>
        <v>PolandFixed broadband coverageRural</v>
      </c>
    </row>
    <row r="1429" spans="4:29" ht="13.15" customHeight="1" x14ac:dyDescent="0.25">
      <c r="D1429" s="53" t="s">
        <v>178</v>
      </c>
      <c r="E1429" s="53" t="s">
        <v>70</v>
      </c>
      <c r="F1429" s="53" t="s">
        <v>20</v>
      </c>
      <c r="G1429" s="53" t="s">
        <v>189</v>
      </c>
      <c r="H1429" s="54">
        <v>839313.09180494386</v>
      </c>
      <c r="I1429" s="54">
        <v>1016038.1435040506</v>
      </c>
      <c r="J1429" s="54">
        <v>1080141.0424833014</v>
      </c>
      <c r="K1429" s="54">
        <v>1150418.6646974452</v>
      </c>
      <c r="L1429" s="54">
        <v>1227136.8502700999</v>
      </c>
      <c r="M1429" s="54">
        <v>1409530.0858536772</v>
      </c>
      <c r="N1429" s="54">
        <v>1560185</v>
      </c>
      <c r="O1429" s="111">
        <v>1826554</v>
      </c>
      <c r="P1429" s="111">
        <v>1957667</v>
      </c>
      <c r="Q1429" s="111">
        <v>2009404.5</v>
      </c>
      <c r="R1429" s="54">
        <v>3288269.6715304628</v>
      </c>
      <c r="AC1429" s="84" t="str">
        <f t="shared" si="23"/>
        <v>PolandNGA coverageRural</v>
      </c>
    </row>
    <row r="1430" spans="4:29" ht="13.15" customHeight="1" x14ac:dyDescent="0.25">
      <c r="D1430" s="53" t="s">
        <v>178</v>
      </c>
      <c r="E1430" s="53" t="s">
        <v>225</v>
      </c>
      <c r="F1430" s="53" t="s">
        <v>20</v>
      </c>
      <c r="G1430" s="53" t="s">
        <v>189</v>
      </c>
      <c r="H1430" s="54" t="e">
        <v>#N/A</v>
      </c>
      <c r="I1430" s="54" t="e">
        <v>#N/A</v>
      </c>
      <c r="J1430" s="54" t="e">
        <v>#N/A</v>
      </c>
      <c r="K1430" s="54" t="e">
        <v>#N/A</v>
      </c>
      <c r="L1430" s="54" t="e">
        <v>#N/A</v>
      </c>
      <c r="M1430" s="54" t="e">
        <v>#N/A</v>
      </c>
      <c r="N1430" s="54">
        <v>893722.5</v>
      </c>
      <c r="O1430" s="111">
        <v>1223613.5</v>
      </c>
      <c r="P1430" s="111">
        <v>1633227.5</v>
      </c>
      <c r="Q1430" s="111">
        <v>1639093.5</v>
      </c>
      <c r="R1430" s="54">
        <v>2853521.1725140586</v>
      </c>
      <c r="AC1430" s="84" t="str">
        <f t="shared" si="23"/>
        <v>PolandFixed VHCN coverage (FTTP &amp; DOCSIS 3.1)Rural</v>
      </c>
    </row>
    <row r="1431" spans="4:29" ht="13.15" customHeight="1" x14ac:dyDescent="0.25">
      <c r="D1431" s="53" t="s">
        <v>178</v>
      </c>
      <c r="E1431" s="53" t="s">
        <v>226</v>
      </c>
      <c r="F1431" s="53" t="s">
        <v>20</v>
      </c>
      <c r="G1431" s="53" t="s">
        <v>189</v>
      </c>
      <c r="H1431" s="54" t="e">
        <v>#N/A</v>
      </c>
      <c r="I1431" s="54" t="e">
        <v>#N/A</v>
      </c>
      <c r="J1431" s="54" t="e">
        <v>#N/A</v>
      </c>
      <c r="K1431" s="54" t="e">
        <v>#N/A</v>
      </c>
      <c r="L1431" s="54" t="e">
        <v>#N/A</v>
      </c>
      <c r="M1431" s="54" t="e">
        <v>#N/A</v>
      </c>
      <c r="N1431" s="54" t="e">
        <v>#N/A</v>
      </c>
      <c r="O1431" s="54" t="e">
        <v>#N/A</v>
      </c>
      <c r="P1431" s="54" t="e">
        <v>#N/A</v>
      </c>
      <c r="Q1431" s="54" t="e">
        <v>#N/A</v>
      </c>
      <c r="R1431" s="54" t="e">
        <v>#N/A</v>
      </c>
      <c r="AC1431" s="84" t="str">
        <f t="shared" si="23"/>
        <v>PolandVHCN coverage (as defined by BEREC)Rural</v>
      </c>
    </row>
    <row r="1432" spans="4:29" ht="13.15" customHeight="1" x14ac:dyDescent="0.25">
      <c r="D1432" s="53" t="s">
        <v>178</v>
      </c>
      <c r="E1432" s="53" t="s">
        <v>74</v>
      </c>
      <c r="F1432" s="53" t="s">
        <v>20</v>
      </c>
      <c r="G1432" s="53" t="s">
        <v>189</v>
      </c>
      <c r="H1432" s="54">
        <v>1810909.2252530584</v>
      </c>
      <c r="I1432" s="54">
        <v>1884288.9206802391</v>
      </c>
      <c r="J1432" s="54">
        <v>1935837.1930220204</v>
      </c>
      <c r="K1432" s="54">
        <v>1991476.0592925227</v>
      </c>
      <c r="L1432" s="54">
        <v>2038387.5872076978</v>
      </c>
      <c r="M1432" s="54">
        <v>2085749.515452072</v>
      </c>
      <c r="N1432" s="54">
        <v>2185777</v>
      </c>
      <c r="O1432" s="111">
        <v>2120466</v>
      </c>
      <c r="P1432" s="111">
        <v>2179264</v>
      </c>
      <c r="Q1432" s="111">
        <v>2175906</v>
      </c>
      <c r="R1432" s="54">
        <v>1048137.6064141454</v>
      </c>
      <c r="AC1432" s="84" t="str">
        <f t="shared" si="23"/>
        <v>PolandDSLRural</v>
      </c>
    </row>
    <row r="1433" spans="4:29" ht="13.15" customHeight="1" x14ac:dyDescent="0.25">
      <c r="D1433" s="53" t="s">
        <v>178</v>
      </c>
      <c r="E1433" s="53" t="s">
        <v>78</v>
      </c>
      <c r="F1433" s="53" t="s">
        <v>20</v>
      </c>
      <c r="G1433" s="53" t="s">
        <v>189</v>
      </c>
      <c r="H1433" s="54">
        <v>345820.18236484111</v>
      </c>
      <c r="I1433" s="54">
        <v>434125.38858809433</v>
      </c>
      <c r="J1433" s="54">
        <v>589167.84135452798</v>
      </c>
      <c r="K1433" s="54">
        <v>728359.656508293</v>
      </c>
      <c r="L1433" s="54">
        <v>807154.30376327003</v>
      </c>
      <c r="M1433" s="54">
        <v>837346.37468789739</v>
      </c>
      <c r="N1433" s="54">
        <v>847709</v>
      </c>
      <c r="O1433" s="111">
        <v>851174</v>
      </c>
      <c r="P1433" s="111">
        <v>504998</v>
      </c>
      <c r="Q1433" s="111">
        <v>601354</v>
      </c>
      <c r="R1433" s="54">
        <v>877688.83496647992</v>
      </c>
      <c r="AC1433" s="84" t="str">
        <f t="shared" si="23"/>
        <v>PolandVDSLRural</v>
      </c>
    </row>
    <row r="1434" spans="4:29" ht="13.15" customHeight="1" x14ac:dyDescent="0.25">
      <c r="D1434" s="53" t="s">
        <v>178</v>
      </c>
      <c r="E1434" s="53" t="s">
        <v>82</v>
      </c>
      <c r="F1434" s="53" t="s">
        <v>20</v>
      </c>
      <c r="G1434" s="53" t="s">
        <v>189</v>
      </c>
      <c r="H1434" s="54" t="e">
        <v>#N/A</v>
      </c>
      <c r="I1434" s="54" t="e">
        <v>#N/A</v>
      </c>
      <c r="J1434" s="54" t="e">
        <v>#N/A</v>
      </c>
      <c r="K1434" s="54" t="e">
        <v>#N/A</v>
      </c>
      <c r="L1434" s="54" t="e">
        <v>#N/A</v>
      </c>
      <c r="M1434" s="54" t="e">
        <v>#N/A</v>
      </c>
      <c r="N1434" s="54">
        <v>827328</v>
      </c>
      <c r="O1434" s="111">
        <v>828575</v>
      </c>
      <c r="P1434" s="111">
        <v>479644.00000000006</v>
      </c>
      <c r="Q1434" s="111">
        <v>490915</v>
      </c>
      <c r="R1434" s="54">
        <v>778655.08741265908</v>
      </c>
      <c r="AC1434" s="84" t="str">
        <f t="shared" si="23"/>
        <v>PolandVDSL 2 VectoringRural</v>
      </c>
    </row>
    <row r="1435" spans="4:29" ht="13.15" customHeight="1" x14ac:dyDescent="0.25">
      <c r="D1435" s="53" t="s">
        <v>178</v>
      </c>
      <c r="E1435" s="53" t="s">
        <v>86</v>
      </c>
      <c r="F1435" s="53" t="s">
        <v>20</v>
      </c>
      <c r="G1435" s="53" t="s">
        <v>189</v>
      </c>
      <c r="H1435" s="54">
        <v>8859</v>
      </c>
      <c r="I1435" s="54">
        <v>121417</v>
      </c>
      <c r="J1435" s="54">
        <v>163128.67843288457</v>
      </c>
      <c r="K1435" s="54">
        <v>334054.85450853384</v>
      </c>
      <c r="L1435" s="54">
        <v>455772.81624934584</v>
      </c>
      <c r="M1435" s="54">
        <v>667213.71608576644</v>
      </c>
      <c r="N1435" s="54">
        <v>857444</v>
      </c>
      <c r="O1435" s="111">
        <v>1186953</v>
      </c>
      <c r="P1435" s="111">
        <v>1595864</v>
      </c>
      <c r="Q1435" s="111">
        <v>1601553</v>
      </c>
      <c r="R1435" s="54">
        <v>2812206.1725140586</v>
      </c>
      <c r="AC1435" s="84" t="str">
        <f t="shared" si="23"/>
        <v>PolandFTTPRural</v>
      </c>
    </row>
    <row r="1436" spans="4:29" ht="13.15" customHeight="1" x14ac:dyDescent="0.25">
      <c r="D1436" s="53" t="s">
        <v>178</v>
      </c>
      <c r="E1436" s="53" t="s">
        <v>90</v>
      </c>
      <c r="F1436" s="53" t="s">
        <v>20</v>
      </c>
      <c r="G1436" s="53" t="s">
        <v>189</v>
      </c>
      <c r="H1436" s="54">
        <v>27368.905167552519</v>
      </c>
      <c r="I1436" s="54">
        <v>36946.841581965477</v>
      </c>
      <c r="J1436" s="54">
        <v>51435.287737300059</v>
      </c>
      <c r="K1436" s="54">
        <v>57508.451802316093</v>
      </c>
      <c r="L1436" s="54">
        <v>65811.586361943846</v>
      </c>
      <c r="M1436" s="54">
        <v>73891.503859675227</v>
      </c>
      <c r="N1436" s="54">
        <v>73896</v>
      </c>
      <c r="O1436" s="111">
        <v>73107</v>
      </c>
      <c r="P1436" s="111">
        <v>80689.999999999985</v>
      </c>
      <c r="Q1436" s="111">
        <v>80764</v>
      </c>
      <c r="R1436" s="54">
        <v>82780</v>
      </c>
      <c r="AC1436" s="84" t="str">
        <f t="shared" si="23"/>
        <v>PolandCable modem DOCSIS 3.0Rural</v>
      </c>
    </row>
    <row r="1437" spans="4:29" ht="13.15" customHeight="1" x14ac:dyDescent="0.25">
      <c r="D1437" s="53" t="s">
        <v>178</v>
      </c>
      <c r="E1437" s="53" t="s">
        <v>94</v>
      </c>
      <c r="F1437" s="53" t="s">
        <v>20</v>
      </c>
      <c r="G1437" s="53" t="s">
        <v>189</v>
      </c>
      <c r="H1437" s="54" t="e">
        <v>#N/A</v>
      </c>
      <c r="I1437" s="54" t="e">
        <v>#N/A</v>
      </c>
      <c r="J1437" s="54" t="e">
        <v>#N/A</v>
      </c>
      <c r="K1437" s="54" t="e">
        <v>#N/A</v>
      </c>
      <c r="L1437" s="54" t="e">
        <v>#N/A</v>
      </c>
      <c r="M1437" s="54" t="e">
        <v>#N/A</v>
      </c>
      <c r="N1437" s="54">
        <v>67862</v>
      </c>
      <c r="O1437" s="111">
        <v>72357</v>
      </c>
      <c r="P1437" s="111">
        <v>74727</v>
      </c>
      <c r="Q1437" s="111">
        <v>75081</v>
      </c>
      <c r="R1437" s="54">
        <v>82630</v>
      </c>
      <c r="AC1437" s="84" t="str">
        <f t="shared" si="23"/>
        <v>PolandCable modem DOCSIS 3.1Rural</v>
      </c>
    </row>
    <row r="1438" spans="4:29" ht="13.15" customHeight="1" x14ac:dyDescent="0.25">
      <c r="D1438" s="53" t="s">
        <v>178</v>
      </c>
      <c r="E1438" s="53" t="s">
        <v>98</v>
      </c>
      <c r="F1438" s="53" t="s">
        <v>20</v>
      </c>
      <c r="G1438" s="53" t="s">
        <v>189</v>
      </c>
      <c r="H1438" s="54" t="e">
        <v>#N/A</v>
      </c>
      <c r="I1438" s="54" t="e">
        <v>#N/A</v>
      </c>
      <c r="J1438" s="54" t="e">
        <v>#N/A</v>
      </c>
      <c r="K1438" s="54" t="e">
        <v>#N/A</v>
      </c>
      <c r="L1438" s="54" t="e">
        <v>#N/A</v>
      </c>
      <c r="M1438" s="54" t="e">
        <v>#N/A</v>
      </c>
      <c r="N1438" s="54">
        <v>684842</v>
      </c>
      <c r="O1438" s="111">
        <v>770319</v>
      </c>
      <c r="P1438" s="111">
        <v>825323</v>
      </c>
      <c r="Q1438" s="111">
        <v>820570</v>
      </c>
      <c r="R1438" s="54">
        <v>1031110.1073646544</v>
      </c>
      <c r="AC1438" s="84" t="str">
        <f t="shared" si="23"/>
        <v>PolandFWARural</v>
      </c>
    </row>
    <row r="1439" spans="4:29" ht="13.15" customHeight="1" x14ac:dyDescent="0.25">
      <c r="D1439" s="53" t="s">
        <v>178</v>
      </c>
      <c r="E1439" s="53" t="s">
        <v>102</v>
      </c>
      <c r="F1439" s="53" t="s">
        <v>20</v>
      </c>
      <c r="G1439" s="53" t="s">
        <v>189</v>
      </c>
      <c r="H1439" s="54">
        <v>3758662.976343879</v>
      </c>
      <c r="I1439" s="54">
        <v>4045679.1532252198</v>
      </c>
      <c r="J1439" s="54">
        <v>4353295.7166751232</v>
      </c>
      <c r="K1439" s="54">
        <v>4720740.6234693723</v>
      </c>
      <c r="L1439" s="54">
        <v>4783240.123056747</v>
      </c>
      <c r="M1439" s="54">
        <v>4848165.6252717311</v>
      </c>
      <c r="N1439" s="54">
        <v>4781565.648</v>
      </c>
      <c r="O1439" s="111">
        <v>4912412.6700000018</v>
      </c>
      <c r="P1439" s="111">
        <v>4888933.1730000004</v>
      </c>
      <c r="Q1439" s="111">
        <v>4912762</v>
      </c>
      <c r="R1439" s="54" t="e">
        <v>#N/A</v>
      </c>
      <c r="AC1439" s="84" t="str">
        <f t="shared" si="23"/>
        <v>PolandLTERural</v>
      </c>
    </row>
    <row r="1440" spans="4:29" ht="13.15" customHeight="1" x14ac:dyDescent="0.25">
      <c r="D1440" s="53" t="s">
        <v>178</v>
      </c>
      <c r="E1440" s="53" t="s">
        <v>108</v>
      </c>
      <c r="F1440" s="53" t="s">
        <v>20</v>
      </c>
      <c r="G1440" s="53" t="s">
        <v>189</v>
      </c>
      <c r="H1440" s="54" t="e">
        <v>#N/A</v>
      </c>
      <c r="I1440" s="54" t="e">
        <v>#N/A</v>
      </c>
      <c r="J1440" s="54" t="e">
        <v>#N/A</v>
      </c>
      <c r="K1440" s="54" t="e">
        <v>#N/A</v>
      </c>
      <c r="L1440" s="54" t="e">
        <v>#N/A</v>
      </c>
      <c r="M1440" s="54" t="e">
        <v>#N/A</v>
      </c>
      <c r="N1440" s="54" t="e">
        <v>#N/A</v>
      </c>
      <c r="O1440" s="111">
        <v>0</v>
      </c>
      <c r="P1440" s="111">
        <v>52723.466928517817</v>
      </c>
      <c r="Q1440" s="111">
        <v>139846</v>
      </c>
      <c r="R1440" s="54">
        <v>2918215.513280944</v>
      </c>
      <c r="AC1440" s="84" t="str">
        <f t="shared" si="23"/>
        <v>Poland5GRural</v>
      </c>
    </row>
    <row r="1441" spans="4:29" ht="13.15" customHeight="1" x14ac:dyDescent="0.25">
      <c r="D1441" s="53" t="s">
        <v>178</v>
      </c>
      <c r="E1441" s="53" t="s">
        <v>207</v>
      </c>
      <c r="F1441" s="53" t="s">
        <v>20</v>
      </c>
      <c r="G1441" s="53" t="s">
        <v>189</v>
      </c>
      <c r="H1441" s="54" t="e">
        <v>#N/A</v>
      </c>
      <c r="I1441" s="54" t="e">
        <v>#N/A</v>
      </c>
      <c r="J1441" s="54" t="e">
        <v>#N/A</v>
      </c>
      <c r="K1441" s="54" t="e">
        <v>#N/A</v>
      </c>
      <c r="L1441" s="54" t="e">
        <v>#N/A</v>
      </c>
      <c r="M1441" s="54" t="e">
        <v>#N/A</v>
      </c>
      <c r="N1441" s="54" t="e">
        <v>#N/A</v>
      </c>
      <c r="O1441" s="111" t="e">
        <v>#N/A</v>
      </c>
      <c r="P1441" s="111" t="e">
        <v>#N/A</v>
      </c>
      <c r="Q1441" s="111">
        <v>0</v>
      </c>
      <c r="R1441" s="54">
        <v>0</v>
      </c>
      <c r="AC1441" s="84" t="str">
        <f t="shared" si="23"/>
        <v>Poland5G in the 3.4–3.8 GHz bandRural</v>
      </c>
    </row>
    <row r="1442" spans="4:29" ht="13.15" customHeight="1" x14ac:dyDescent="0.25">
      <c r="D1442" s="53" t="s">
        <v>178</v>
      </c>
      <c r="E1442" s="53" t="s">
        <v>112</v>
      </c>
      <c r="F1442" s="53" t="s">
        <v>20</v>
      </c>
      <c r="G1442" s="53" t="s">
        <v>189</v>
      </c>
      <c r="H1442" s="54">
        <v>4561484.1945920866</v>
      </c>
      <c r="I1442" s="54">
        <v>4618355.1977456845</v>
      </c>
      <c r="J1442" s="54">
        <v>4675935.2488454599</v>
      </c>
      <c r="K1442" s="54">
        <v>4734233.18805533</v>
      </c>
      <c r="L1442" s="54">
        <v>4793257.965755309</v>
      </c>
      <c r="M1442" s="54">
        <v>4853018.6439156458</v>
      </c>
      <c r="N1442" s="54">
        <v>4786352</v>
      </c>
      <c r="O1442" s="111">
        <v>4917330</v>
      </c>
      <c r="P1442" s="111">
        <v>4893827</v>
      </c>
      <c r="Q1442" s="111">
        <v>4991180</v>
      </c>
      <c r="R1442" s="54">
        <v>4991180</v>
      </c>
      <c r="AC1442" s="84" t="str">
        <f t="shared" ref="AC1442:AC1499" si="24">D1442&amp;E1442&amp;F1442</f>
        <v>PolandSatelliteRural</v>
      </c>
    </row>
    <row r="1443" spans="4:29" ht="13.15" customHeight="1" x14ac:dyDescent="0.25">
      <c r="D1443" s="53" t="s">
        <v>178</v>
      </c>
      <c r="E1443" s="53" t="s">
        <v>52</v>
      </c>
      <c r="F1443" s="53" t="s">
        <v>20</v>
      </c>
      <c r="G1443" s="53" t="s">
        <v>189</v>
      </c>
      <c r="H1443" s="54">
        <v>4319981.2058743443</v>
      </c>
      <c r="I1443" s="54">
        <v>4584102.2794567747</v>
      </c>
      <c r="J1443" s="54">
        <v>4651885.7013093429</v>
      </c>
      <c r="K1443" s="54">
        <v>4734233.18805533</v>
      </c>
      <c r="L1443" s="54">
        <v>4793257.965755309</v>
      </c>
      <c r="M1443" s="54">
        <v>4853018.6439156458</v>
      </c>
      <c r="N1443" s="54" t="e">
        <v>#N/A</v>
      </c>
      <c r="O1443" s="54" t="e">
        <v>#N/A</v>
      </c>
      <c r="P1443" s="54" t="e">
        <v>#N/A</v>
      </c>
      <c r="Q1443" s="54" t="e">
        <v>#N/A</v>
      </c>
      <c r="R1443" s="111" t="e">
        <v>#N/A</v>
      </c>
      <c r="AC1443" s="84" t="str">
        <f t="shared" si="24"/>
        <v>PolandOverall broadband coverageRural</v>
      </c>
    </row>
    <row r="1444" spans="4:29" ht="13.15" customHeight="1" x14ac:dyDescent="0.25">
      <c r="D1444" s="53" t="s">
        <v>178</v>
      </c>
      <c r="E1444" s="53" t="s">
        <v>53</v>
      </c>
      <c r="F1444" s="53" t="s">
        <v>20</v>
      </c>
      <c r="G1444" s="53" t="s">
        <v>189</v>
      </c>
      <c r="H1444" s="54" t="e">
        <v>#N/A</v>
      </c>
      <c r="I1444" s="54" t="e">
        <v>#N/A</v>
      </c>
      <c r="J1444" s="54" t="e">
        <v>#N/A</v>
      </c>
      <c r="K1444" s="54" t="e">
        <v>#N/A</v>
      </c>
      <c r="L1444" s="54">
        <v>492178.26210483164</v>
      </c>
      <c r="M1444" s="54">
        <v>708155.00757440017</v>
      </c>
      <c r="N1444" s="54" t="e">
        <v>#N/A</v>
      </c>
      <c r="O1444" s="54" t="e">
        <v>#N/A</v>
      </c>
      <c r="P1444" s="54" t="e">
        <v>#N/A</v>
      </c>
      <c r="Q1444" s="54" t="e">
        <v>#N/A</v>
      </c>
      <c r="R1444" s="111" t="e">
        <v>#N/A</v>
      </c>
      <c r="AC1444" s="84" t="str">
        <f t="shared" si="24"/>
        <v>PolandDOCSIS 3.0 &amp; FTTP coverageRural</v>
      </c>
    </row>
    <row r="1445" spans="4:29" ht="13.15" customHeight="1" x14ac:dyDescent="0.25">
      <c r="D1445" s="53" t="s">
        <v>178</v>
      </c>
      <c r="E1445" s="53" t="s">
        <v>129</v>
      </c>
      <c r="F1445" s="53" t="s">
        <v>20</v>
      </c>
      <c r="G1445" s="53" t="s">
        <v>189</v>
      </c>
      <c r="H1445" s="54">
        <v>15263</v>
      </c>
      <c r="I1445" s="54">
        <v>39379</v>
      </c>
      <c r="J1445" s="54">
        <v>51287</v>
      </c>
      <c r="K1445" s="54">
        <v>41184.485925916408</v>
      </c>
      <c r="L1445" s="54">
        <v>40326.962137816714</v>
      </c>
      <c r="M1445" s="54">
        <v>58093.441717548485</v>
      </c>
      <c r="N1445" s="54" t="e">
        <v>#N/A</v>
      </c>
      <c r="O1445" s="54" t="e">
        <v>#N/A</v>
      </c>
      <c r="P1445" s="54" t="e">
        <v>#N/A</v>
      </c>
      <c r="Q1445" s="54" t="e">
        <v>#N/A</v>
      </c>
      <c r="R1445" s="111" t="e">
        <v>#N/A</v>
      </c>
      <c r="AC1445" s="84" t="str">
        <f t="shared" si="24"/>
        <v>PolandWiMAXRural</v>
      </c>
    </row>
    <row r="1446" spans="4:29" ht="13.15" customHeight="1" x14ac:dyDescent="0.25">
      <c r="D1446" s="53" t="s">
        <v>178</v>
      </c>
      <c r="E1446" s="53" t="s">
        <v>124</v>
      </c>
      <c r="F1446" s="53" t="s">
        <v>20</v>
      </c>
      <c r="G1446" s="53" t="s">
        <v>189</v>
      </c>
      <c r="H1446" s="54">
        <v>18245.936778368348</v>
      </c>
      <c r="I1446" s="54">
        <v>36946.841581965477</v>
      </c>
      <c r="J1446" s="54">
        <v>56111.22298614552</v>
      </c>
      <c r="K1446" s="54">
        <v>63109.6234144876</v>
      </c>
      <c r="L1446" s="54">
        <v>67367.739225826605</v>
      </c>
      <c r="M1446" s="54">
        <v>76432.24386485717</v>
      </c>
      <c r="N1446" s="54" t="e">
        <v>#N/A</v>
      </c>
      <c r="O1446" s="54" t="e">
        <v>#N/A</v>
      </c>
      <c r="P1446" s="54" t="e">
        <v>#N/A</v>
      </c>
      <c r="Q1446" s="54" t="e">
        <v>#N/A</v>
      </c>
      <c r="R1446" s="111" t="e">
        <v>#N/A</v>
      </c>
      <c r="AC1446" s="84" t="str">
        <f t="shared" si="24"/>
        <v>PolandCable modemRural</v>
      </c>
    </row>
    <row r="1447" spans="4:29" ht="13.15" customHeight="1" x14ac:dyDescent="0.25">
      <c r="D1447" s="53" t="s">
        <v>178</v>
      </c>
      <c r="E1447" s="53" t="s">
        <v>134</v>
      </c>
      <c r="F1447" s="53" t="s">
        <v>20</v>
      </c>
      <c r="G1447" s="53" t="s">
        <v>189</v>
      </c>
      <c r="H1447" s="54">
        <v>4326571.6945920866</v>
      </c>
      <c r="I1447" s="54">
        <v>4515852.3429457303</v>
      </c>
      <c r="J1447" s="54">
        <v>4587092.4791173963</v>
      </c>
      <c r="K1447" s="54">
        <v>4734233.18805533</v>
      </c>
      <c r="L1447" s="54">
        <v>4793257.965755309</v>
      </c>
      <c r="M1447" s="54">
        <v>4853018.6439156458</v>
      </c>
      <c r="N1447" s="54" t="e">
        <v>#N/A</v>
      </c>
      <c r="O1447" s="54" t="e">
        <v>#N/A</v>
      </c>
      <c r="P1447" s="54" t="e">
        <v>#N/A</v>
      </c>
      <c r="Q1447" s="54" t="e">
        <v>#N/A</v>
      </c>
      <c r="R1447" s="111" t="e">
        <v>#N/A</v>
      </c>
      <c r="AC1447" s="84" t="str">
        <f t="shared" si="24"/>
        <v>PolandHSPARural</v>
      </c>
    </row>
    <row r="1448" spans="4:29" ht="13.15" customHeight="1" x14ac:dyDescent="0.25">
      <c r="D1448" s="53" t="s">
        <v>180</v>
      </c>
      <c r="E1448" s="53" t="s">
        <v>31</v>
      </c>
      <c r="F1448" s="53" t="s">
        <v>20</v>
      </c>
      <c r="G1448" s="53" t="s">
        <v>152</v>
      </c>
      <c r="H1448" s="54">
        <v>717219.96000000008</v>
      </c>
      <c r="I1448" s="54">
        <v>603293.6512775867</v>
      </c>
      <c r="J1448" s="54">
        <v>598195.92312228191</v>
      </c>
      <c r="K1448" s="54">
        <v>614446.68142484606</v>
      </c>
      <c r="L1448" s="54">
        <v>602229.41456758359</v>
      </c>
      <c r="M1448" s="54">
        <v>590012.14771032101</v>
      </c>
      <c r="N1448" s="54">
        <v>584363.01163871412</v>
      </c>
      <c r="O1448" s="111">
        <v>582457.15292016498</v>
      </c>
      <c r="P1448" s="111">
        <v>591473.92611242144</v>
      </c>
      <c r="Q1448" s="111">
        <v>583533.50289283798</v>
      </c>
      <c r="R1448" s="111">
        <v>583339.81568992196</v>
      </c>
      <c r="AC1448" s="84" t="str">
        <f t="shared" si="24"/>
        <v>PortugalHouseholdsRural</v>
      </c>
    </row>
    <row r="1449" spans="4:29" ht="13.15" customHeight="1" x14ac:dyDescent="0.25">
      <c r="D1449" s="53" t="s">
        <v>180</v>
      </c>
      <c r="E1449" s="53" t="s">
        <v>65</v>
      </c>
      <c r="F1449" s="53" t="s">
        <v>20</v>
      </c>
      <c r="G1449" s="53" t="s">
        <v>189</v>
      </c>
      <c r="H1449" s="54">
        <v>578796.50772000011</v>
      </c>
      <c r="I1449" s="54">
        <v>500130.43690911937</v>
      </c>
      <c r="J1449" s="54">
        <v>503082.77134583908</v>
      </c>
      <c r="K1449" s="54">
        <v>541700.27303538576</v>
      </c>
      <c r="L1449" s="54">
        <v>558266.66730415006</v>
      </c>
      <c r="M1449" s="54">
        <v>547531.27307517792</v>
      </c>
      <c r="N1449" s="54">
        <v>521254.05078411818</v>
      </c>
      <c r="O1449" s="111">
        <v>523981.67215111089</v>
      </c>
      <c r="P1449" s="111">
        <v>535386.92741521378</v>
      </c>
      <c r="Q1449" s="111">
        <v>516848.49828011182</v>
      </c>
      <c r="R1449" s="54">
        <v>515904.18295146711</v>
      </c>
      <c r="AC1449" s="84" t="str">
        <f t="shared" si="24"/>
        <v>PortugalFixed broadband coverageRural</v>
      </c>
    </row>
    <row r="1450" spans="4:29" ht="13.15" customHeight="1" x14ac:dyDescent="0.25">
      <c r="D1450" s="53" t="s">
        <v>180</v>
      </c>
      <c r="E1450" s="53" t="s">
        <v>70</v>
      </c>
      <c r="F1450" s="53" t="s">
        <v>20</v>
      </c>
      <c r="G1450" s="53" t="s">
        <v>189</v>
      </c>
      <c r="H1450" s="54">
        <v>205124.90856000001</v>
      </c>
      <c r="I1450" s="54">
        <v>208136.3096907674</v>
      </c>
      <c r="J1450" s="54">
        <v>222528.88340148886</v>
      </c>
      <c r="K1450" s="54">
        <v>236228.27875804098</v>
      </c>
      <c r="L1450" s="54">
        <v>382666.66686054243</v>
      </c>
      <c r="M1450" s="54">
        <v>392983.24272964481</v>
      </c>
      <c r="N1450" s="54">
        <v>405356.63714862464</v>
      </c>
      <c r="O1450" s="111">
        <v>409587.78523241851</v>
      </c>
      <c r="P1450" s="111">
        <v>448942.4261057612</v>
      </c>
      <c r="Q1450" s="111">
        <v>401672.80882796616</v>
      </c>
      <c r="R1450" s="54">
        <v>416757.74486107577</v>
      </c>
      <c r="AC1450" s="84" t="str">
        <f t="shared" si="24"/>
        <v>PortugalNGA coverageRural</v>
      </c>
    </row>
    <row r="1451" spans="4:29" ht="13.15" customHeight="1" x14ac:dyDescent="0.25">
      <c r="D1451" s="53" t="s">
        <v>180</v>
      </c>
      <c r="E1451" s="53" t="s">
        <v>225</v>
      </c>
      <c r="F1451" s="53" t="s">
        <v>20</v>
      </c>
      <c r="G1451" s="53" t="s">
        <v>189</v>
      </c>
      <c r="H1451" s="54" t="e">
        <v>#N/A</v>
      </c>
      <c r="I1451" s="54" t="e">
        <v>#N/A</v>
      </c>
      <c r="J1451" s="54" t="e">
        <v>#N/A</v>
      </c>
      <c r="K1451" s="54" t="e">
        <v>#N/A</v>
      </c>
      <c r="L1451" s="54" t="e">
        <v>#N/A</v>
      </c>
      <c r="M1451" s="54" t="e">
        <v>#N/A</v>
      </c>
      <c r="N1451" s="54">
        <v>405356.63714862464</v>
      </c>
      <c r="O1451" s="111">
        <v>409587.78523241851</v>
      </c>
      <c r="P1451" s="111">
        <v>448942.4261057612</v>
      </c>
      <c r="Q1451" s="111">
        <v>401672.80882796616</v>
      </c>
      <c r="R1451" s="54">
        <v>416757.74486107577</v>
      </c>
      <c r="AC1451" s="84" t="str">
        <f t="shared" si="24"/>
        <v>PortugalFixed VHCN coverage (FTTP &amp; DOCSIS 3.1)Rural</v>
      </c>
    </row>
    <row r="1452" spans="4:29" ht="13.15" customHeight="1" x14ac:dyDescent="0.25">
      <c r="D1452" s="53" t="s">
        <v>180</v>
      </c>
      <c r="E1452" s="53" t="s">
        <v>226</v>
      </c>
      <c r="F1452" s="53" t="s">
        <v>20</v>
      </c>
      <c r="G1452" s="53" t="s">
        <v>189</v>
      </c>
      <c r="H1452" s="54" t="e">
        <v>#N/A</v>
      </c>
      <c r="I1452" s="54" t="e">
        <v>#N/A</v>
      </c>
      <c r="J1452" s="54" t="e">
        <v>#N/A</v>
      </c>
      <c r="K1452" s="54" t="e">
        <v>#N/A</v>
      </c>
      <c r="L1452" s="54" t="e">
        <v>#N/A</v>
      </c>
      <c r="M1452" s="54" t="e">
        <v>#N/A</v>
      </c>
      <c r="N1452" s="54" t="e">
        <v>#N/A</v>
      </c>
      <c r="O1452" s="54" t="e">
        <v>#N/A</v>
      </c>
      <c r="P1452" s="54" t="e">
        <v>#N/A</v>
      </c>
      <c r="Q1452" s="54" t="e">
        <v>#N/A</v>
      </c>
      <c r="R1452" s="54" t="e">
        <v>#N/A</v>
      </c>
      <c r="AC1452" s="84" t="str">
        <f t="shared" si="24"/>
        <v>PortugalVHCN coverage (as defined by BEREC)Rural</v>
      </c>
    </row>
    <row r="1453" spans="4:29" ht="13.15" customHeight="1" x14ac:dyDescent="0.25">
      <c r="D1453" s="53" t="s">
        <v>180</v>
      </c>
      <c r="E1453" s="53" t="s">
        <v>74</v>
      </c>
      <c r="F1453" s="53" t="s">
        <v>20</v>
      </c>
      <c r="G1453" s="53" t="s">
        <v>189</v>
      </c>
      <c r="H1453" s="54">
        <v>546521.60952000006</v>
      </c>
      <c r="I1453" s="54">
        <v>467552.5797401297</v>
      </c>
      <c r="J1453" s="54">
        <v>470181.99557411362</v>
      </c>
      <c r="K1453" s="54">
        <v>486244.56905224989</v>
      </c>
      <c r="L1453" s="54">
        <v>482899.06175115198</v>
      </c>
      <c r="M1453" s="54">
        <v>466218.57151596202</v>
      </c>
      <c r="N1453" s="54">
        <v>413678.45074528683</v>
      </c>
      <c r="O1453" s="111">
        <v>413436.58832875185</v>
      </c>
      <c r="P1453" s="111">
        <v>415840.97086383798</v>
      </c>
      <c r="Q1453" s="111">
        <v>410210.68025714241</v>
      </c>
      <c r="R1453" s="54">
        <v>410113.45429263107</v>
      </c>
      <c r="AC1453" s="84" t="str">
        <f t="shared" si="24"/>
        <v>PortugalDSLRural</v>
      </c>
    </row>
    <row r="1454" spans="4:29" ht="13.15" customHeight="1" x14ac:dyDescent="0.25">
      <c r="D1454" s="53" t="s">
        <v>180</v>
      </c>
      <c r="E1454" s="53" t="s">
        <v>78</v>
      </c>
      <c r="F1454" s="53" t="s">
        <v>20</v>
      </c>
      <c r="G1454" s="53" t="s">
        <v>189</v>
      </c>
      <c r="H1454" s="54">
        <v>0</v>
      </c>
      <c r="I1454" s="54">
        <v>0</v>
      </c>
      <c r="J1454" s="54">
        <v>0</v>
      </c>
      <c r="K1454" s="54">
        <v>0</v>
      </c>
      <c r="L1454" s="54">
        <v>0</v>
      </c>
      <c r="M1454" s="54">
        <v>0</v>
      </c>
      <c r="N1454" s="54">
        <v>0</v>
      </c>
      <c r="O1454" s="111">
        <v>0</v>
      </c>
      <c r="P1454" s="111">
        <v>0</v>
      </c>
      <c r="Q1454" s="111">
        <v>0</v>
      </c>
      <c r="R1454" s="54">
        <v>0</v>
      </c>
      <c r="AC1454" s="84" t="str">
        <f t="shared" si="24"/>
        <v>PortugalVDSLRural</v>
      </c>
    </row>
    <row r="1455" spans="4:29" ht="13.15" customHeight="1" x14ac:dyDescent="0.25">
      <c r="D1455" s="53" t="s">
        <v>180</v>
      </c>
      <c r="E1455" s="53" t="s">
        <v>82</v>
      </c>
      <c r="F1455" s="53" t="s">
        <v>20</v>
      </c>
      <c r="G1455" s="53" t="s">
        <v>189</v>
      </c>
      <c r="H1455" s="54" t="e">
        <v>#N/A</v>
      </c>
      <c r="I1455" s="54" t="e">
        <v>#N/A</v>
      </c>
      <c r="J1455" s="54" t="e">
        <v>#N/A</v>
      </c>
      <c r="K1455" s="54" t="e">
        <v>#N/A</v>
      </c>
      <c r="L1455" s="54" t="e">
        <v>#N/A</v>
      </c>
      <c r="M1455" s="54" t="e">
        <v>#N/A</v>
      </c>
      <c r="N1455" s="54">
        <v>0</v>
      </c>
      <c r="O1455" s="111">
        <v>0</v>
      </c>
      <c r="P1455" s="111">
        <v>0</v>
      </c>
      <c r="Q1455" s="111">
        <v>0</v>
      </c>
      <c r="R1455" s="54">
        <v>0</v>
      </c>
      <c r="AC1455" s="84" t="str">
        <f t="shared" si="24"/>
        <v>PortugalVDSL 2 VectoringRural</v>
      </c>
    </row>
    <row r="1456" spans="4:29" ht="13.15" customHeight="1" x14ac:dyDescent="0.25">
      <c r="D1456" s="53" t="s">
        <v>180</v>
      </c>
      <c r="E1456" s="53" t="s">
        <v>86</v>
      </c>
      <c r="F1456" s="53" t="s">
        <v>20</v>
      </c>
      <c r="G1456" s="53" t="s">
        <v>189</v>
      </c>
      <c r="H1456" s="54">
        <v>82480.295400000017</v>
      </c>
      <c r="I1456" s="54">
        <v>80841.349271196625</v>
      </c>
      <c r="J1456" s="54">
        <v>91523.976237709125</v>
      </c>
      <c r="K1456" s="54">
        <v>113420.782614197</v>
      </c>
      <c r="L1456" s="54">
        <v>254048.90733112267</v>
      </c>
      <c r="M1456" s="54">
        <v>284142.52069631458</v>
      </c>
      <c r="N1456" s="54">
        <v>287103.50243370555</v>
      </c>
      <c r="O1456" s="111">
        <v>298499.16297213139</v>
      </c>
      <c r="P1456" s="111">
        <v>358773.26575821044</v>
      </c>
      <c r="Q1456" s="111">
        <v>379697.19792003284</v>
      </c>
      <c r="R1456" s="54">
        <v>400602.70776947273</v>
      </c>
      <c r="AC1456" s="84" t="str">
        <f t="shared" si="24"/>
        <v>PortugalFTTPRural</v>
      </c>
    </row>
    <row r="1457" spans="4:29" ht="13.15" customHeight="1" x14ac:dyDescent="0.25">
      <c r="D1457" s="53" t="s">
        <v>180</v>
      </c>
      <c r="E1457" s="53" t="s">
        <v>90</v>
      </c>
      <c r="F1457" s="53" t="s">
        <v>20</v>
      </c>
      <c r="G1457" s="53" t="s">
        <v>189</v>
      </c>
      <c r="H1457" s="54">
        <v>132685.69260000001</v>
      </c>
      <c r="I1457" s="54">
        <v>135137.77788617942</v>
      </c>
      <c r="J1457" s="54">
        <v>142370.6297031031</v>
      </c>
      <c r="K1457" s="54">
        <v>150848.55702150695</v>
      </c>
      <c r="L1457" s="54">
        <v>259560.87767862852</v>
      </c>
      <c r="M1457" s="54">
        <v>255183.80855102267</v>
      </c>
      <c r="N1457" s="54">
        <v>254133.05451252684</v>
      </c>
      <c r="O1457" s="111">
        <v>253292.10894877411</v>
      </c>
      <c r="P1457" s="111">
        <v>256148.5465071894</v>
      </c>
      <c r="Q1457" s="111">
        <v>205945.22991302932</v>
      </c>
      <c r="R1457" s="54">
        <v>206011.08307135952</v>
      </c>
      <c r="AC1457" s="84" t="str">
        <f t="shared" si="24"/>
        <v>PortugalCable modem DOCSIS 3.0Rural</v>
      </c>
    </row>
    <row r="1458" spans="4:29" ht="13.15" customHeight="1" x14ac:dyDescent="0.25">
      <c r="D1458" s="53" t="s">
        <v>180</v>
      </c>
      <c r="E1458" s="53" t="s">
        <v>94</v>
      </c>
      <c r="F1458" s="53" t="s">
        <v>20</v>
      </c>
      <c r="G1458" s="53" t="s">
        <v>189</v>
      </c>
      <c r="H1458" s="54" t="e">
        <v>#N/A</v>
      </c>
      <c r="I1458" s="54" t="e">
        <v>#N/A</v>
      </c>
      <c r="J1458" s="54" t="e">
        <v>#N/A</v>
      </c>
      <c r="K1458" s="54" t="e">
        <v>#N/A</v>
      </c>
      <c r="L1458" s="54" t="e">
        <v>#N/A</v>
      </c>
      <c r="M1458" s="54" t="e">
        <v>#N/A</v>
      </c>
      <c r="N1458" s="54">
        <v>254133.05451252684</v>
      </c>
      <c r="O1458" s="111">
        <v>253292.10894877411</v>
      </c>
      <c r="P1458" s="111">
        <v>256148.5465071894</v>
      </c>
      <c r="Q1458" s="111">
        <v>205945.22991302932</v>
      </c>
      <c r="R1458" s="54">
        <v>206011.08307135952</v>
      </c>
      <c r="AC1458" s="84" t="str">
        <f t="shared" si="24"/>
        <v>PortugalCable modem DOCSIS 3.1Rural</v>
      </c>
    </row>
    <row r="1459" spans="4:29" ht="13.15" customHeight="1" x14ac:dyDescent="0.25">
      <c r="D1459" s="53" t="s">
        <v>180</v>
      </c>
      <c r="E1459" s="53" t="s">
        <v>98</v>
      </c>
      <c r="F1459" s="53" t="s">
        <v>20</v>
      </c>
      <c r="G1459" s="53" t="s">
        <v>189</v>
      </c>
      <c r="H1459" s="54" t="e">
        <v>#N/A</v>
      </c>
      <c r="I1459" s="54" t="e">
        <v>#N/A</v>
      </c>
      <c r="J1459" s="54" t="e">
        <v>#N/A</v>
      </c>
      <c r="K1459" s="54" t="e">
        <v>#N/A</v>
      </c>
      <c r="L1459" s="54" t="e">
        <v>#N/A</v>
      </c>
      <c r="M1459" s="54" t="e">
        <v>#N/A</v>
      </c>
      <c r="N1459" s="54">
        <v>0</v>
      </c>
      <c r="O1459" s="111">
        <v>0</v>
      </c>
      <c r="P1459" s="111">
        <v>0</v>
      </c>
      <c r="Q1459" s="111">
        <v>0</v>
      </c>
      <c r="R1459" s="54">
        <v>0</v>
      </c>
      <c r="AC1459" s="84" t="str">
        <f t="shared" si="24"/>
        <v>PortugalFWARural</v>
      </c>
    </row>
    <row r="1460" spans="4:29" ht="13.15" customHeight="1" x14ac:dyDescent="0.25">
      <c r="D1460" s="53" t="s">
        <v>180</v>
      </c>
      <c r="E1460" s="53" t="s">
        <v>102</v>
      </c>
      <c r="F1460" s="53" t="s">
        <v>20</v>
      </c>
      <c r="G1460" s="53" t="s">
        <v>189</v>
      </c>
      <c r="H1460" s="54">
        <v>365668.96000000008</v>
      </c>
      <c r="I1460" s="54">
        <v>385017.99871328002</v>
      </c>
      <c r="J1460" s="54">
        <v>400886.8097436286</v>
      </c>
      <c r="K1460" s="54">
        <v>568436.17057657696</v>
      </c>
      <c r="L1460" s="54">
        <v>563347.24463323306</v>
      </c>
      <c r="M1460" s="54">
        <v>558012.69721639331</v>
      </c>
      <c r="N1460" s="54">
        <v>573619.56392556906</v>
      </c>
      <c r="O1460" s="111">
        <v>576413.23399918259</v>
      </c>
      <c r="P1460" s="111">
        <v>585183.69263599464</v>
      </c>
      <c r="Q1460" s="111">
        <v>582720.33967188164</v>
      </c>
      <c r="R1460" s="54" t="e">
        <v>#N/A</v>
      </c>
      <c r="AC1460" s="84" t="str">
        <f t="shared" si="24"/>
        <v>PortugalLTERural</v>
      </c>
    </row>
    <row r="1461" spans="4:29" ht="13.15" customHeight="1" x14ac:dyDescent="0.25">
      <c r="D1461" s="53" t="s">
        <v>180</v>
      </c>
      <c r="E1461" s="53" t="s">
        <v>108</v>
      </c>
      <c r="F1461" s="53" t="s">
        <v>20</v>
      </c>
      <c r="G1461" s="53" t="s">
        <v>189</v>
      </c>
      <c r="H1461" s="54" t="e">
        <v>#N/A</v>
      </c>
      <c r="I1461" s="54" t="e">
        <v>#N/A</v>
      </c>
      <c r="J1461" s="54" t="e">
        <v>#N/A</v>
      </c>
      <c r="K1461" s="54" t="e">
        <v>#N/A</v>
      </c>
      <c r="L1461" s="54" t="e">
        <v>#N/A</v>
      </c>
      <c r="M1461" s="54" t="e">
        <v>#N/A</v>
      </c>
      <c r="N1461" s="54" t="e">
        <v>#N/A</v>
      </c>
      <c r="O1461" s="111">
        <v>0</v>
      </c>
      <c r="P1461" s="111">
        <v>0</v>
      </c>
      <c r="Q1461" s="111">
        <v>121362.59786001442</v>
      </c>
      <c r="R1461" s="54">
        <v>510391.93475099897</v>
      </c>
      <c r="AC1461" s="84" t="str">
        <f t="shared" si="24"/>
        <v>Portugal5GRural</v>
      </c>
    </row>
    <row r="1462" spans="4:29" ht="13.15" customHeight="1" x14ac:dyDescent="0.25">
      <c r="D1462" s="53" t="s">
        <v>180</v>
      </c>
      <c r="E1462" s="53" t="s">
        <v>207</v>
      </c>
      <c r="F1462" s="53" t="s">
        <v>20</v>
      </c>
      <c r="G1462" s="53" t="s">
        <v>189</v>
      </c>
      <c r="H1462" s="54" t="e">
        <v>#N/A</v>
      </c>
      <c r="I1462" s="54" t="e">
        <v>#N/A</v>
      </c>
      <c r="J1462" s="54" t="e">
        <v>#N/A</v>
      </c>
      <c r="K1462" s="54" t="e">
        <v>#N/A</v>
      </c>
      <c r="L1462" s="54" t="e">
        <v>#N/A</v>
      </c>
      <c r="M1462" s="54" t="e">
        <v>#N/A</v>
      </c>
      <c r="N1462" s="54" t="e">
        <v>#N/A</v>
      </c>
      <c r="O1462" s="111" t="e">
        <v>#N/A</v>
      </c>
      <c r="P1462" s="111" t="e">
        <v>#N/A</v>
      </c>
      <c r="Q1462" s="111">
        <v>53475.462839400359</v>
      </c>
      <c r="R1462" s="54">
        <v>77430.511170225654</v>
      </c>
      <c r="AC1462" s="84" t="str">
        <f t="shared" si="24"/>
        <v>Portugal5G in the 3.4–3.8 GHz bandRural</v>
      </c>
    </row>
    <row r="1463" spans="4:29" ht="13.15" customHeight="1" x14ac:dyDescent="0.25">
      <c r="D1463" s="53" t="s">
        <v>180</v>
      </c>
      <c r="E1463" s="53" t="s">
        <v>112</v>
      </c>
      <c r="F1463" s="53" t="s">
        <v>20</v>
      </c>
      <c r="G1463" s="53" t="s">
        <v>189</v>
      </c>
      <c r="H1463" s="54">
        <v>717219.96000000008</v>
      </c>
      <c r="I1463" s="54">
        <v>603293.6512775867</v>
      </c>
      <c r="J1463" s="54">
        <v>598195.92312228191</v>
      </c>
      <c r="K1463" s="54">
        <v>614446.68142484606</v>
      </c>
      <c r="L1463" s="54">
        <v>602229.41456758359</v>
      </c>
      <c r="M1463" s="54">
        <v>590012.14771032101</v>
      </c>
      <c r="N1463" s="54">
        <v>584363.01163871412</v>
      </c>
      <c r="O1463" s="111">
        <v>582457.15292016498</v>
      </c>
      <c r="P1463" s="111">
        <v>591473.92611242144</v>
      </c>
      <c r="Q1463" s="111">
        <v>583533.50289283798</v>
      </c>
      <c r="R1463" s="54">
        <v>583339.81568992196</v>
      </c>
      <c r="AC1463" s="84" t="str">
        <f t="shared" si="24"/>
        <v>PortugalSatelliteRural</v>
      </c>
    </row>
    <row r="1464" spans="4:29" ht="13.15" customHeight="1" x14ac:dyDescent="0.25">
      <c r="D1464" s="53" t="s">
        <v>180</v>
      </c>
      <c r="E1464" s="53" t="s">
        <v>52</v>
      </c>
      <c r="F1464" s="53" t="s">
        <v>20</v>
      </c>
      <c r="G1464" s="53" t="s">
        <v>189</v>
      </c>
      <c r="H1464" s="54">
        <v>709423.3899999999</v>
      </c>
      <c r="I1464" s="54">
        <v>597073.43352758652</v>
      </c>
      <c r="J1464" s="54">
        <v>591587.7293146617</v>
      </c>
      <c r="K1464" s="54">
        <v>601165.90258838295</v>
      </c>
      <c r="L1464" s="54">
        <v>595134.60852908704</v>
      </c>
      <c r="M1464" s="54">
        <v>588432.23854336841</v>
      </c>
      <c r="N1464" s="54" t="e">
        <v>#N/A</v>
      </c>
      <c r="O1464" s="54" t="e">
        <v>#N/A</v>
      </c>
      <c r="P1464" s="54" t="e">
        <v>#N/A</v>
      </c>
      <c r="Q1464" s="54" t="e">
        <v>#N/A</v>
      </c>
      <c r="R1464" s="111" t="e">
        <v>#N/A</v>
      </c>
      <c r="AC1464" s="84" t="str">
        <f t="shared" si="24"/>
        <v>PortugalOverall broadband coverageRural</v>
      </c>
    </row>
    <row r="1465" spans="4:29" ht="13.15" customHeight="1" x14ac:dyDescent="0.25">
      <c r="D1465" s="53" t="s">
        <v>180</v>
      </c>
      <c r="E1465" s="53" t="s">
        <v>53</v>
      </c>
      <c r="F1465" s="53" t="s">
        <v>20</v>
      </c>
      <c r="G1465" s="53" t="s">
        <v>189</v>
      </c>
      <c r="H1465" s="54" t="e">
        <v>#N/A</v>
      </c>
      <c r="I1465" s="54" t="e">
        <v>#N/A</v>
      </c>
      <c r="J1465" s="54" t="e">
        <v>#N/A</v>
      </c>
      <c r="K1465" s="54" t="e">
        <v>#N/A</v>
      </c>
      <c r="L1465" s="54">
        <v>394450.33893768961</v>
      </c>
      <c r="M1465" s="54">
        <v>392983.24272964481</v>
      </c>
      <c r="N1465" s="54" t="e">
        <v>#N/A</v>
      </c>
      <c r="O1465" s="54" t="e">
        <v>#N/A</v>
      </c>
      <c r="P1465" s="54" t="e">
        <v>#N/A</v>
      </c>
      <c r="Q1465" s="54" t="e">
        <v>#N/A</v>
      </c>
      <c r="R1465" s="111" t="e">
        <v>#N/A</v>
      </c>
      <c r="AC1465" s="84" t="str">
        <f t="shared" si="24"/>
        <v>PortugalDOCSIS 3.0 &amp; FTTP coverageRural</v>
      </c>
    </row>
    <row r="1466" spans="4:29" ht="13.15" customHeight="1" x14ac:dyDescent="0.25">
      <c r="D1466" s="53" t="s">
        <v>180</v>
      </c>
      <c r="E1466" s="53" t="s">
        <v>129</v>
      </c>
      <c r="F1466" s="53" t="s">
        <v>20</v>
      </c>
      <c r="G1466" s="53" t="s">
        <v>189</v>
      </c>
      <c r="H1466" s="54">
        <v>0</v>
      </c>
      <c r="I1466" s="54">
        <v>0</v>
      </c>
      <c r="J1466" s="54">
        <v>0</v>
      </c>
      <c r="K1466" s="54">
        <v>0</v>
      </c>
      <c r="L1466" s="54">
        <v>0</v>
      </c>
      <c r="M1466" s="54">
        <v>0</v>
      </c>
      <c r="N1466" s="54" t="e">
        <v>#N/A</v>
      </c>
      <c r="O1466" s="54" t="e">
        <v>#N/A</v>
      </c>
      <c r="P1466" s="54" t="e">
        <v>#N/A</v>
      </c>
      <c r="Q1466" s="54" t="e">
        <v>#N/A</v>
      </c>
      <c r="R1466" s="111" t="e">
        <v>#N/A</v>
      </c>
      <c r="AC1466" s="84" t="str">
        <f t="shared" si="24"/>
        <v>PortugalWiMAXRural</v>
      </c>
    </row>
    <row r="1467" spans="4:29" ht="13.15" customHeight="1" x14ac:dyDescent="0.25">
      <c r="D1467" s="53" t="s">
        <v>180</v>
      </c>
      <c r="E1467" s="53" t="s">
        <v>124</v>
      </c>
      <c r="F1467" s="53" t="s">
        <v>20</v>
      </c>
      <c r="G1467" s="53" t="s">
        <v>189</v>
      </c>
      <c r="H1467" s="54">
        <v>132685.69260000001</v>
      </c>
      <c r="I1467" s="54">
        <v>135137.77788617942</v>
      </c>
      <c r="J1467" s="54">
        <v>142370.6297031031</v>
      </c>
      <c r="K1467" s="54">
        <v>150848.55702150695</v>
      </c>
      <c r="L1467" s="54">
        <v>259560.87767862852</v>
      </c>
      <c r="M1467" s="54">
        <v>255183.80855102267</v>
      </c>
      <c r="N1467" s="54" t="e">
        <v>#N/A</v>
      </c>
      <c r="O1467" s="54" t="e">
        <v>#N/A</v>
      </c>
      <c r="P1467" s="54" t="e">
        <v>#N/A</v>
      </c>
      <c r="Q1467" s="54" t="e">
        <v>#N/A</v>
      </c>
      <c r="R1467" s="111" t="e">
        <v>#N/A</v>
      </c>
      <c r="AC1467" s="84" t="str">
        <f t="shared" si="24"/>
        <v>PortugalCable modemRural</v>
      </c>
    </row>
    <row r="1468" spans="4:29" ht="13.15" customHeight="1" x14ac:dyDescent="0.25">
      <c r="D1468" s="53" t="s">
        <v>180</v>
      </c>
      <c r="E1468" s="53" t="s">
        <v>134</v>
      </c>
      <c r="F1468" s="53" t="s">
        <v>20</v>
      </c>
      <c r="G1468" s="53" t="s">
        <v>189</v>
      </c>
      <c r="H1468" s="54">
        <v>527054.96000000008</v>
      </c>
      <c r="I1468" s="54">
        <v>470855.42557119008</v>
      </c>
      <c r="J1468" s="54">
        <v>504788.21998122509</v>
      </c>
      <c r="K1468" s="54">
        <v>578550.6174647992</v>
      </c>
      <c r="L1468" s="54">
        <v>576087.02856945107</v>
      </c>
      <c r="M1468" s="54">
        <v>580171.29572580825</v>
      </c>
      <c r="N1468" s="54" t="e">
        <v>#N/A</v>
      </c>
      <c r="O1468" s="54" t="e">
        <v>#N/A</v>
      </c>
      <c r="P1468" s="54" t="e">
        <v>#N/A</v>
      </c>
      <c r="Q1468" s="54" t="e">
        <v>#N/A</v>
      </c>
      <c r="R1468" s="111" t="e">
        <v>#N/A</v>
      </c>
      <c r="AC1468" s="84" t="str">
        <f t="shared" si="24"/>
        <v>PortugalHSPARural</v>
      </c>
    </row>
    <row r="1469" spans="4:29" ht="13.15" customHeight="1" x14ac:dyDescent="0.25">
      <c r="D1469" s="53" t="s">
        <v>182</v>
      </c>
      <c r="E1469" s="53" t="s">
        <v>31</v>
      </c>
      <c r="F1469" s="53" t="s">
        <v>20</v>
      </c>
      <c r="G1469" s="53" t="s">
        <v>152</v>
      </c>
      <c r="H1469" s="54">
        <v>1570797</v>
      </c>
      <c r="I1469" s="54">
        <v>1569714</v>
      </c>
      <c r="J1469" s="54">
        <v>1569714</v>
      </c>
      <c r="K1469" s="54">
        <v>1569714</v>
      </c>
      <c r="L1469" s="54">
        <v>1569714</v>
      </c>
      <c r="M1469" s="54">
        <v>1569714</v>
      </c>
      <c r="N1469" s="54">
        <v>1569714</v>
      </c>
      <c r="O1469" s="111">
        <v>1569714</v>
      </c>
      <c r="P1469" s="111">
        <v>1569714</v>
      </c>
      <c r="Q1469" s="111">
        <v>1569714</v>
      </c>
      <c r="R1469" s="111">
        <v>1569714</v>
      </c>
      <c r="AC1469" s="84" t="str">
        <f t="shared" si="24"/>
        <v>RomaniaHouseholdsRural</v>
      </c>
    </row>
    <row r="1470" spans="4:29" ht="13.15" customHeight="1" x14ac:dyDescent="0.25">
      <c r="D1470" s="53" t="s">
        <v>182</v>
      </c>
      <c r="E1470" s="53" t="s">
        <v>65</v>
      </c>
      <c r="F1470" s="53" t="s">
        <v>20</v>
      </c>
      <c r="G1470" s="53" t="s">
        <v>189</v>
      </c>
      <c r="H1470" s="54">
        <v>1227809</v>
      </c>
      <c r="I1470" s="54">
        <v>1258726.1115664409</v>
      </c>
      <c r="J1470" s="54">
        <v>1264060.9330662494</v>
      </c>
      <c r="K1470" s="54">
        <v>1292655.194972161</v>
      </c>
      <c r="L1470" s="54">
        <v>1297970.1442483568</v>
      </c>
      <c r="M1470" s="54">
        <v>1249876.6665316296</v>
      </c>
      <c r="N1470" s="54">
        <v>1244384.951962674</v>
      </c>
      <c r="O1470" s="111">
        <v>1300916.122960262</v>
      </c>
      <c r="P1470" s="111">
        <v>1396760.3557644195</v>
      </c>
      <c r="Q1470" s="111">
        <v>1493089.1624747901</v>
      </c>
      <c r="R1470" s="54">
        <v>1493598.9905553693</v>
      </c>
      <c r="AC1470" s="84" t="str">
        <f t="shared" si="24"/>
        <v>RomaniaFixed broadband coverageRural</v>
      </c>
    </row>
    <row r="1471" spans="4:29" ht="13.15" customHeight="1" x14ac:dyDescent="0.25">
      <c r="D1471" s="53" t="s">
        <v>182</v>
      </c>
      <c r="E1471" s="53" t="s">
        <v>70</v>
      </c>
      <c r="F1471" s="53" t="s">
        <v>20</v>
      </c>
      <c r="G1471" s="53" t="s">
        <v>189</v>
      </c>
      <c r="H1471" s="54">
        <v>386555</v>
      </c>
      <c r="I1471" s="54">
        <v>430694.20650672534</v>
      </c>
      <c r="J1471" s="54">
        <v>463021.60352636414</v>
      </c>
      <c r="K1471" s="54">
        <v>527424.36021299427</v>
      </c>
      <c r="L1471" s="54">
        <v>606289.44147573807</v>
      </c>
      <c r="M1471" s="54">
        <v>633907.98044425517</v>
      </c>
      <c r="N1471" s="54">
        <v>837819.24433904234</v>
      </c>
      <c r="O1471" s="111">
        <v>1043906.4691368592</v>
      </c>
      <c r="P1471" s="111">
        <v>1328791.8513209487</v>
      </c>
      <c r="Q1471" s="111">
        <v>1471234.2360846638</v>
      </c>
      <c r="R1471" s="54">
        <v>1463606.6507732852</v>
      </c>
      <c r="AC1471" s="84" t="str">
        <f t="shared" si="24"/>
        <v>RomaniaNGA coverageRural</v>
      </c>
    </row>
    <row r="1472" spans="4:29" ht="13.15" customHeight="1" x14ac:dyDescent="0.25">
      <c r="D1472" s="53" t="s">
        <v>182</v>
      </c>
      <c r="E1472" s="53" t="s">
        <v>225</v>
      </c>
      <c r="F1472" s="53" t="s">
        <v>20</v>
      </c>
      <c r="G1472" s="53" t="s">
        <v>189</v>
      </c>
      <c r="H1472" s="54" t="e">
        <v>#N/A</v>
      </c>
      <c r="I1472" s="54" t="e">
        <v>#N/A</v>
      </c>
      <c r="J1472" s="54" t="e">
        <v>#N/A</v>
      </c>
      <c r="K1472" s="54" t="e">
        <v>#N/A</v>
      </c>
      <c r="L1472" s="54" t="e">
        <v>#N/A</v>
      </c>
      <c r="M1472" s="54" t="e">
        <v>#N/A</v>
      </c>
      <c r="N1472" s="54">
        <v>613199.45781128411</v>
      </c>
      <c r="O1472" s="111">
        <v>873029.95095155865</v>
      </c>
      <c r="P1472" s="111">
        <v>1188699.6272911641</v>
      </c>
      <c r="Q1472" s="111">
        <v>1413820.4057756471</v>
      </c>
      <c r="R1472" s="54">
        <v>1451282.8561450941</v>
      </c>
      <c r="AC1472" s="84" t="str">
        <f t="shared" si="24"/>
        <v>RomaniaFixed VHCN coverage (FTTP &amp; DOCSIS 3.1)Rural</v>
      </c>
    </row>
    <row r="1473" spans="4:29" ht="13.15" customHeight="1" x14ac:dyDescent="0.25">
      <c r="D1473" s="53" t="s">
        <v>182</v>
      </c>
      <c r="E1473" s="53" t="s">
        <v>226</v>
      </c>
      <c r="F1473" s="53" t="s">
        <v>20</v>
      </c>
      <c r="G1473" s="53" t="s">
        <v>189</v>
      </c>
      <c r="H1473" s="54" t="e">
        <v>#N/A</v>
      </c>
      <c r="I1473" s="54" t="e">
        <v>#N/A</v>
      </c>
      <c r="J1473" s="54" t="e">
        <v>#N/A</v>
      </c>
      <c r="K1473" s="54" t="e">
        <v>#N/A</v>
      </c>
      <c r="L1473" s="54" t="e">
        <v>#N/A</v>
      </c>
      <c r="M1473" s="54" t="e">
        <v>#N/A</v>
      </c>
      <c r="N1473" s="54" t="e">
        <v>#N/A</v>
      </c>
      <c r="O1473" s="54" t="e">
        <v>#N/A</v>
      </c>
      <c r="P1473" s="54" t="e">
        <v>#N/A</v>
      </c>
      <c r="Q1473" s="54" t="e">
        <v>#N/A</v>
      </c>
      <c r="R1473" s="54">
        <v>1457759.0907109485</v>
      </c>
      <c r="AC1473" s="84" t="str">
        <f t="shared" si="24"/>
        <v>RomaniaVHCN coverage (as defined by BEREC)Rural</v>
      </c>
    </row>
    <row r="1474" spans="4:29" ht="13.15" customHeight="1" x14ac:dyDescent="0.25">
      <c r="D1474" s="53" t="s">
        <v>182</v>
      </c>
      <c r="E1474" s="53" t="s">
        <v>74</v>
      </c>
      <c r="F1474" s="53" t="s">
        <v>20</v>
      </c>
      <c r="G1474" s="53" t="s">
        <v>189</v>
      </c>
      <c r="H1474" s="54">
        <v>988709</v>
      </c>
      <c r="I1474" s="54">
        <v>993975.55289314315</v>
      </c>
      <c r="J1474" s="54">
        <v>999863.72284627683</v>
      </c>
      <c r="K1474" s="54">
        <v>1030538.6637651303</v>
      </c>
      <c r="L1474" s="54">
        <v>1036216.875483164</v>
      </c>
      <c r="M1474" s="54">
        <v>934533.87334254885</v>
      </c>
      <c r="N1474" s="54">
        <v>920557.62661742058</v>
      </c>
      <c r="O1474" s="111">
        <v>909341.05537663121</v>
      </c>
      <c r="P1474" s="111">
        <v>890334.95146857807</v>
      </c>
      <c r="Q1474" s="111">
        <v>853904.34505646676</v>
      </c>
      <c r="R1474" s="54">
        <v>566741.06212992442</v>
      </c>
      <c r="AC1474" s="84" t="str">
        <f t="shared" si="24"/>
        <v>RomaniaDSLRural</v>
      </c>
    </row>
    <row r="1475" spans="4:29" ht="13.15" customHeight="1" x14ac:dyDescent="0.25">
      <c r="D1475" s="53" t="s">
        <v>182</v>
      </c>
      <c r="E1475" s="53" t="s">
        <v>78</v>
      </c>
      <c r="F1475" s="53" t="s">
        <v>20</v>
      </c>
      <c r="G1475" s="53" t="s">
        <v>189</v>
      </c>
      <c r="H1475" s="54">
        <v>24039</v>
      </c>
      <c r="I1475" s="54">
        <v>27865.204500035416</v>
      </c>
      <c r="J1475" s="54">
        <v>28045.173261832395</v>
      </c>
      <c r="K1475" s="54">
        <v>32861.987446018815</v>
      </c>
      <c r="L1475" s="54">
        <v>30042.406136199515</v>
      </c>
      <c r="M1475" s="54">
        <v>27708.504562817587</v>
      </c>
      <c r="N1475" s="54">
        <v>32352.880349477964</v>
      </c>
      <c r="O1475" s="111">
        <v>35305.509123831471</v>
      </c>
      <c r="P1475" s="111">
        <v>35872.805227793993</v>
      </c>
      <c r="Q1475" s="111">
        <v>36268.938787460007</v>
      </c>
      <c r="R1475" s="54">
        <v>12976.736514164273</v>
      </c>
      <c r="AC1475" s="84" t="str">
        <f t="shared" si="24"/>
        <v>RomaniaVDSLRural</v>
      </c>
    </row>
    <row r="1476" spans="4:29" ht="13.15" customHeight="1" x14ac:dyDescent="0.25">
      <c r="D1476" s="53" t="s">
        <v>182</v>
      </c>
      <c r="E1476" s="53" t="s">
        <v>82</v>
      </c>
      <c r="F1476" s="53" t="s">
        <v>20</v>
      </c>
      <c r="G1476" s="53" t="s">
        <v>189</v>
      </c>
      <c r="H1476" s="54" t="e">
        <v>#N/A</v>
      </c>
      <c r="I1476" s="54" t="e">
        <v>#N/A</v>
      </c>
      <c r="J1476" s="54" t="e">
        <v>#N/A</v>
      </c>
      <c r="K1476" s="54" t="e">
        <v>#N/A</v>
      </c>
      <c r="L1476" s="54" t="e">
        <v>#N/A</v>
      </c>
      <c r="M1476" s="54" t="e">
        <v>#N/A</v>
      </c>
      <c r="N1476" s="54">
        <v>0</v>
      </c>
      <c r="O1476" s="111">
        <v>0</v>
      </c>
      <c r="P1476" s="111">
        <v>0</v>
      </c>
      <c r="Q1476" s="111">
        <v>0</v>
      </c>
      <c r="R1476" s="54">
        <v>0</v>
      </c>
      <c r="AC1476" s="84" t="str">
        <f t="shared" si="24"/>
        <v>RomaniaVDSL 2 VectoringRural</v>
      </c>
    </row>
    <row r="1477" spans="4:29" ht="13.15" customHeight="1" x14ac:dyDescent="0.25">
      <c r="D1477" s="53" t="s">
        <v>182</v>
      </c>
      <c r="E1477" s="53" t="s">
        <v>86</v>
      </c>
      <c r="F1477" s="53" t="s">
        <v>20</v>
      </c>
      <c r="G1477" s="53" t="s">
        <v>189</v>
      </c>
      <c r="H1477" s="54">
        <v>337995</v>
      </c>
      <c r="I1477" s="54">
        <v>356010.92813078559</v>
      </c>
      <c r="J1477" s="54">
        <v>391834.42639913625</v>
      </c>
      <c r="K1477" s="54">
        <v>418477.50077583117</v>
      </c>
      <c r="L1477" s="54">
        <v>456498.74139036244</v>
      </c>
      <c r="M1477" s="54">
        <v>473058.82458381465</v>
      </c>
      <c r="N1477" s="54">
        <v>613199.45781128411</v>
      </c>
      <c r="O1477" s="111">
        <v>873029.95095155865</v>
      </c>
      <c r="P1477" s="111">
        <v>1188699.6272911641</v>
      </c>
      <c r="Q1477" s="111">
        <v>1413820.4057756471</v>
      </c>
      <c r="R1477" s="54">
        <v>1451282.8561450941</v>
      </c>
      <c r="AC1477" s="84" t="str">
        <f t="shared" si="24"/>
        <v>RomaniaFTTPRural</v>
      </c>
    </row>
    <row r="1478" spans="4:29" ht="13.15" customHeight="1" x14ac:dyDescent="0.25">
      <c r="D1478" s="53" t="s">
        <v>182</v>
      </c>
      <c r="E1478" s="53" t="s">
        <v>90</v>
      </c>
      <c r="F1478" s="53" t="s">
        <v>20</v>
      </c>
      <c r="G1478" s="53" t="s">
        <v>189</v>
      </c>
      <c r="H1478" s="54">
        <v>69032</v>
      </c>
      <c r="I1478" s="54">
        <v>116300.91659544903</v>
      </c>
      <c r="J1478" s="54">
        <v>114329.21129097851</v>
      </c>
      <c r="K1478" s="54">
        <v>152012.43839340526</v>
      </c>
      <c r="L1478" s="54">
        <v>216642.51835157699</v>
      </c>
      <c r="M1478" s="54">
        <v>252974.16103517695</v>
      </c>
      <c r="N1478" s="54">
        <v>390001.20811333827</v>
      </c>
      <c r="O1478" s="111">
        <v>367331.17779537337</v>
      </c>
      <c r="P1478" s="111">
        <v>384251.45275875542</v>
      </c>
      <c r="Q1478" s="111">
        <v>279394.36589425849</v>
      </c>
      <c r="R1478" s="54">
        <v>224786.63258253146</v>
      </c>
      <c r="AC1478" s="84" t="str">
        <f t="shared" si="24"/>
        <v>RomaniaCable modem DOCSIS 3.0Rural</v>
      </c>
    </row>
    <row r="1479" spans="4:29" ht="13.15" customHeight="1" x14ac:dyDescent="0.25">
      <c r="D1479" s="53" t="s">
        <v>182</v>
      </c>
      <c r="E1479" s="53" t="s">
        <v>94</v>
      </c>
      <c r="F1479" s="53" t="s">
        <v>20</v>
      </c>
      <c r="G1479" s="53" t="s">
        <v>189</v>
      </c>
      <c r="H1479" s="54" t="e">
        <v>#N/A</v>
      </c>
      <c r="I1479" s="54" t="e">
        <v>#N/A</v>
      </c>
      <c r="J1479" s="54" t="e">
        <v>#N/A</v>
      </c>
      <c r="K1479" s="54" t="e">
        <v>#N/A</v>
      </c>
      <c r="L1479" s="54" t="e">
        <v>#N/A</v>
      </c>
      <c r="M1479" s="54" t="e">
        <v>#N/A</v>
      </c>
      <c r="N1479" s="54">
        <v>0</v>
      </c>
      <c r="O1479" s="111">
        <v>0</v>
      </c>
      <c r="P1479" s="111">
        <v>0</v>
      </c>
      <c r="Q1479" s="111">
        <v>0</v>
      </c>
      <c r="R1479" s="54">
        <v>120302.26623853811</v>
      </c>
      <c r="AC1479" s="84" t="str">
        <f t="shared" si="24"/>
        <v>RomaniaCable modem DOCSIS 3.1Rural</v>
      </c>
    </row>
    <row r="1480" spans="4:29" ht="13.15" customHeight="1" x14ac:dyDescent="0.25">
      <c r="D1480" s="53" t="s">
        <v>182</v>
      </c>
      <c r="E1480" s="53" t="s">
        <v>98</v>
      </c>
      <c r="F1480" s="53" t="s">
        <v>20</v>
      </c>
      <c r="G1480" s="53" t="s">
        <v>189</v>
      </c>
      <c r="H1480" s="54" t="e">
        <v>#N/A</v>
      </c>
      <c r="I1480" s="54" t="e">
        <v>#N/A</v>
      </c>
      <c r="J1480" s="54" t="e">
        <v>#N/A</v>
      </c>
      <c r="K1480" s="54" t="e">
        <v>#N/A</v>
      </c>
      <c r="L1480" s="54" t="e">
        <v>#N/A</v>
      </c>
      <c r="M1480" s="54" t="e">
        <v>#N/A</v>
      </c>
      <c r="N1480" s="54">
        <v>385150.79839097755</v>
      </c>
      <c r="O1480" s="111">
        <v>384524.76042242907</v>
      </c>
      <c r="P1480" s="111">
        <v>396587.40754004824</v>
      </c>
      <c r="Q1480" s="111">
        <v>396544.80219711701</v>
      </c>
      <c r="R1480" s="54">
        <v>284930.54227378056</v>
      </c>
      <c r="AC1480" s="84" t="str">
        <f t="shared" si="24"/>
        <v>RomaniaFWARural</v>
      </c>
    </row>
    <row r="1481" spans="4:29" ht="13.15" customHeight="1" x14ac:dyDescent="0.25">
      <c r="D1481" s="53" t="s">
        <v>182</v>
      </c>
      <c r="E1481" s="53" t="s">
        <v>102</v>
      </c>
      <c r="F1481" s="53" t="s">
        <v>20</v>
      </c>
      <c r="G1481" s="53" t="s">
        <v>189</v>
      </c>
      <c r="H1481" s="54">
        <v>37647</v>
      </c>
      <c r="I1481" s="54">
        <v>279287</v>
      </c>
      <c r="J1481" s="54">
        <v>530267</v>
      </c>
      <c r="K1481" s="54">
        <v>777641</v>
      </c>
      <c r="L1481" s="54">
        <v>1330502</v>
      </c>
      <c r="M1481" s="54">
        <v>1429318</v>
      </c>
      <c r="N1481" s="54">
        <v>1533350</v>
      </c>
      <c r="O1481" s="111">
        <v>1553946</v>
      </c>
      <c r="P1481" s="111">
        <v>1565151</v>
      </c>
      <c r="Q1481" s="111">
        <v>1568099.3358</v>
      </c>
      <c r="R1481" s="54" t="e">
        <v>#N/A</v>
      </c>
      <c r="AC1481" s="84" t="str">
        <f t="shared" si="24"/>
        <v>RomaniaLTERural</v>
      </c>
    </row>
    <row r="1482" spans="4:29" ht="13.15" customHeight="1" x14ac:dyDescent="0.25">
      <c r="D1482" s="53" t="s">
        <v>182</v>
      </c>
      <c r="E1482" s="53" t="s">
        <v>108</v>
      </c>
      <c r="F1482" s="53" t="s">
        <v>20</v>
      </c>
      <c r="G1482" s="53" t="s">
        <v>189</v>
      </c>
      <c r="H1482" s="54" t="e">
        <v>#N/A</v>
      </c>
      <c r="I1482" s="54" t="e">
        <v>#N/A</v>
      </c>
      <c r="J1482" s="54" t="e">
        <v>#N/A</v>
      </c>
      <c r="K1482" s="54" t="e">
        <v>#N/A</v>
      </c>
      <c r="L1482" s="54" t="e">
        <v>#N/A</v>
      </c>
      <c r="M1482" s="54" t="e">
        <v>#N/A</v>
      </c>
      <c r="N1482" s="54" t="e">
        <v>#N/A</v>
      </c>
      <c r="O1482" s="111">
        <v>0</v>
      </c>
      <c r="P1482" s="111">
        <v>32048.999999999996</v>
      </c>
      <c r="Q1482" s="111">
        <v>46237</v>
      </c>
      <c r="R1482" s="54">
        <v>99307</v>
      </c>
      <c r="AC1482" s="84" t="str">
        <f t="shared" si="24"/>
        <v>Romania5GRural</v>
      </c>
    </row>
    <row r="1483" spans="4:29" ht="13.15" customHeight="1" x14ac:dyDescent="0.25">
      <c r="D1483" s="53" t="s">
        <v>182</v>
      </c>
      <c r="E1483" s="53" t="s">
        <v>207</v>
      </c>
      <c r="F1483" s="53" t="s">
        <v>20</v>
      </c>
      <c r="G1483" s="53" t="s">
        <v>189</v>
      </c>
      <c r="H1483" s="54" t="e">
        <v>#N/A</v>
      </c>
      <c r="I1483" s="54" t="e">
        <v>#N/A</v>
      </c>
      <c r="J1483" s="54" t="e">
        <v>#N/A</v>
      </c>
      <c r="K1483" s="54" t="e">
        <v>#N/A</v>
      </c>
      <c r="L1483" s="54" t="e">
        <v>#N/A</v>
      </c>
      <c r="M1483" s="54" t="e">
        <v>#N/A</v>
      </c>
      <c r="N1483" s="54" t="e">
        <v>#N/A</v>
      </c>
      <c r="O1483" s="111" t="e">
        <v>#N/A</v>
      </c>
      <c r="P1483" s="111" t="e">
        <v>#N/A</v>
      </c>
      <c r="Q1483" s="111">
        <v>34688</v>
      </c>
      <c r="R1483" s="54">
        <v>40866</v>
      </c>
      <c r="AC1483" s="84" t="str">
        <f t="shared" si="24"/>
        <v>Romania5G in the 3.4–3.8 GHz bandRural</v>
      </c>
    </row>
    <row r="1484" spans="4:29" ht="13.15" customHeight="1" x14ac:dyDescent="0.25">
      <c r="D1484" s="53" t="s">
        <v>182</v>
      </c>
      <c r="E1484" s="53" t="s">
        <v>112</v>
      </c>
      <c r="F1484" s="53" t="s">
        <v>20</v>
      </c>
      <c r="G1484" s="53" t="s">
        <v>189</v>
      </c>
      <c r="H1484" s="54">
        <v>1570797</v>
      </c>
      <c r="I1484" s="54">
        <v>1569714</v>
      </c>
      <c r="J1484" s="54">
        <v>1569714</v>
      </c>
      <c r="K1484" s="54">
        <v>1569714</v>
      </c>
      <c r="L1484" s="54">
        <v>1569714</v>
      </c>
      <c r="M1484" s="54">
        <v>1569714</v>
      </c>
      <c r="N1484" s="54">
        <v>1569714</v>
      </c>
      <c r="O1484" s="111">
        <v>1569714</v>
      </c>
      <c r="P1484" s="111">
        <v>1569714</v>
      </c>
      <c r="Q1484" s="111">
        <v>1569714</v>
      </c>
      <c r="R1484" s="54">
        <v>1569714</v>
      </c>
      <c r="AC1484" s="84" t="str">
        <f t="shared" si="24"/>
        <v>RomaniaSatelliteRural</v>
      </c>
    </row>
    <row r="1485" spans="4:29" ht="13.15" customHeight="1" x14ac:dyDescent="0.25">
      <c r="D1485" s="53" t="s">
        <v>182</v>
      </c>
      <c r="E1485" s="53" t="s">
        <v>52</v>
      </c>
      <c r="F1485" s="53" t="s">
        <v>20</v>
      </c>
      <c r="G1485" s="53" t="s">
        <v>189</v>
      </c>
      <c r="H1485" s="54">
        <v>1565478.5</v>
      </c>
      <c r="I1485" s="54">
        <v>1563838.5</v>
      </c>
      <c r="J1485" s="54">
        <v>1565754</v>
      </c>
      <c r="K1485" s="54">
        <v>1569377.5</v>
      </c>
      <c r="L1485" s="54">
        <v>1569653</v>
      </c>
      <c r="M1485" s="54">
        <v>1569653</v>
      </c>
      <c r="N1485" s="54" t="e">
        <v>#N/A</v>
      </c>
      <c r="O1485" s="54" t="e">
        <v>#N/A</v>
      </c>
      <c r="P1485" s="54" t="e">
        <v>#N/A</v>
      </c>
      <c r="Q1485" s="54" t="e">
        <v>#N/A</v>
      </c>
      <c r="R1485" s="111" t="e">
        <v>#N/A</v>
      </c>
      <c r="AC1485" s="84" t="str">
        <f t="shared" si="24"/>
        <v>RomaniaOverall broadband coverageRural</v>
      </c>
    </row>
    <row r="1486" spans="4:29" ht="13.15" customHeight="1" x14ac:dyDescent="0.25">
      <c r="D1486" s="53" t="s">
        <v>182</v>
      </c>
      <c r="E1486" s="53" t="s">
        <v>53</v>
      </c>
      <c r="F1486" s="53" t="s">
        <v>20</v>
      </c>
      <c r="G1486" s="53" t="s">
        <v>189</v>
      </c>
      <c r="H1486" s="54" t="e">
        <v>#N/A</v>
      </c>
      <c r="I1486" s="54" t="e">
        <v>#N/A</v>
      </c>
      <c r="J1486" s="54" t="e">
        <v>#N/A</v>
      </c>
      <c r="K1486" s="54" t="e">
        <v>#N/A</v>
      </c>
      <c r="L1486" s="54">
        <v>588642.75</v>
      </c>
      <c r="M1486" s="54">
        <v>617141.59947904467</v>
      </c>
      <c r="N1486" s="54" t="e">
        <v>#N/A</v>
      </c>
      <c r="O1486" s="54" t="e">
        <v>#N/A</v>
      </c>
      <c r="P1486" s="54" t="e">
        <v>#N/A</v>
      </c>
      <c r="Q1486" s="54" t="e">
        <v>#N/A</v>
      </c>
      <c r="R1486" s="111" t="e">
        <v>#N/A</v>
      </c>
      <c r="AC1486" s="84" t="str">
        <f t="shared" si="24"/>
        <v>RomaniaDOCSIS 3.0 &amp; FTTP coverageRural</v>
      </c>
    </row>
    <row r="1487" spans="4:29" ht="13.15" customHeight="1" x14ac:dyDescent="0.25">
      <c r="D1487" s="53" t="s">
        <v>182</v>
      </c>
      <c r="E1487" s="53" t="s">
        <v>129</v>
      </c>
      <c r="F1487" s="53" t="s">
        <v>20</v>
      </c>
      <c r="G1487" s="53" t="s">
        <v>189</v>
      </c>
      <c r="H1487" s="54">
        <v>395957</v>
      </c>
      <c r="I1487" s="54">
        <v>521306</v>
      </c>
      <c r="J1487" s="54">
        <v>489859</v>
      </c>
      <c r="K1487" s="54">
        <v>525304</v>
      </c>
      <c r="L1487" s="54">
        <v>523733</v>
      </c>
      <c r="M1487" s="54">
        <v>509917</v>
      </c>
      <c r="N1487" s="54" t="e">
        <v>#N/A</v>
      </c>
      <c r="O1487" s="54" t="e">
        <v>#N/A</v>
      </c>
      <c r="P1487" s="54" t="e">
        <v>#N/A</v>
      </c>
      <c r="Q1487" s="54" t="e">
        <v>#N/A</v>
      </c>
      <c r="R1487" s="111" t="e">
        <v>#N/A</v>
      </c>
      <c r="AC1487" s="84" t="str">
        <f t="shared" si="24"/>
        <v>RomaniaWiMAXRural</v>
      </c>
    </row>
    <row r="1488" spans="4:29" ht="13.15" customHeight="1" x14ac:dyDescent="0.25">
      <c r="D1488" s="53" t="s">
        <v>182</v>
      </c>
      <c r="E1488" s="53" t="s">
        <v>124</v>
      </c>
      <c r="F1488" s="53" t="s">
        <v>20</v>
      </c>
      <c r="G1488" s="53" t="s">
        <v>189</v>
      </c>
      <c r="H1488" s="54">
        <v>96751</v>
      </c>
      <c r="I1488" s="54">
        <v>163450.62155554487</v>
      </c>
      <c r="J1488" s="54">
        <v>145338.61039303651</v>
      </c>
      <c r="K1488" s="54">
        <v>183795.52184577018</v>
      </c>
      <c r="L1488" s="54">
        <v>266502.24380157987</v>
      </c>
      <c r="M1488" s="54">
        <v>399559.10382287728</v>
      </c>
      <c r="N1488" s="54" t="e">
        <v>#N/A</v>
      </c>
      <c r="O1488" s="54" t="e">
        <v>#N/A</v>
      </c>
      <c r="P1488" s="54" t="e">
        <v>#N/A</v>
      </c>
      <c r="Q1488" s="54" t="e">
        <v>#N/A</v>
      </c>
      <c r="R1488" s="111" t="e">
        <v>#N/A</v>
      </c>
      <c r="AC1488" s="84" t="str">
        <f t="shared" si="24"/>
        <v>RomaniaCable modemRural</v>
      </c>
    </row>
    <row r="1489" spans="4:29" ht="13.15" customHeight="1" x14ac:dyDescent="0.25">
      <c r="D1489" s="53" t="s">
        <v>182</v>
      </c>
      <c r="E1489" s="53" t="s">
        <v>134</v>
      </c>
      <c r="F1489" s="53" t="s">
        <v>20</v>
      </c>
      <c r="G1489" s="53" t="s">
        <v>189</v>
      </c>
      <c r="H1489" s="54">
        <v>1560160</v>
      </c>
      <c r="I1489" s="54">
        <v>1557963</v>
      </c>
      <c r="J1489" s="54">
        <v>1561794</v>
      </c>
      <c r="K1489" s="54">
        <v>1569041</v>
      </c>
      <c r="L1489" s="54">
        <v>1569592</v>
      </c>
      <c r="M1489" s="54">
        <v>1569592</v>
      </c>
      <c r="N1489" s="54" t="e">
        <v>#N/A</v>
      </c>
      <c r="O1489" s="54" t="e">
        <v>#N/A</v>
      </c>
      <c r="P1489" s="54" t="e">
        <v>#N/A</v>
      </c>
      <c r="Q1489" s="54" t="e">
        <v>#N/A</v>
      </c>
      <c r="R1489" s="111" t="e">
        <v>#N/A</v>
      </c>
      <c r="AC1489" s="84" t="str">
        <f t="shared" si="24"/>
        <v>RomaniaHSPARural</v>
      </c>
    </row>
    <row r="1490" spans="4:29" ht="13.15" customHeight="1" x14ac:dyDescent="0.25">
      <c r="D1490" s="53" t="s">
        <v>183</v>
      </c>
      <c r="E1490" s="53" t="s">
        <v>31</v>
      </c>
      <c r="F1490" s="53" t="s">
        <v>20</v>
      </c>
      <c r="G1490" s="53" t="s">
        <v>152</v>
      </c>
      <c r="H1490" s="54">
        <v>562129</v>
      </c>
      <c r="I1490" s="54">
        <v>562129</v>
      </c>
      <c r="J1490" s="54">
        <v>558305</v>
      </c>
      <c r="K1490" s="54">
        <v>558304.73173113586</v>
      </c>
      <c r="L1490" s="54">
        <v>557938.71703754691</v>
      </c>
      <c r="M1490" s="54">
        <v>558028.82213544345</v>
      </c>
      <c r="N1490" s="54">
        <v>552281</v>
      </c>
      <c r="O1490" s="111">
        <v>552281</v>
      </c>
      <c r="P1490" s="111">
        <v>552281</v>
      </c>
      <c r="Q1490" s="111">
        <v>567750</v>
      </c>
      <c r="R1490" s="111">
        <v>456338</v>
      </c>
      <c r="AC1490" s="84" t="str">
        <f t="shared" si="24"/>
        <v>SlovakiaHouseholdsRural</v>
      </c>
    </row>
    <row r="1491" spans="4:29" ht="13.15" customHeight="1" x14ac:dyDescent="0.25">
      <c r="D1491" s="53" t="s">
        <v>183</v>
      </c>
      <c r="E1491" s="53" t="s">
        <v>65</v>
      </c>
      <c r="F1491" s="53" t="s">
        <v>20</v>
      </c>
      <c r="G1491" s="53" t="s">
        <v>189</v>
      </c>
      <c r="H1491" s="54">
        <v>403430.60702985962</v>
      </c>
      <c r="I1491" s="54">
        <v>430609.52207050356</v>
      </c>
      <c r="J1491" s="54">
        <v>463542.4772655954</v>
      </c>
      <c r="K1491" s="54">
        <v>477230.96758437395</v>
      </c>
      <c r="L1491" s="54">
        <v>490986.07099304127</v>
      </c>
      <c r="M1491" s="54">
        <v>492739.44994559657</v>
      </c>
      <c r="N1491" s="54">
        <v>515206.38974999997</v>
      </c>
      <c r="O1491" s="111">
        <v>537073.5</v>
      </c>
      <c r="P1491" s="111">
        <v>535988.71050000004</v>
      </c>
      <c r="Q1491" s="111">
        <v>552393</v>
      </c>
      <c r="R1491" s="54">
        <v>444109</v>
      </c>
      <c r="AC1491" s="84" t="str">
        <f t="shared" si="24"/>
        <v>SlovakiaFixed broadband coverageRural</v>
      </c>
    </row>
    <row r="1492" spans="4:29" ht="13.15" customHeight="1" x14ac:dyDescent="0.25">
      <c r="D1492" s="53" t="s">
        <v>183</v>
      </c>
      <c r="E1492" s="53" t="s">
        <v>70</v>
      </c>
      <c r="F1492" s="53" t="s">
        <v>20</v>
      </c>
      <c r="G1492" s="53" t="s">
        <v>189</v>
      </c>
      <c r="H1492" s="54">
        <v>20258</v>
      </c>
      <c r="I1492" s="54">
        <v>24114</v>
      </c>
      <c r="J1492" s="54">
        <v>78742.5</v>
      </c>
      <c r="K1492" s="54">
        <v>182868</v>
      </c>
      <c r="L1492" s="54">
        <v>210128</v>
      </c>
      <c r="M1492" s="54">
        <v>245163</v>
      </c>
      <c r="N1492" s="54">
        <v>249946</v>
      </c>
      <c r="O1492" s="111">
        <v>309992</v>
      </c>
      <c r="P1492" s="111">
        <v>439008.16690000001</v>
      </c>
      <c r="Q1492" s="111">
        <v>413765.61</v>
      </c>
      <c r="R1492" s="54">
        <v>372699</v>
      </c>
      <c r="AC1492" s="84" t="str">
        <f t="shared" si="24"/>
        <v>SlovakiaNGA coverageRural</v>
      </c>
    </row>
    <row r="1493" spans="4:29" ht="13.15" customHeight="1" x14ac:dyDescent="0.25">
      <c r="D1493" s="53" t="s">
        <v>183</v>
      </c>
      <c r="E1493" s="53" t="s">
        <v>225</v>
      </c>
      <c r="F1493" s="53" t="s">
        <v>20</v>
      </c>
      <c r="G1493" s="53" t="s">
        <v>189</v>
      </c>
      <c r="H1493" s="54" t="e">
        <v>#N/A</v>
      </c>
      <c r="I1493" s="54" t="e">
        <v>#N/A</v>
      </c>
      <c r="J1493" s="54" t="e">
        <v>#N/A</v>
      </c>
      <c r="K1493" s="54" t="e">
        <v>#N/A</v>
      </c>
      <c r="L1493" s="54" t="e">
        <v>#N/A</v>
      </c>
      <c r="M1493" s="54" t="e">
        <v>#N/A</v>
      </c>
      <c r="N1493" s="54">
        <v>84756</v>
      </c>
      <c r="O1493" s="111">
        <v>99523.178000000014</v>
      </c>
      <c r="P1493" s="111">
        <v>119237.4679</v>
      </c>
      <c r="Q1493" s="111">
        <v>183299.44735776537</v>
      </c>
      <c r="R1493" s="54">
        <v>159734</v>
      </c>
      <c r="AC1493" s="84" t="str">
        <f t="shared" si="24"/>
        <v>SlovakiaFixed VHCN coverage (FTTP &amp; DOCSIS 3.1)Rural</v>
      </c>
    </row>
    <row r="1494" spans="4:29" ht="13.15" customHeight="1" x14ac:dyDescent="0.25">
      <c r="D1494" s="53" t="s">
        <v>183</v>
      </c>
      <c r="E1494" s="53" t="s">
        <v>226</v>
      </c>
      <c r="F1494" s="53" t="s">
        <v>20</v>
      </c>
      <c r="G1494" s="53" t="s">
        <v>189</v>
      </c>
      <c r="H1494" s="54" t="e">
        <v>#N/A</v>
      </c>
      <c r="I1494" s="54" t="e">
        <v>#N/A</v>
      </c>
      <c r="J1494" s="54" t="e">
        <v>#N/A</v>
      </c>
      <c r="K1494" s="54" t="e">
        <v>#N/A</v>
      </c>
      <c r="L1494" s="54" t="e">
        <v>#N/A</v>
      </c>
      <c r="M1494" s="54" t="e">
        <v>#N/A</v>
      </c>
      <c r="N1494" s="54" t="e">
        <v>#N/A</v>
      </c>
      <c r="O1494" s="54" t="e">
        <v>#N/A</v>
      </c>
      <c r="P1494" s="54" t="e">
        <v>#N/A</v>
      </c>
      <c r="Q1494" s="54" t="e">
        <v>#N/A</v>
      </c>
      <c r="R1494" s="54">
        <v>159734</v>
      </c>
      <c r="AC1494" s="84" t="str">
        <f t="shared" si="24"/>
        <v>SlovakiaVHCN coverage (as defined by BEREC)Rural</v>
      </c>
    </row>
    <row r="1495" spans="4:29" ht="13.15" customHeight="1" x14ac:dyDescent="0.25">
      <c r="D1495" s="53" t="s">
        <v>183</v>
      </c>
      <c r="E1495" s="53" t="s">
        <v>74</v>
      </c>
      <c r="F1495" s="53" t="s">
        <v>20</v>
      </c>
      <c r="G1495" s="53" t="s">
        <v>189</v>
      </c>
      <c r="H1495" s="54">
        <v>216011</v>
      </c>
      <c r="I1495" s="54">
        <v>281369.69157548371</v>
      </c>
      <c r="J1495" s="54">
        <v>368556</v>
      </c>
      <c r="K1495" s="54">
        <v>385230.26489448373</v>
      </c>
      <c r="L1495" s="54">
        <v>387591.20537688269</v>
      </c>
      <c r="M1495" s="54">
        <v>387830.03138413315</v>
      </c>
      <c r="N1495" s="54">
        <v>386596.69999999995</v>
      </c>
      <c r="O1495" s="111">
        <v>408638.71</v>
      </c>
      <c r="P1495" s="111">
        <v>441947</v>
      </c>
      <c r="Q1495" s="111">
        <v>421440</v>
      </c>
      <c r="R1495" s="54">
        <v>377298</v>
      </c>
      <c r="AC1495" s="84" t="str">
        <f t="shared" si="24"/>
        <v>SlovakiaDSLRural</v>
      </c>
    </row>
    <row r="1496" spans="4:29" ht="13.15" customHeight="1" x14ac:dyDescent="0.25">
      <c r="D1496" s="53" t="s">
        <v>183</v>
      </c>
      <c r="E1496" s="53" t="s">
        <v>78</v>
      </c>
      <c r="F1496" s="53" t="s">
        <v>20</v>
      </c>
      <c r="G1496" s="53" t="s">
        <v>189</v>
      </c>
      <c r="H1496" s="54">
        <v>0</v>
      </c>
      <c r="I1496" s="54">
        <v>0</v>
      </c>
      <c r="J1496" s="54">
        <v>66495</v>
      </c>
      <c r="K1496" s="54">
        <v>154819</v>
      </c>
      <c r="L1496" s="54">
        <v>183587</v>
      </c>
      <c r="M1496" s="54">
        <v>210732</v>
      </c>
      <c r="N1496" s="54">
        <v>204216</v>
      </c>
      <c r="O1496" s="111">
        <v>256231</v>
      </c>
      <c r="P1496" s="111">
        <v>332403</v>
      </c>
      <c r="Q1496" s="111">
        <v>321192</v>
      </c>
      <c r="R1496" s="54">
        <v>285014</v>
      </c>
      <c r="AC1496" s="84" t="str">
        <f t="shared" si="24"/>
        <v>SlovakiaVDSLRural</v>
      </c>
    </row>
    <row r="1497" spans="4:29" ht="13.15" customHeight="1" x14ac:dyDescent="0.25">
      <c r="D1497" s="53" t="s">
        <v>183</v>
      </c>
      <c r="E1497" s="53" t="s">
        <v>82</v>
      </c>
      <c r="F1497" s="53" t="s">
        <v>20</v>
      </c>
      <c r="G1497" s="53" t="s">
        <v>189</v>
      </c>
      <c r="H1497" s="54" t="e">
        <v>#N/A</v>
      </c>
      <c r="I1497" s="54" t="e">
        <v>#N/A</v>
      </c>
      <c r="J1497" s="54" t="e">
        <v>#N/A</v>
      </c>
      <c r="K1497" s="54" t="e">
        <v>#N/A</v>
      </c>
      <c r="L1497" s="54" t="e">
        <v>#N/A</v>
      </c>
      <c r="M1497" s="54" t="e">
        <v>#N/A</v>
      </c>
      <c r="N1497" s="54">
        <v>0</v>
      </c>
      <c r="O1497" s="111">
        <v>188050</v>
      </c>
      <c r="P1497" s="111">
        <v>281801</v>
      </c>
      <c r="Q1497" s="111">
        <v>273009</v>
      </c>
      <c r="R1497" s="54">
        <v>240246.99999999997</v>
      </c>
      <c r="AC1497" s="84" t="str">
        <f t="shared" si="24"/>
        <v>SlovakiaVDSL 2 VectoringRural</v>
      </c>
    </row>
    <row r="1498" spans="4:29" ht="13.15" customHeight="1" x14ac:dyDescent="0.25">
      <c r="D1498" s="53" t="s">
        <v>183</v>
      </c>
      <c r="E1498" s="53" t="s">
        <v>86</v>
      </c>
      <c r="F1498" s="53" t="s">
        <v>20</v>
      </c>
      <c r="G1498" s="53" t="s">
        <v>189</v>
      </c>
      <c r="H1498" s="54">
        <v>20233</v>
      </c>
      <c r="I1498" s="54">
        <v>24089</v>
      </c>
      <c r="J1498" s="54">
        <v>24445</v>
      </c>
      <c r="K1498" s="54">
        <v>38304</v>
      </c>
      <c r="L1498" s="54">
        <v>51490</v>
      </c>
      <c r="M1498" s="54">
        <v>66144</v>
      </c>
      <c r="N1498" s="54">
        <v>84756</v>
      </c>
      <c r="O1498" s="111">
        <v>99544</v>
      </c>
      <c r="P1498" s="111">
        <v>119250</v>
      </c>
      <c r="Q1498" s="111">
        <v>177272.7680208536</v>
      </c>
      <c r="R1498" s="54">
        <v>159526</v>
      </c>
      <c r="AC1498" s="84" t="str">
        <f t="shared" si="24"/>
        <v>SlovakiaFTTPRural</v>
      </c>
    </row>
    <row r="1499" spans="4:29" ht="13.15" customHeight="1" x14ac:dyDescent="0.25">
      <c r="D1499" s="53" t="s">
        <v>183</v>
      </c>
      <c r="E1499" s="53" t="s">
        <v>90</v>
      </c>
      <c r="F1499" s="53" t="s">
        <v>20</v>
      </c>
      <c r="G1499" s="53" t="s">
        <v>189</v>
      </c>
      <c r="H1499" s="54">
        <v>50</v>
      </c>
      <c r="I1499" s="54">
        <v>50</v>
      </c>
      <c r="J1499" s="54">
        <v>50</v>
      </c>
      <c r="K1499" s="54">
        <v>2241</v>
      </c>
      <c r="L1499" s="54">
        <v>1592</v>
      </c>
      <c r="M1499" s="54">
        <v>2718</v>
      </c>
      <c r="N1499" s="54">
        <v>6704</v>
      </c>
      <c r="O1499" s="111">
        <v>9356</v>
      </c>
      <c r="P1499" s="111">
        <v>14128</v>
      </c>
      <c r="Q1499" s="147">
        <v>16294</v>
      </c>
      <c r="R1499" s="54">
        <v>18402</v>
      </c>
      <c r="AC1499" s="84" t="str">
        <f t="shared" si="24"/>
        <v>SlovakiaCable modem DOCSIS 3.0Rural</v>
      </c>
    </row>
    <row r="1500" spans="4:29" ht="13.15" customHeight="1" x14ac:dyDescent="0.25">
      <c r="D1500" s="53" t="s">
        <v>183</v>
      </c>
      <c r="E1500" s="53" t="s">
        <v>94</v>
      </c>
      <c r="F1500" s="53" t="s">
        <v>20</v>
      </c>
      <c r="G1500" s="53" t="s">
        <v>189</v>
      </c>
      <c r="H1500" s="54" t="e">
        <v>#N/A</v>
      </c>
      <c r="I1500" s="54" t="e">
        <v>#N/A</v>
      </c>
      <c r="J1500" s="54" t="e">
        <v>#N/A</v>
      </c>
      <c r="K1500" s="54" t="e">
        <v>#N/A</v>
      </c>
      <c r="L1500" s="54" t="e">
        <v>#N/A</v>
      </c>
      <c r="M1500" s="54" t="e">
        <v>#N/A</v>
      </c>
      <c r="N1500" s="54">
        <v>0</v>
      </c>
      <c r="O1500" s="111">
        <v>0</v>
      </c>
      <c r="P1500" s="111">
        <v>4655</v>
      </c>
      <c r="Q1500" s="147">
        <v>4673</v>
      </c>
      <c r="R1500" s="54">
        <v>4780</v>
      </c>
      <c r="AC1500" s="84" t="str">
        <f t="shared" ref="AC1500:AC1557" si="25">D1500&amp;E1500&amp;F1500</f>
        <v>SlovakiaCable modem DOCSIS 3.1Rural</v>
      </c>
    </row>
    <row r="1501" spans="4:29" ht="13.15" customHeight="1" x14ac:dyDescent="0.25">
      <c r="D1501" s="53" t="s">
        <v>183</v>
      </c>
      <c r="E1501" s="53" t="s">
        <v>98</v>
      </c>
      <c r="F1501" s="53" t="s">
        <v>20</v>
      </c>
      <c r="G1501" s="53" t="s">
        <v>189</v>
      </c>
      <c r="H1501" s="54" t="e">
        <v>#N/A</v>
      </c>
      <c r="I1501" s="54" t="e">
        <v>#N/A</v>
      </c>
      <c r="J1501" s="54" t="e">
        <v>#N/A</v>
      </c>
      <c r="K1501" s="54" t="e">
        <v>#N/A</v>
      </c>
      <c r="L1501" s="54" t="e">
        <v>#N/A</v>
      </c>
      <c r="M1501" s="54" t="e">
        <v>#N/A</v>
      </c>
      <c r="N1501" s="54">
        <v>474032.84179999999</v>
      </c>
      <c r="O1501" s="111">
        <v>520975</v>
      </c>
      <c r="P1501" s="111">
        <v>520975</v>
      </c>
      <c r="Q1501" s="111">
        <v>537036</v>
      </c>
      <c r="R1501" s="54">
        <v>430318</v>
      </c>
      <c r="AC1501" s="84" t="str">
        <f t="shared" si="25"/>
        <v>SlovakiaFWARural</v>
      </c>
    </row>
    <row r="1502" spans="4:29" ht="13.15" customHeight="1" x14ac:dyDescent="0.25">
      <c r="D1502" s="53" t="s">
        <v>183</v>
      </c>
      <c r="E1502" s="53" t="s">
        <v>102</v>
      </c>
      <c r="F1502" s="53" t="s">
        <v>20</v>
      </c>
      <c r="G1502" s="53" t="s">
        <v>189</v>
      </c>
      <c r="H1502" s="54">
        <v>0</v>
      </c>
      <c r="I1502" s="54">
        <v>0</v>
      </c>
      <c r="J1502" s="54">
        <v>47531.319599999959</v>
      </c>
      <c r="K1502" s="54">
        <v>370546.70312128274</v>
      </c>
      <c r="L1502" s="54">
        <v>485984.28846611839</v>
      </c>
      <c r="M1502" s="54">
        <v>507041.72566120391</v>
      </c>
      <c r="N1502" s="54">
        <v>521299.36799999996</v>
      </c>
      <c r="O1502" s="111">
        <v>521299.36799999996</v>
      </c>
      <c r="P1502" s="111">
        <v>526018.51616</v>
      </c>
      <c r="Q1502" s="111">
        <v>534981</v>
      </c>
      <c r="R1502" s="54" t="e">
        <v>#N/A</v>
      </c>
      <c r="AC1502" s="84" t="str">
        <f t="shared" si="25"/>
        <v>SlovakiaLTERural</v>
      </c>
    </row>
    <row r="1503" spans="4:29" ht="13.15" customHeight="1" x14ac:dyDescent="0.25">
      <c r="D1503" s="53" t="s">
        <v>183</v>
      </c>
      <c r="E1503" s="53" t="s">
        <v>108</v>
      </c>
      <c r="F1503" s="53" t="s">
        <v>20</v>
      </c>
      <c r="G1503" s="53" t="s">
        <v>189</v>
      </c>
      <c r="H1503" s="54" t="e">
        <v>#N/A</v>
      </c>
      <c r="I1503" s="54" t="e">
        <v>#N/A</v>
      </c>
      <c r="J1503" s="54" t="e">
        <v>#N/A</v>
      </c>
      <c r="K1503" s="54" t="e">
        <v>#N/A</v>
      </c>
      <c r="L1503" s="54" t="e">
        <v>#N/A</v>
      </c>
      <c r="M1503" s="54" t="e">
        <v>#N/A</v>
      </c>
      <c r="N1503" s="54" t="e">
        <v>#N/A</v>
      </c>
      <c r="O1503" s="111">
        <v>0</v>
      </c>
      <c r="P1503" s="111">
        <v>13402.639459128524</v>
      </c>
      <c r="Q1503" s="111">
        <v>222894.60259695028</v>
      </c>
      <c r="R1503" s="54">
        <v>210577</v>
      </c>
      <c r="AC1503" s="84" t="str">
        <f t="shared" si="25"/>
        <v>Slovakia5GRural</v>
      </c>
    </row>
    <row r="1504" spans="4:29" ht="13.15" customHeight="1" x14ac:dyDescent="0.25">
      <c r="D1504" s="53" t="s">
        <v>183</v>
      </c>
      <c r="E1504" s="53" t="s">
        <v>207</v>
      </c>
      <c r="F1504" s="53" t="s">
        <v>20</v>
      </c>
      <c r="G1504" s="53" t="s">
        <v>189</v>
      </c>
      <c r="H1504" s="54" t="e">
        <v>#N/A</v>
      </c>
      <c r="I1504" s="54" t="e">
        <v>#N/A</v>
      </c>
      <c r="J1504" s="54" t="e">
        <v>#N/A</v>
      </c>
      <c r="K1504" s="54" t="e">
        <v>#N/A</v>
      </c>
      <c r="L1504" s="54" t="e">
        <v>#N/A</v>
      </c>
      <c r="M1504" s="54" t="e">
        <v>#N/A</v>
      </c>
      <c r="N1504" s="54" t="e">
        <v>#N/A</v>
      </c>
      <c r="O1504" s="111" t="e">
        <v>#N/A</v>
      </c>
      <c r="P1504" s="111" t="e">
        <v>#N/A</v>
      </c>
      <c r="Q1504" s="111">
        <v>158674.55897709742</v>
      </c>
      <c r="R1504" s="54">
        <v>155017</v>
      </c>
      <c r="AC1504" s="84" t="str">
        <f t="shared" si="25"/>
        <v>Slovakia5G in the 3.4–3.8 GHz bandRural</v>
      </c>
    </row>
    <row r="1505" spans="4:29" ht="13.15" customHeight="1" x14ac:dyDescent="0.25">
      <c r="D1505" s="53" t="s">
        <v>183</v>
      </c>
      <c r="E1505" s="53" t="s">
        <v>112</v>
      </c>
      <c r="F1505" s="53" t="s">
        <v>20</v>
      </c>
      <c r="G1505" s="53" t="s">
        <v>189</v>
      </c>
      <c r="H1505" s="54">
        <v>562129</v>
      </c>
      <c r="I1505" s="54">
        <v>562129</v>
      </c>
      <c r="J1505" s="54">
        <v>558305</v>
      </c>
      <c r="K1505" s="54">
        <v>558304.73173113586</v>
      </c>
      <c r="L1505" s="54">
        <v>557938.71703754691</v>
      </c>
      <c r="M1505" s="54">
        <v>558028.82213544345</v>
      </c>
      <c r="N1505" s="54">
        <v>552281</v>
      </c>
      <c r="O1505" s="111">
        <v>552281</v>
      </c>
      <c r="P1505" s="111">
        <v>552281</v>
      </c>
      <c r="Q1505" s="111">
        <v>567750</v>
      </c>
      <c r="R1505" s="54">
        <v>456338</v>
      </c>
      <c r="AC1505" s="84" t="str">
        <f t="shared" si="25"/>
        <v>SlovakiaSatelliteRural</v>
      </c>
    </row>
    <row r="1506" spans="4:29" ht="13.15" customHeight="1" x14ac:dyDescent="0.25">
      <c r="D1506" s="53" t="s">
        <v>183</v>
      </c>
      <c r="E1506" s="53" t="s">
        <v>52</v>
      </c>
      <c r="F1506" s="53" t="s">
        <v>20</v>
      </c>
      <c r="G1506" s="53" t="s">
        <v>189</v>
      </c>
      <c r="H1506" s="54">
        <v>474737.07439064031</v>
      </c>
      <c r="I1506" s="54">
        <v>500754.96232215757</v>
      </c>
      <c r="J1506" s="54">
        <v>511247.42019999993</v>
      </c>
      <c r="K1506" s="54">
        <v>511142.33872245107</v>
      </c>
      <c r="L1506" s="54">
        <v>524888.24230540416</v>
      </c>
      <c r="M1506" s="54">
        <v>538087.87443225214</v>
      </c>
      <c r="N1506" s="54" t="e">
        <v>#N/A</v>
      </c>
      <c r="O1506" s="54" t="e">
        <v>#N/A</v>
      </c>
      <c r="P1506" s="54" t="e">
        <v>#N/A</v>
      </c>
      <c r="Q1506" s="54" t="e">
        <v>#N/A</v>
      </c>
      <c r="R1506" s="111" t="e">
        <v>#N/A</v>
      </c>
      <c r="AC1506" s="84" t="str">
        <f t="shared" si="25"/>
        <v>SlovakiaOverall broadband coverageRural</v>
      </c>
    </row>
    <row r="1507" spans="4:29" ht="13.15" customHeight="1" x14ac:dyDescent="0.25">
      <c r="D1507" s="53" t="s">
        <v>183</v>
      </c>
      <c r="E1507" s="53" t="s">
        <v>53</v>
      </c>
      <c r="F1507" s="53" t="s">
        <v>20</v>
      </c>
      <c r="G1507" s="53" t="s">
        <v>189</v>
      </c>
      <c r="H1507" s="54" t="e">
        <v>#N/A</v>
      </c>
      <c r="I1507" s="54" t="e">
        <v>#N/A</v>
      </c>
      <c r="J1507" s="54" t="e">
        <v>#N/A</v>
      </c>
      <c r="K1507" s="54" t="e">
        <v>#N/A</v>
      </c>
      <c r="L1507" s="54">
        <v>52286</v>
      </c>
      <c r="M1507" s="54">
        <v>67503</v>
      </c>
      <c r="N1507" s="54" t="e">
        <v>#N/A</v>
      </c>
      <c r="O1507" s="54" t="e">
        <v>#N/A</v>
      </c>
      <c r="P1507" s="54" t="e">
        <v>#N/A</v>
      </c>
      <c r="Q1507" s="54" t="e">
        <v>#N/A</v>
      </c>
      <c r="R1507" s="111" t="e">
        <v>#N/A</v>
      </c>
      <c r="AC1507" s="84" t="str">
        <f t="shared" si="25"/>
        <v>SlovakiaDOCSIS 3.0 &amp; FTTP coverageRural</v>
      </c>
    </row>
    <row r="1508" spans="4:29" ht="13.15" customHeight="1" x14ac:dyDescent="0.25">
      <c r="D1508" s="53" t="s">
        <v>183</v>
      </c>
      <c r="E1508" s="53" t="s">
        <v>129</v>
      </c>
      <c r="F1508" s="53" t="s">
        <v>20</v>
      </c>
      <c r="G1508" s="53" t="s">
        <v>189</v>
      </c>
      <c r="H1508" s="54">
        <v>283341.21532953903</v>
      </c>
      <c r="I1508" s="54">
        <v>283341.21532953903</v>
      </c>
      <c r="J1508" s="54">
        <v>279008.5546023529</v>
      </c>
      <c r="K1508" s="54">
        <v>279008.42929507332</v>
      </c>
      <c r="L1508" s="54">
        <v>278806.21534005296</v>
      </c>
      <c r="M1508" s="54">
        <v>278819.11652276816</v>
      </c>
      <c r="N1508" s="54" t="e">
        <v>#N/A</v>
      </c>
      <c r="O1508" s="54" t="e">
        <v>#N/A</v>
      </c>
      <c r="P1508" s="54" t="e">
        <v>#N/A</v>
      </c>
      <c r="Q1508" s="54" t="e">
        <v>#N/A</v>
      </c>
      <c r="R1508" s="111" t="e">
        <v>#N/A</v>
      </c>
      <c r="AC1508" s="84" t="str">
        <f t="shared" si="25"/>
        <v>SlovakiaWiMAXRural</v>
      </c>
    </row>
    <row r="1509" spans="4:29" ht="13.15" customHeight="1" x14ac:dyDescent="0.25">
      <c r="D1509" s="53" t="s">
        <v>183</v>
      </c>
      <c r="E1509" s="53" t="s">
        <v>124</v>
      </c>
      <c r="F1509" s="53" t="s">
        <v>20</v>
      </c>
      <c r="G1509" s="53" t="s">
        <v>189</v>
      </c>
      <c r="H1509" s="54">
        <v>2319</v>
      </c>
      <c r="I1509" s="54">
        <v>2319</v>
      </c>
      <c r="J1509" s="54">
        <v>3531</v>
      </c>
      <c r="K1509" s="54">
        <v>4735</v>
      </c>
      <c r="L1509" s="54">
        <v>5062</v>
      </c>
      <c r="M1509" s="54">
        <v>4667</v>
      </c>
      <c r="N1509" s="54" t="e">
        <v>#N/A</v>
      </c>
      <c r="O1509" s="54" t="e">
        <v>#N/A</v>
      </c>
      <c r="P1509" s="54" t="e">
        <v>#N/A</v>
      </c>
      <c r="Q1509" s="54" t="e">
        <v>#N/A</v>
      </c>
      <c r="R1509" s="111" t="e">
        <v>#N/A</v>
      </c>
      <c r="AC1509" s="84" t="str">
        <f t="shared" si="25"/>
        <v>SlovakiaCable modemRural</v>
      </c>
    </row>
    <row r="1510" spans="4:29" ht="13.15" customHeight="1" x14ac:dyDescent="0.25">
      <c r="D1510" s="53" t="s">
        <v>183</v>
      </c>
      <c r="E1510" s="53" t="s">
        <v>134</v>
      </c>
      <c r="F1510" s="53" t="s">
        <v>20</v>
      </c>
      <c r="G1510" s="53" t="s">
        <v>189</v>
      </c>
      <c r="H1510" s="54">
        <v>387345.14878128062</v>
      </c>
      <c r="I1510" s="54">
        <v>389691.88099999999</v>
      </c>
      <c r="J1510" s="54">
        <v>400419.69539999991</v>
      </c>
      <c r="K1510" s="54">
        <v>438334.3838650845</v>
      </c>
      <c r="L1510" s="54">
        <v>430358.76533040404</v>
      </c>
      <c r="M1510" s="54">
        <v>513052.52219226299</v>
      </c>
      <c r="N1510" s="54" t="e">
        <v>#N/A</v>
      </c>
      <c r="O1510" s="54" t="e">
        <v>#N/A</v>
      </c>
      <c r="P1510" s="54" t="e">
        <v>#N/A</v>
      </c>
      <c r="Q1510" s="54" t="e">
        <v>#N/A</v>
      </c>
      <c r="R1510" s="111" t="e">
        <v>#N/A</v>
      </c>
      <c r="AC1510" s="84" t="str">
        <f t="shared" si="25"/>
        <v>SlovakiaHSPARural</v>
      </c>
    </row>
    <row r="1511" spans="4:29" ht="13.15" customHeight="1" x14ac:dyDescent="0.25">
      <c r="D1511" s="53" t="s">
        <v>184</v>
      </c>
      <c r="E1511" s="53" t="s">
        <v>31</v>
      </c>
      <c r="F1511" s="53" t="s">
        <v>20</v>
      </c>
      <c r="G1511" s="53" t="s">
        <v>152</v>
      </c>
      <c r="H1511" s="54">
        <v>189865.20959068267</v>
      </c>
      <c r="I1511" s="54">
        <v>190172.33708854727</v>
      </c>
      <c r="J1511" s="54">
        <v>190381.46051668416</v>
      </c>
      <c r="K1511" s="54">
        <v>193736</v>
      </c>
      <c r="L1511" s="54">
        <v>198730</v>
      </c>
      <c r="M1511" s="54">
        <v>199298</v>
      </c>
      <c r="N1511" s="54">
        <v>200171</v>
      </c>
      <c r="O1511" s="111">
        <v>198793</v>
      </c>
      <c r="P1511" s="111">
        <v>155717</v>
      </c>
      <c r="Q1511" s="111">
        <v>155628</v>
      </c>
      <c r="R1511" s="111">
        <v>155471</v>
      </c>
      <c r="AC1511" s="84" t="str">
        <f t="shared" si="25"/>
        <v>SloveniaHouseholdsRural</v>
      </c>
    </row>
    <row r="1512" spans="4:29" ht="13.15" customHeight="1" x14ac:dyDescent="0.25">
      <c r="D1512" s="53" t="s">
        <v>184</v>
      </c>
      <c r="E1512" s="53" t="s">
        <v>65</v>
      </c>
      <c r="F1512" s="53" t="s">
        <v>20</v>
      </c>
      <c r="G1512" s="53" t="s">
        <v>189</v>
      </c>
      <c r="H1512" s="54">
        <v>159116.59665663203</v>
      </c>
      <c r="I1512" s="54">
        <v>167705.37466734886</v>
      </c>
      <c r="J1512" s="54">
        <v>171551.39731407221</v>
      </c>
      <c r="K1512" s="54">
        <v>178690</v>
      </c>
      <c r="L1512" s="54">
        <v>183825.25</v>
      </c>
      <c r="M1512" s="54">
        <v>185945.03400000001</v>
      </c>
      <c r="N1512" s="54">
        <v>191257</v>
      </c>
      <c r="O1512" s="111">
        <v>190797</v>
      </c>
      <c r="P1512" s="111">
        <v>149451</v>
      </c>
      <c r="Q1512" s="111">
        <v>149886</v>
      </c>
      <c r="R1512" s="54">
        <v>150392</v>
      </c>
      <c r="AC1512" s="84" t="str">
        <f t="shared" si="25"/>
        <v>SloveniaFixed broadband coverageRural</v>
      </c>
    </row>
    <row r="1513" spans="4:29" ht="13.15" customHeight="1" x14ac:dyDescent="0.25">
      <c r="D1513" s="53" t="s">
        <v>184</v>
      </c>
      <c r="E1513" s="53" t="s">
        <v>70</v>
      </c>
      <c r="F1513" s="53" t="s">
        <v>20</v>
      </c>
      <c r="G1513" s="53" t="s">
        <v>189</v>
      </c>
      <c r="H1513" s="54">
        <v>80831.333603844163</v>
      </c>
      <c r="I1513" s="54">
        <v>87006.063699532184</v>
      </c>
      <c r="J1513" s="54">
        <v>94758.540595997634</v>
      </c>
      <c r="K1513" s="54">
        <v>97349</v>
      </c>
      <c r="L1513" s="54">
        <v>107115.47</v>
      </c>
      <c r="M1513" s="54">
        <v>118980.90599999999</v>
      </c>
      <c r="N1513" s="54">
        <v>124553</v>
      </c>
      <c r="O1513" s="111">
        <v>124654</v>
      </c>
      <c r="P1513" s="111">
        <v>104394</v>
      </c>
      <c r="Q1513" s="111">
        <v>108869</v>
      </c>
      <c r="R1513" s="54">
        <v>114712</v>
      </c>
      <c r="AC1513" s="84" t="str">
        <f t="shared" si="25"/>
        <v>SloveniaNGA coverageRural</v>
      </c>
    </row>
    <row r="1514" spans="4:29" ht="13.15" customHeight="1" x14ac:dyDescent="0.25">
      <c r="D1514" s="53" t="s">
        <v>184</v>
      </c>
      <c r="E1514" s="53" t="s">
        <v>225</v>
      </c>
      <c r="F1514" s="53" t="s">
        <v>20</v>
      </c>
      <c r="G1514" s="53" t="s">
        <v>189</v>
      </c>
      <c r="H1514" s="54" t="e">
        <v>#N/A</v>
      </c>
      <c r="I1514" s="54" t="e">
        <v>#N/A</v>
      </c>
      <c r="J1514" s="54" t="e">
        <v>#N/A</v>
      </c>
      <c r="K1514" s="54" t="e">
        <v>#N/A</v>
      </c>
      <c r="L1514" s="54" t="e">
        <v>#N/A</v>
      </c>
      <c r="M1514" s="54" t="e">
        <v>#N/A</v>
      </c>
      <c r="N1514" s="54">
        <v>75996.921860000002</v>
      </c>
      <c r="O1514" s="111">
        <v>77568</v>
      </c>
      <c r="P1514" s="111">
        <v>72263</v>
      </c>
      <c r="Q1514" s="111">
        <v>79355.658599999995</v>
      </c>
      <c r="R1514" s="54">
        <v>88354.961299999995</v>
      </c>
      <c r="AC1514" s="84" t="str">
        <f t="shared" si="25"/>
        <v>SloveniaFixed VHCN coverage (FTTP &amp; DOCSIS 3.1)Rural</v>
      </c>
    </row>
    <row r="1515" spans="4:29" ht="13.15" customHeight="1" x14ac:dyDescent="0.25">
      <c r="D1515" s="53" t="s">
        <v>184</v>
      </c>
      <c r="E1515" s="53" t="s">
        <v>226</v>
      </c>
      <c r="F1515" s="53" t="s">
        <v>20</v>
      </c>
      <c r="G1515" s="53" t="s">
        <v>189</v>
      </c>
      <c r="H1515" s="54" t="e">
        <v>#N/A</v>
      </c>
      <c r="I1515" s="54" t="e">
        <v>#N/A</v>
      </c>
      <c r="J1515" s="54" t="e">
        <v>#N/A</v>
      </c>
      <c r="K1515" s="54" t="e">
        <v>#N/A</v>
      </c>
      <c r="L1515" s="54" t="e">
        <v>#N/A</v>
      </c>
      <c r="M1515" s="54" t="e">
        <v>#N/A</v>
      </c>
      <c r="N1515" s="54" t="e">
        <v>#N/A</v>
      </c>
      <c r="O1515" s="54" t="e">
        <v>#N/A</v>
      </c>
      <c r="P1515" s="54" t="e">
        <v>#N/A</v>
      </c>
      <c r="Q1515" s="54" t="e">
        <v>#N/A</v>
      </c>
      <c r="R1515" s="54">
        <v>115254</v>
      </c>
      <c r="AC1515" s="84" t="str">
        <f t="shared" si="25"/>
        <v>SloveniaVHCN coverage (as defined by BEREC)Rural</v>
      </c>
    </row>
    <row r="1516" spans="4:29" ht="13.15" customHeight="1" x14ac:dyDescent="0.25">
      <c r="D1516" s="53" t="s">
        <v>184</v>
      </c>
      <c r="E1516" s="53" t="s">
        <v>74</v>
      </c>
      <c r="F1516" s="53" t="s">
        <v>20</v>
      </c>
      <c r="G1516" s="53" t="s">
        <v>189</v>
      </c>
      <c r="H1516" s="54">
        <v>150146.22139721832</v>
      </c>
      <c r="I1516" s="54">
        <v>155826.76435523242</v>
      </c>
      <c r="J1516" s="54">
        <v>156628.27118411363</v>
      </c>
      <c r="K1516" s="54">
        <v>168042</v>
      </c>
      <c r="L1516" s="54">
        <v>172275</v>
      </c>
      <c r="M1516" s="54">
        <v>174125</v>
      </c>
      <c r="N1516" s="54">
        <v>173941</v>
      </c>
      <c r="O1516" s="111">
        <v>172544</v>
      </c>
      <c r="P1516" s="111">
        <v>134640</v>
      </c>
      <c r="Q1516" s="111">
        <v>133943.71130000002</v>
      </c>
      <c r="R1516" s="54">
        <v>131955.83129999999</v>
      </c>
      <c r="AC1516" s="84" t="str">
        <f t="shared" si="25"/>
        <v>SloveniaDSLRural</v>
      </c>
    </row>
    <row r="1517" spans="4:29" ht="13.15" customHeight="1" x14ac:dyDescent="0.25">
      <c r="D1517" s="53" t="s">
        <v>184</v>
      </c>
      <c r="E1517" s="53" t="s">
        <v>78</v>
      </c>
      <c r="F1517" s="53" t="s">
        <v>20</v>
      </c>
      <c r="G1517" s="53" t="s">
        <v>189</v>
      </c>
      <c r="H1517" s="54">
        <v>26508</v>
      </c>
      <c r="I1517" s="54">
        <v>31164</v>
      </c>
      <c r="J1517" s="54">
        <v>33317</v>
      </c>
      <c r="K1517" s="54">
        <v>37570</v>
      </c>
      <c r="L1517" s="54">
        <v>42592</v>
      </c>
      <c r="M1517" s="54">
        <v>43173</v>
      </c>
      <c r="N1517" s="54">
        <v>44324</v>
      </c>
      <c r="O1517" s="111">
        <v>43540</v>
      </c>
      <c r="P1517" s="111">
        <v>34263</v>
      </c>
      <c r="Q1517" s="111">
        <v>33957.556400000001</v>
      </c>
      <c r="R1517" s="54">
        <v>33807.775900000001</v>
      </c>
      <c r="AC1517" s="84" t="str">
        <f t="shared" si="25"/>
        <v>SloveniaVDSLRural</v>
      </c>
    </row>
    <row r="1518" spans="4:29" ht="13.15" customHeight="1" x14ac:dyDescent="0.25">
      <c r="D1518" s="53" t="s">
        <v>184</v>
      </c>
      <c r="E1518" s="53" t="s">
        <v>82</v>
      </c>
      <c r="F1518" s="53" t="s">
        <v>20</v>
      </c>
      <c r="G1518" s="53" t="s">
        <v>189</v>
      </c>
      <c r="H1518" s="54" t="e">
        <v>#N/A</v>
      </c>
      <c r="I1518" s="54" t="e">
        <v>#N/A</v>
      </c>
      <c r="J1518" s="54" t="e">
        <v>#N/A</v>
      </c>
      <c r="K1518" s="54" t="e">
        <v>#N/A</v>
      </c>
      <c r="L1518" s="54" t="e">
        <v>#N/A</v>
      </c>
      <c r="M1518" s="54" t="e">
        <v>#N/A</v>
      </c>
      <c r="N1518" s="54">
        <v>0</v>
      </c>
      <c r="O1518" s="111">
        <v>0</v>
      </c>
      <c r="P1518" s="111">
        <v>0</v>
      </c>
      <c r="Q1518" s="111">
        <v>0</v>
      </c>
      <c r="R1518" s="54">
        <v>0</v>
      </c>
      <c r="AC1518" s="84" t="str">
        <f t="shared" si="25"/>
        <v>SloveniaVDSL 2 VectoringRural</v>
      </c>
    </row>
    <row r="1519" spans="4:29" ht="13.15" customHeight="1" x14ac:dyDescent="0.25">
      <c r="D1519" s="53" t="s">
        <v>184</v>
      </c>
      <c r="E1519" s="53" t="s">
        <v>86</v>
      </c>
      <c r="F1519" s="53" t="s">
        <v>20</v>
      </c>
      <c r="G1519" s="53" t="s">
        <v>189</v>
      </c>
      <c r="H1519" s="54">
        <v>35675</v>
      </c>
      <c r="I1519" s="54">
        <v>37315</v>
      </c>
      <c r="J1519" s="54">
        <v>41218</v>
      </c>
      <c r="K1519" s="54">
        <v>45474</v>
      </c>
      <c r="L1519" s="54">
        <v>51342</v>
      </c>
      <c r="M1519" s="54">
        <v>68290</v>
      </c>
      <c r="N1519" s="54">
        <v>75997</v>
      </c>
      <c r="O1519" s="111">
        <v>77568</v>
      </c>
      <c r="P1519" s="111">
        <v>72263</v>
      </c>
      <c r="Q1519" s="111">
        <v>79355.658599999995</v>
      </c>
      <c r="R1519" s="54">
        <v>88354.961299999995</v>
      </c>
      <c r="AC1519" s="84" t="str">
        <f t="shared" si="25"/>
        <v>SloveniaFTTPRural</v>
      </c>
    </row>
    <row r="1520" spans="4:29" ht="13.15" customHeight="1" x14ac:dyDescent="0.25">
      <c r="D1520" s="53" t="s">
        <v>184</v>
      </c>
      <c r="E1520" s="53" t="s">
        <v>90</v>
      </c>
      <c r="F1520" s="53" t="s">
        <v>20</v>
      </c>
      <c r="G1520" s="53" t="s">
        <v>189</v>
      </c>
      <c r="H1520" s="54">
        <v>27920.154459179779</v>
      </c>
      <c r="I1520" s="54">
        <v>34009.295003760468</v>
      </c>
      <c r="J1520" s="54">
        <v>34890.033966978248</v>
      </c>
      <c r="K1520" s="54">
        <v>36363</v>
      </c>
      <c r="L1520" s="54">
        <v>40937</v>
      </c>
      <c r="M1520" s="54">
        <v>42046</v>
      </c>
      <c r="N1520" s="54">
        <v>39435</v>
      </c>
      <c r="O1520" s="111">
        <v>39399</v>
      </c>
      <c r="P1520" s="111">
        <v>30032.000000000004</v>
      </c>
      <c r="Q1520" s="111">
        <v>31278.590200000006</v>
      </c>
      <c r="R1520" s="54">
        <v>29473.422900000001</v>
      </c>
      <c r="AC1520" s="84" t="str">
        <f t="shared" si="25"/>
        <v>SloveniaCable modem DOCSIS 3.0Rural</v>
      </c>
    </row>
    <row r="1521" spans="4:29" ht="13.15" customHeight="1" x14ac:dyDescent="0.25">
      <c r="D1521" s="53" t="s">
        <v>184</v>
      </c>
      <c r="E1521" s="53" t="s">
        <v>94</v>
      </c>
      <c r="F1521" s="53" t="s">
        <v>20</v>
      </c>
      <c r="G1521" s="53" t="s">
        <v>189</v>
      </c>
      <c r="H1521" s="54" t="e">
        <v>#N/A</v>
      </c>
      <c r="I1521" s="54" t="e">
        <v>#N/A</v>
      </c>
      <c r="J1521" s="54" t="e">
        <v>#N/A</v>
      </c>
      <c r="K1521" s="54" t="e">
        <v>#N/A</v>
      </c>
      <c r="L1521" s="54" t="e">
        <v>#N/A</v>
      </c>
      <c r="M1521" s="54" t="e">
        <v>#N/A</v>
      </c>
      <c r="N1521" s="54">
        <v>0</v>
      </c>
      <c r="O1521" s="111">
        <v>0</v>
      </c>
      <c r="P1521" s="111">
        <v>0</v>
      </c>
      <c r="Q1521" s="111">
        <v>0</v>
      </c>
      <c r="R1521" s="54">
        <v>0</v>
      </c>
      <c r="AC1521" s="84" t="str">
        <f t="shared" si="25"/>
        <v>SloveniaCable modem DOCSIS 3.1Rural</v>
      </c>
    </row>
    <row r="1522" spans="4:29" ht="13.15" customHeight="1" x14ac:dyDescent="0.25">
      <c r="D1522" s="53" t="s">
        <v>184</v>
      </c>
      <c r="E1522" s="53" t="s">
        <v>98</v>
      </c>
      <c r="F1522" s="53" t="s">
        <v>20</v>
      </c>
      <c r="G1522" s="53" t="s">
        <v>189</v>
      </c>
      <c r="H1522" s="54" t="e">
        <v>#N/A</v>
      </c>
      <c r="I1522" s="54" t="e">
        <v>#N/A</v>
      </c>
      <c r="J1522" s="54" t="e">
        <v>#N/A</v>
      </c>
      <c r="K1522" s="54" t="e">
        <v>#N/A</v>
      </c>
      <c r="L1522" s="54" t="e">
        <v>#N/A</v>
      </c>
      <c r="M1522" s="54" t="e">
        <v>#N/A</v>
      </c>
      <c r="N1522" s="54">
        <v>57927</v>
      </c>
      <c r="O1522" s="111">
        <v>66189</v>
      </c>
      <c r="P1522" s="111">
        <v>42674</v>
      </c>
      <c r="Q1522" s="111">
        <v>42746.083200000001</v>
      </c>
      <c r="R1522" s="54">
        <v>43954.091900000007</v>
      </c>
      <c r="AC1522" s="84" t="str">
        <f t="shared" si="25"/>
        <v>SloveniaFWARural</v>
      </c>
    </row>
    <row r="1523" spans="4:29" ht="13.15" customHeight="1" x14ac:dyDescent="0.25">
      <c r="D1523" s="53" t="s">
        <v>184</v>
      </c>
      <c r="E1523" s="53" t="s">
        <v>102</v>
      </c>
      <c r="F1523" s="53" t="s">
        <v>20</v>
      </c>
      <c r="G1523" s="53" t="s">
        <v>189</v>
      </c>
      <c r="H1523" s="54">
        <v>77063.326824136253</v>
      </c>
      <c r="I1523" s="54">
        <v>137741.01037594042</v>
      </c>
      <c r="J1523" s="54">
        <v>154588.04206167557</v>
      </c>
      <c r="K1523" s="54">
        <v>176185</v>
      </c>
      <c r="L1523" s="54">
        <v>188941</v>
      </c>
      <c r="M1523" s="54">
        <v>195621</v>
      </c>
      <c r="N1523" s="54">
        <v>197788</v>
      </c>
      <c r="O1523" s="111">
        <v>198221</v>
      </c>
      <c r="P1523" s="111">
        <v>155339</v>
      </c>
      <c r="Q1523" s="111">
        <v>154050.33219999998</v>
      </c>
      <c r="R1523" s="54" t="e">
        <v>#N/A</v>
      </c>
      <c r="AC1523" s="84" t="str">
        <f t="shared" si="25"/>
        <v>SloveniaLTERural</v>
      </c>
    </row>
    <row r="1524" spans="4:29" ht="13.15" customHeight="1" x14ac:dyDescent="0.25">
      <c r="D1524" s="53" t="s">
        <v>184</v>
      </c>
      <c r="E1524" s="53" t="s">
        <v>108</v>
      </c>
      <c r="F1524" s="53" t="s">
        <v>20</v>
      </c>
      <c r="G1524" s="53" t="s">
        <v>189</v>
      </c>
      <c r="H1524" s="54" t="e">
        <v>#N/A</v>
      </c>
      <c r="I1524" s="54" t="e">
        <v>#N/A</v>
      </c>
      <c r="J1524" s="54" t="e">
        <v>#N/A</v>
      </c>
      <c r="K1524" s="54" t="e">
        <v>#N/A</v>
      </c>
      <c r="L1524" s="54" t="e">
        <v>#N/A</v>
      </c>
      <c r="M1524" s="54" t="e">
        <v>#N/A</v>
      </c>
      <c r="N1524" s="54" t="e">
        <v>#N/A</v>
      </c>
      <c r="O1524" s="111">
        <v>0</v>
      </c>
      <c r="P1524" s="111">
        <v>4400</v>
      </c>
      <c r="Q1524" s="111">
        <v>21999.522200000003</v>
      </c>
      <c r="R1524" s="54">
        <v>70815.184399999984</v>
      </c>
      <c r="AC1524" s="84" t="str">
        <f t="shared" si="25"/>
        <v>Slovenia5GRural</v>
      </c>
    </row>
    <row r="1525" spans="4:29" ht="13.15" customHeight="1" x14ac:dyDescent="0.25">
      <c r="D1525" s="53" t="s">
        <v>184</v>
      </c>
      <c r="E1525" s="53" t="s">
        <v>207</v>
      </c>
      <c r="F1525" s="53" t="s">
        <v>20</v>
      </c>
      <c r="G1525" s="53" t="s">
        <v>189</v>
      </c>
      <c r="H1525" s="54" t="e">
        <v>#N/A</v>
      </c>
      <c r="I1525" s="54" t="e">
        <v>#N/A</v>
      </c>
      <c r="J1525" s="54" t="e">
        <v>#N/A</v>
      </c>
      <c r="K1525" s="54" t="e">
        <v>#N/A</v>
      </c>
      <c r="L1525" s="54" t="e">
        <v>#N/A</v>
      </c>
      <c r="M1525" s="54" t="e">
        <v>#N/A</v>
      </c>
      <c r="N1525" s="54" t="e">
        <v>#N/A</v>
      </c>
      <c r="O1525" s="111" t="e">
        <v>#N/A</v>
      </c>
      <c r="P1525" s="111" t="e">
        <v>#N/A</v>
      </c>
      <c r="Q1525" s="111">
        <v>14400.506900000002</v>
      </c>
      <c r="R1525" s="54">
        <v>34734.158900000002</v>
      </c>
      <c r="AC1525" s="84" t="str">
        <f t="shared" si="25"/>
        <v>Slovenia5G in the 3.4–3.8 GHz bandRural</v>
      </c>
    </row>
    <row r="1526" spans="4:29" ht="13.15" customHeight="1" x14ac:dyDescent="0.25">
      <c r="D1526" s="53" t="s">
        <v>184</v>
      </c>
      <c r="E1526" s="53" t="s">
        <v>112</v>
      </c>
      <c r="F1526" s="53" t="s">
        <v>20</v>
      </c>
      <c r="G1526" s="53" t="s">
        <v>189</v>
      </c>
      <c r="H1526" s="54">
        <v>189865.20959068267</v>
      </c>
      <c r="I1526" s="54">
        <v>190172.33708854727</v>
      </c>
      <c r="J1526" s="54">
        <v>190381.46051668416</v>
      </c>
      <c r="K1526" s="54">
        <v>193736</v>
      </c>
      <c r="L1526" s="54">
        <v>198730</v>
      </c>
      <c r="M1526" s="54">
        <v>199298</v>
      </c>
      <c r="N1526" s="54">
        <v>200171</v>
      </c>
      <c r="O1526" s="111">
        <v>198793</v>
      </c>
      <c r="P1526" s="111">
        <v>155717</v>
      </c>
      <c r="Q1526" s="111">
        <v>155628</v>
      </c>
      <c r="R1526" s="54">
        <v>155471</v>
      </c>
      <c r="AC1526" s="84" t="str">
        <f t="shared" si="25"/>
        <v>SloveniaSatelliteRural</v>
      </c>
    </row>
    <row r="1527" spans="4:29" ht="13.15" customHeight="1" x14ac:dyDescent="0.25">
      <c r="D1527" s="53" t="s">
        <v>184</v>
      </c>
      <c r="E1527" s="53" t="s">
        <v>52</v>
      </c>
      <c r="F1527" s="53" t="s">
        <v>20</v>
      </c>
      <c r="G1527" s="53" t="s">
        <v>189</v>
      </c>
      <c r="H1527" s="54">
        <v>184377.34620941238</v>
      </c>
      <c r="I1527" s="54">
        <v>187404.57784452336</v>
      </c>
      <c r="J1527" s="54">
        <v>188599.41429171336</v>
      </c>
      <c r="K1527" s="54">
        <v>192438</v>
      </c>
      <c r="L1527" s="54">
        <v>197736.35</v>
      </c>
      <c r="M1527" s="54">
        <v>199298</v>
      </c>
      <c r="N1527" s="54" t="e">
        <v>#N/A</v>
      </c>
      <c r="O1527" s="54" t="e">
        <v>#N/A</v>
      </c>
      <c r="P1527" s="54" t="e">
        <v>#N/A</v>
      </c>
      <c r="Q1527" s="54" t="e">
        <v>#N/A</v>
      </c>
      <c r="R1527" s="111" t="e">
        <v>#N/A</v>
      </c>
      <c r="AC1527" s="84" t="str">
        <f t="shared" si="25"/>
        <v>SloveniaOverall broadband coverageRural</v>
      </c>
    </row>
    <row r="1528" spans="4:29" ht="13.15" customHeight="1" x14ac:dyDescent="0.25">
      <c r="D1528" s="53" t="s">
        <v>184</v>
      </c>
      <c r="E1528" s="53" t="s">
        <v>53</v>
      </c>
      <c r="F1528" s="53" t="s">
        <v>20</v>
      </c>
      <c r="G1528" s="53" t="s">
        <v>189</v>
      </c>
      <c r="H1528" s="54" t="e">
        <v>#N/A</v>
      </c>
      <c r="I1528" s="54" t="e">
        <v>#N/A</v>
      </c>
      <c r="J1528" s="54" t="e">
        <v>#N/A</v>
      </c>
      <c r="K1528" s="54" t="e">
        <v>#N/A</v>
      </c>
      <c r="L1528" s="54">
        <v>84261.52</v>
      </c>
      <c r="M1528" s="54">
        <v>97855.317999999999</v>
      </c>
      <c r="N1528" s="54" t="e">
        <v>#N/A</v>
      </c>
      <c r="O1528" s="54" t="e">
        <v>#N/A</v>
      </c>
      <c r="P1528" s="54" t="e">
        <v>#N/A</v>
      </c>
      <c r="Q1528" s="54" t="e">
        <v>#N/A</v>
      </c>
      <c r="R1528" s="111" t="e">
        <v>#N/A</v>
      </c>
      <c r="AC1528" s="84" t="str">
        <f t="shared" si="25"/>
        <v>SloveniaDOCSIS 3.0 &amp; FTTP coverageRural</v>
      </c>
    </row>
    <row r="1529" spans="4:29" ht="13.15" customHeight="1" x14ac:dyDescent="0.25">
      <c r="D1529" s="53" t="s">
        <v>184</v>
      </c>
      <c r="E1529" s="53" t="s">
        <v>129</v>
      </c>
      <c r="F1529" s="53" t="s">
        <v>20</v>
      </c>
      <c r="G1529" s="53" t="s">
        <v>189</v>
      </c>
      <c r="H1529" s="54">
        <v>2339</v>
      </c>
      <c r="I1529" s="54">
        <v>2339</v>
      </c>
      <c r="J1529" s="54">
        <v>2339</v>
      </c>
      <c r="K1529" s="54">
        <v>9209</v>
      </c>
      <c r="L1529" s="54">
        <v>9381</v>
      </c>
      <c r="M1529" s="54">
        <v>9418</v>
      </c>
      <c r="N1529" s="54" t="e">
        <v>#N/A</v>
      </c>
      <c r="O1529" s="54" t="e">
        <v>#N/A</v>
      </c>
      <c r="P1529" s="54" t="e">
        <v>#N/A</v>
      </c>
      <c r="Q1529" s="54" t="e">
        <v>#N/A</v>
      </c>
      <c r="R1529" s="111" t="e">
        <v>#N/A</v>
      </c>
      <c r="AC1529" s="84" t="str">
        <f t="shared" si="25"/>
        <v>SloveniaWiMAXRural</v>
      </c>
    </row>
    <row r="1530" spans="4:29" ht="13.15" customHeight="1" x14ac:dyDescent="0.25">
      <c r="D1530" s="53" t="s">
        <v>184</v>
      </c>
      <c r="E1530" s="53" t="s">
        <v>124</v>
      </c>
      <c r="F1530" s="53" t="s">
        <v>20</v>
      </c>
      <c r="G1530" s="53" t="s">
        <v>189</v>
      </c>
      <c r="H1530" s="54">
        <v>39252.184226866557</v>
      </c>
      <c r="I1530" s="54">
        <v>40695.919608849239</v>
      </c>
      <c r="J1530" s="54">
        <v>40840.155306442517</v>
      </c>
      <c r="K1530" s="54">
        <v>41661</v>
      </c>
      <c r="L1530" s="54">
        <v>44021</v>
      </c>
      <c r="M1530" s="54">
        <v>44894</v>
      </c>
      <c r="N1530" s="54" t="e">
        <v>#N/A</v>
      </c>
      <c r="O1530" s="54" t="e">
        <v>#N/A</v>
      </c>
      <c r="P1530" s="54" t="e">
        <v>#N/A</v>
      </c>
      <c r="Q1530" s="54" t="e">
        <v>#N/A</v>
      </c>
      <c r="R1530" s="111" t="e">
        <v>#N/A</v>
      </c>
      <c r="AC1530" s="84" t="str">
        <f t="shared" si="25"/>
        <v>SloveniaCable modemRural</v>
      </c>
    </row>
    <row r="1531" spans="4:29" ht="13.15" customHeight="1" x14ac:dyDescent="0.25">
      <c r="D1531" s="53" t="s">
        <v>184</v>
      </c>
      <c r="E1531" s="53" t="s">
        <v>134</v>
      </c>
      <c r="F1531" s="53" t="s">
        <v>20</v>
      </c>
      <c r="G1531" s="53" t="s">
        <v>189</v>
      </c>
      <c r="H1531" s="54">
        <v>169883.32227181853</v>
      </c>
      <c r="I1531" s="54">
        <v>173274.41273764276</v>
      </c>
      <c r="J1531" s="54">
        <v>174239.10208988527</v>
      </c>
      <c r="K1531" s="54">
        <v>180416</v>
      </c>
      <c r="L1531" s="54">
        <v>187114</v>
      </c>
      <c r="M1531" s="54">
        <v>191351</v>
      </c>
      <c r="N1531" s="54" t="e">
        <v>#N/A</v>
      </c>
      <c r="O1531" s="54" t="e">
        <v>#N/A</v>
      </c>
      <c r="P1531" s="54" t="e">
        <v>#N/A</v>
      </c>
      <c r="Q1531" s="54" t="e">
        <v>#N/A</v>
      </c>
      <c r="R1531" s="111" t="e">
        <v>#N/A</v>
      </c>
      <c r="AC1531" s="84" t="str">
        <f t="shared" si="25"/>
        <v>SloveniaHSPARural</v>
      </c>
    </row>
    <row r="1532" spans="4:29" ht="13.15" customHeight="1" x14ac:dyDescent="0.25">
      <c r="D1532" s="53" t="s">
        <v>185</v>
      </c>
      <c r="E1532" s="53" t="s">
        <v>31</v>
      </c>
      <c r="F1532" s="53" t="s">
        <v>20</v>
      </c>
      <c r="G1532" s="53" t="s">
        <v>152</v>
      </c>
      <c r="H1532" s="54">
        <v>3392214</v>
      </c>
      <c r="I1532" s="54">
        <v>3364661.4738859981</v>
      </c>
      <c r="J1532" s="54">
        <v>3364661.4738859981</v>
      </c>
      <c r="K1532" s="54">
        <v>3346085.0345519949</v>
      </c>
      <c r="L1532" s="54">
        <v>3319219.5866056434</v>
      </c>
      <c r="M1532" s="54">
        <v>3292950.6339991703</v>
      </c>
      <c r="N1532" s="54">
        <v>3262198.769639832</v>
      </c>
      <c r="O1532" s="111">
        <v>3109357.0486527914</v>
      </c>
      <c r="P1532" s="111">
        <v>3060637.1077034483</v>
      </c>
      <c r="Q1532" s="111">
        <v>3058441.7806376899</v>
      </c>
      <c r="R1532" s="111">
        <v>3054287.5151502788</v>
      </c>
      <c r="AC1532" s="84" t="str">
        <f t="shared" si="25"/>
        <v>SpainHouseholdsRural</v>
      </c>
    </row>
    <row r="1533" spans="4:29" ht="13.15" customHeight="1" x14ac:dyDescent="0.25">
      <c r="D1533" s="53" t="s">
        <v>185</v>
      </c>
      <c r="E1533" s="53" t="s">
        <v>65</v>
      </c>
      <c r="F1533" s="53" t="s">
        <v>20</v>
      </c>
      <c r="G1533" s="53" t="s">
        <v>189</v>
      </c>
      <c r="H1533" s="54">
        <v>3198007</v>
      </c>
      <c r="I1533" s="54">
        <v>3081186</v>
      </c>
      <c r="J1533" s="54">
        <v>3046618.1657507997</v>
      </c>
      <c r="K1533" s="54">
        <v>3080248.2979045385</v>
      </c>
      <c r="L1533" s="54">
        <v>3070823.5949503905</v>
      </c>
      <c r="M1533" s="54">
        <v>3059825.4946287279</v>
      </c>
      <c r="N1533" s="54">
        <v>3043715.1094700638</v>
      </c>
      <c r="O1533" s="111">
        <v>2888510.2982969554</v>
      </c>
      <c r="P1533" s="111">
        <v>2871895.1810236573</v>
      </c>
      <c r="Q1533" s="111">
        <v>2770075.2349126702</v>
      </c>
      <c r="R1533" s="54">
        <v>2937217.0735244644</v>
      </c>
      <c r="AC1533" s="84" t="str">
        <f t="shared" si="25"/>
        <v>SpainFixed broadband coverageRural</v>
      </c>
    </row>
    <row r="1534" spans="4:29" ht="13.15" customHeight="1" x14ac:dyDescent="0.25">
      <c r="D1534" s="53" t="s">
        <v>185</v>
      </c>
      <c r="E1534" s="53" t="s">
        <v>70</v>
      </c>
      <c r="F1534" s="53" t="s">
        <v>20</v>
      </c>
      <c r="G1534" s="53" t="s">
        <v>189</v>
      </c>
      <c r="H1534" s="54">
        <v>784792.88844713324</v>
      </c>
      <c r="I1534" s="54">
        <v>792864.6659977549</v>
      </c>
      <c r="J1534" s="54">
        <v>805545.65410480218</v>
      </c>
      <c r="K1534" s="54">
        <v>928419.87970818044</v>
      </c>
      <c r="L1534" s="54">
        <v>1240025.854446226</v>
      </c>
      <c r="M1534" s="54">
        <v>1569007.3192899288</v>
      </c>
      <c r="N1534" s="54">
        <v>1913729.6719603306</v>
      </c>
      <c r="O1534" s="111">
        <v>2179313.0081281997</v>
      </c>
      <c r="P1534" s="111">
        <v>2404928.3786671888</v>
      </c>
      <c r="Q1534" s="111">
        <v>2459871.4077220922</v>
      </c>
      <c r="R1534" s="54">
        <v>2685089.1909468919</v>
      </c>
      <c r="AC1534" s="84" t="str">
        <f t="shared" si="25"/>
        <v>SpainNGA coverageRural</v>
      </c>
    </row>
    <row r="1535" spans="4:29" ht="13.15" customHeight="1" x14ac:dyDescent="0.25">
      <c r="D1535" s="53" t="s">
        <v>185</v>
      </c>
      <c r="E1535" s="53" t="s">
        <v>225</v>
      </c>
      <c r="F1535" s="53" t="s">
        <v>20</v>
      </c>
      <c r="G1535" s="53" t="s">
        <v>189</v>
      </c>
      <c r="H1535" s="54" t="e">
        <v>#N/A</v>
      </c>
      <c r="I1535" s="54" t="e">
        <v>#N/A</v>
      </c>
      <c r="J1535" s="54" t="e">
        <v>#N/A</v>
      </c>
      <c r="K1535" s="54" t="e">
        <v>#N/A</v>
      </c>
      <c r="L1535" s="54" t="e">
        <v>#N/A</v>
      </c>
      <c r="M1535" s="54" t="e">
        <v>#N/A</v>
      </c>
      <c r="N1535" s="54">
        <v>1691514.3492086506</v>
      </c>
      <c r="O1535" s="111">
        <v>1995440.4641730336</v>
      </c>
      <c r="P1535" s="111">
        <v>2188010.3364848583</v>
      </c>
      <c r="Q1535" s="111">
        <v>2323807.5228329292</v>
      </c>
      <c r="R1535" s="54">
        <v>2655511.2377856122</v>
      </c>
      <c r="AC1535" s="84" t="str">
        <f t="shared" si="25"/>
        <v>SpainFixed VHCN coverage (FTTP &amp; DOCSIS 3.1)Rural</v>
      </c>
    </row>
    <row r="1536" spans="4:29" ht="13.15" customHeight="1" x14ac:dyDescent="0.25">
      <c r="D1536" s="53" t="s">
        <v>185</v>
      </c>
      <c r="E1536" s="53" t="s">
        <v>226</v>
      </c>
      <c r="F1536" s="53" t="s">
        <v>20</v>
      </c>
      <c r="G1536" s="53" t="s">
        <v>189</v>
      </c>
      <c r="H1536" s="54" t="e">
        <v>#N/A</v>
      </c>
      <c r="I1536" s="54" t="e">
        <v>#N/A</v>
      </c>
      <c r="J1536" s="54" t="e">
        <v>#N/A</v>
      </c>
      <c r="K1536" s="54" t="e">
        <v>#N/A</v>
      </c>
      <c r="L1536" s="54" t="e">
        <v>#N/A</v>
      </c>
      <c r="M1536" s="54" t="e">
        <v>#N/A</v>
      </c>
      <c r="N1536" s="54" t="e">
        <v>#N/A</v>
      </c>
      <c r="O1536" s="54" t="e">
        <v>#N/A</v>
      </c>
      <c r="P1536" s="54" t="e">
        <v>#N/A</v>
      </c>
      <c r="Q1536" s="54" t="e">
        <v>#N/A</v>
      </c>
      <c r="R1536" s="54">
        <v>2399883.1557276864</v>
      </c>
      <c r="AC1536" s="84" t="str">
        <f t="shared" si="25"/>
        <v>SpainVHCN coverage (as defined by BEREC)Rural</v>
      </c>
    </row>
    <row r="1537" spans="4:29" ht="13.15" customHeight="1" x14ac:dyDescent="0.25">
      <c r="D1537" s="53" t="s">
        <v>185</v>
      </c>
      <c r="E1537" s="53" t="s">
        <v>74</v>
      </c>
      <c r="F1537" s="53" t="s">
        <v>20</v>
      </c>
      <c r="G1537" s="53" t="s">
        <v>189</v>
      </c>
      <c r="H1537" s="54">
        <v>2922637.8931867019</v>
      </c>
      <c r="I1537" s="54">
        <v>2707302.4407046339</v>
      </c>
      <c r="J1537" s="54">
        <v>2707302.4407046339</v>
      </c>
      <c r="K1537" s="54">
        <v>2808723.4791357764</v>
      </c>
      <c r="L1537" s="54">
        <v>2790506.1721364711</v>
      </c>
      <c r="M1537" s="54">
        <v>2767149.1671011066</v>
      </c>
      <c r="N1537" s="54">
        <v>2743402.0890618977</v>
      </c>
      <c r="O1537" s="111">
        <v>2585051.4826497864</v>
      </c>
      <c r="P1537" s="111">
        <v>2613903.2656654809</v>
      </c>
      <c r="Q1537" s="111">
        <v>1665819.808899146</v>
      </c>
      <c r="R1537" s="54">
        <v>606021.19010095356</v>
      </c>
      <c r="AC1537" s="84" t="str">
        <f t="shared" si="25"/>
        <v>SpainDSLRural</v>
      </c>
    </row>
    <row r="1538" spans="4:29" ht="13.15" customHeight="1" x14ac:dyDescent="0.25">
      <c r="D1538" s="53" t="s">
        <v>185</v>
      </c>
      <c r="E1538" s="53" t="s">
        <v>78</v>
      </c>
      <c r="F1538" s="53" t="s">
        <v>20</v>
      </c>
      <c r="G1538" s="53" t="s">
        <v>189</v>
      </c>
      <c r="H1538" s="54">
        <v>541328.81071293447</v>
      </c>
      <c r="I1538" s="54">
        <v>473388.50696341717</v>
      </c>
      <c r="J1538" s="54">
        <v>473388.50696341717</v>
      </c>
      <c r="K1538" s="54">
        <v>508323.06300865475</v>
      </c>
      <c r="L1538" s="54">
        <v>498784.2875038567</v>
      </c>
      <c r="M1538" s="54">
        <v>497982.62470618554</v>
      </c>
      <c r="N1538" s="54">
        <v>494169.11363300623</v>
      </c>
      <c r="O1538" s="111">
        <v>469171.82536456938</v>
      </c>
      <c r="P1538" s="111">
        <v>489014.43068908027</v>
      </c>
      <c r="Q1538" s="111">
        <v>294932.73514770775</v>
      </c>
      <c r="R1538" s="54">
        <v>52989.063926315146</v>
      </c>
      <c r="AC1538" s="84" t="str">
        <f t="shared" si="25"/>
        <v>SpainVDSLRural</v>
      </c>
    </row>
    <row r="1539" spans="4:29" ht="13.15" customHeight="1" x14ac:dyDescent="0.25">
      <c r="D1539" s="53" t="s">
        <v>185</v>
      </c>
      <c r="E1539" s="53" t="s">
        <v>82</v>
      </c>
      <c r="F1539" s="53" t="s">
        <v>20</v>
      </c>
      <c r="G1539" s="53" t="s">
        <v>189</v>
      </c>
      <c r="H1539" s="54" t="e">
        <v>#N/A</v>
      </c>
      <c r="I1539" s="54" t="e">
        <v>#N/A</v>
      </c>
      <c r="J1539" s="54" t="e">
        <v>#N/A</v>
      </c>
      <c r="K1539" s="54" t="e">
        <v>#N/A</v>
      </c>
      <c r="L1539" s="54" t="e">
        <v>#N/A</v>
      </c>
      <c r="M1539" s="54" t="e">
        <v>#N/A</v>
      </c>
      <c r="N1539" s="54">
        <v>0</v>
      </c>
      <c r="O1539" s="111">
        <v>0</v>
      </c>
      <c r="P1539" s="111">
        <v>0</v>
      </c>
      <c r="Q1539" s="111">
        <v>0</v>
      </c>
      <c r="R1539" s="54">
        <v>0</v>
      </c>
      <c r="AC1539" s="84" t="str">
        <f t="shared" si="25"/>
        <v>SpainVDSL 2 VectoringRural</v>
      </c>
    </row>
    <row r="1540" spans="4:29" ht="13.15" customHeight="1" x14ac:dyDescent="0.25">
      <c r="D1540" s="53" t="s">
        <v>185</v>
      </c>
      <c r="E1540" s="53" t="s">
        <v>86</v>
      </c>
      <c r="F1540" s="53" t="s">
        <v>20</v>
      </c>
      <c r="G1540" s="53" t="s">
        <v>189</v>
      </c>
      <c r="H1540" s="54">
        <v>86313.040275291583</v>
      </c>
      <c r="I1540" s="54">
        <v>169614.45690897122</v>
      </c>
      <c r="J1540" s="54">
        <v>189496.58080857727</v>
      </c>
      <c r="K1540" s="54">
        <v>325613.053685855</v>
      </c>
      <c r="L1540" s="54">
        <v>692361.56035682862</v>
      </c>
      <c r="M1540" s="54">
        <v>1073625.9659124401</v>
      </c>
      <c r="N1540" s="54">
        <v>1512793.8254859317</v>
      </c>
      <c r="O1540" s="111">
        <v>1850541.7912221868</v>
      </c>
      <c r="P1540" s="111">
        <v>2109897.6711989697</v>
      </c>
      <c r="Q1540" s="111">
        <v>2260397.6760270903</v>
      </c>
      <c r="R1540" s="54">
        <v>2623262.839791955</v>
      </c>
      <c r="AC1540" s="84" t="str">
        <f t="shared" si="25"/>
        <v>SpainFTTPRural</v>
      </c>
    </row>
    <row r="1541" spans="4:29" ht="13.15" customHeight="1" x14ac:dyDescent="0.25">
      <c r="D1541" s="53" t="s">
        <v>185</v>
      </c>
      <c r="E1541" s="53" t="s">
        <v>90</v>
      </c>
      <c r="F1541" s="53" t="s">
        <v>20</v>
      </c>
      <c r="G1541" s="53" t="s">
        <v>189</v>
      </c>
      <c r="H1541" s="54">
        <v>299694.98824239295</v>
      </c>
      <c r="I1541" s="54">
        <v>328385.38497934589</v>
      </c>
      <c r="J1541" s="54">
        <v>328385.38497934589</v>
      </c>
      <c r="K1541" s="54">
        <v>355116.24592272891</v>
      </c>
      <c r="L1541" s="54">
        <v>417937.63619759347</v>
      </c>
      <c r="M1541" s="54">
        <v>430853.04231125838</v>
      </c>
      <c r="N1541" s="54">
        <v>365146.87820654822</v>
      </c>
      <c r="O1541" s="111">
        <v>335469.4824099089</v>
      </c>
      <c r="P1541" s="111">
        <v>191351.18804928669</v>
      </c>
      <c r="Q1541" s="111">
        <v>139714.71141072887</v>
      </c>
      <c r="R1541" s="54">
        <v>146278.42831408328</v>
      </c>
      <c r="AC1541" s="84" t="str">
        <f t="shared" si="25"/>
        <v>SpainCable modem DOCSIS 3.0Rural</v>
      </c>
    </row>
    <row r="1542" spans="4:29" ht="13.15" customHeight="1" x14ac:dyDescent="0.25">
      <c r="D1542" s="53" t="s">
        <v>185</v>
      </c>
      <c r="E1542" s="53" t="s">
        <v>94</v>
      </c>
      <c r="F1542" s="53" t="s">
        <v>20</v>
      </c>
      <c r="G1542" s="53" t="s">
        <v>189</v>
      </c>
      <c r="H1542" s="54" t="e">
        <v>#N/A</v>
      </c>
      <c r="I1542" s="54" t="e">
        <v>#N/A</v>
      </c>
      <c r="J1542" s="54" t="e">
        <v>#N/A</v>
      </c>
      <c r="K1542" s="54" t="e">
        <v>#N/A</v>
      </c>
      <c r="L1542" s="54" t="e">
        <v>#N/A</v>
      </c>
      <c r="M1542" s="54" t="e">
        <v>#N/A</v>
      </c>
      <c r="N1542" s="54">
        <v>365146.87820654822</v>
      </c>
      <c r="O1542" s="111">
        <v>335469.4824099089</v>
      </c>
      <c r="P1542" s="111">
        <v>191351.18804928669</v>
      </c>
      <c r="Q1542" s="111">
        <v>139714.71141072887</v>
      </c>
      <c r="R1542" s="54">
        <v>125405.27160988653</v>
      </c>
      <c r="AC1542" s="84" t="str">
        <f t="shared" si="25"/>
        <v>SpainCable modem DOCSIS 3.1Rural</v>
      </c>
    </row>
    <row r="1543" spans="4:29" ht="13.15" customHeight="1" x14ac:dyDescent="0.25">
      <c r="D1543" s="53" t="s">
        <v>185</v>
      </c>
      <c r="E1543" s="53" t="s">
        <v>98</v>
      </c>
      <c r="F1543" s="53" t="s">
        <v>20</v>
      </c>
      <c r="G1543" s="53" t="s">
        <v>189</v>
      </c>
      <c r="H1543" s="54" t="e">
        <v>#N/A</v>
      </c>
      <c r="I1543" s="54" t="e">
        <v>#N/A</v>
      </c>
      <c r="J1543" s="54" t="e">
        <v>#N/A</v>
      </c>
      <c r="K1543" s="54" t="e">
        <v>#N/A</v>
      </c>
      <c r="L1543" s="54" t="e">
        <v>#N/A</v>
      </c>
      <c r="M1543" s="54" t="e">
        <v>#N/A</v>
      </c>
      <c r="N1543" s="54">
        <v>2050540.828235649</v>
      </c>
      <c r="O1543" s="111">
        <v>1990754.1903819381</v>
      </c>
      <c r="P1543" s="111">
        <v>1905423.8707982982</v>
      </c>
      <c r="Q1543" s="111">
        <v>2096383.3209444308</v>
      </c>
      <c r="R1543" s="54">
        <v>2754382.5369557338</v>
      </c>
      <c r="AC1543" s="84" t="str">
        <f t="shared" si="25"/>
        <v>SpainFWARural</v>
      </c>
    </row>
    <row r="1544" spans="4:29" ht="13.15" customHeight="1" x14ac:dyDescent="0.25">
      <c r="D1544" s="53" t="s">
        <v>185</v>
      </c>
      <c r="E1544" s="53" t="s">
        <v>102</v>
      </c>
      <c r="F1544" s="53" t="s">
        <v>20</v>
      </c>
      <c r="G1544" s="53" t="s">
        <v>189</v>
      </c>
      <c r="H1544" s="54">
        <v>73753.228766203058</v>
      </c>
      <c r="I1544" s="54">
        <v>674787.00789695478</v>
      </c>
      <c r="J1544" s="54">
        <v>900549.88588954345</v>
      </c>
      <c r="K1544" s="54">
        <v>2452039.8740993021</v>
      </c>
      <c r="L1544" s="54">
        <v>2888275.5326147601</v>
      </c>
      <c r="M1544" s="54">
        <v>3211692.3774107294</v>
      </c>
      <c r="N1544" s="54">
        <v>3223618.9311815724</v>
      </c>
      <c r="O1544" s="111">
        <v>3086994.2615968599</v>
      </c>
      <c r="P1544" s="111">
        <v>3060637.1077034483</v>
      </c>
      <c r="Q1544" s="111">
        <v>3043711.9668013216</v>
      </c>
      <c r="R1544" s="54" t="e">
        <v>#N/A</v>
      </c>
      <c r="AC1544" s="84" t="str">
        <f t="shared" si="25"/>
        <v>SpainLTERural</v>
      </c>
    </row>
    <row r="1545" spans="4:29" ht="13.15" customHeight="1" x14ac:dyDescent="0.25">
      <c r="D1545" s="53" t="s">
        <v>185</v>
      </c>
      <c r="E1545" s="53" t="s">
        <v>108</v>
      </c>
      <c r="F1545" s="53" t="s">
        <v>20</v>
      </c>
      <c r="G1545" s="53" t="s">
        <v>189</v>
      </c>
      <c r="H1545" s="54" t="e">
        <v>#N/A</v>
      </c>
      <c r="I1545" s="54" t="e">
        <v>#N/A</v>
      </c>
      <c r="J1545" s="54" t="e">
        <v>#N/A</v>
      </c>
      <c r="K1545" s="54" t="e">
        <v>#N/A</v>
      </c>
      <c r="L1545" s="54" t="e">
        <v>#N/A</v>
      </c>
      <c r="M1545" s="54" t="e">
        <v>#N/A</v>
      </c>
      <c r="N1545" s="54" t="e">
        <v>#N/A</v>
      </c>
      <c r="O1545" s="111">
        <v>0</v>
      </c>
      <c r="P1545" s="111">
        <v>759376.61863571987</v>
      </c>
      <c r="Q1545" s="111">
        <v>1477177.4265358977</v>
      </c>
      <c r="R1545" s="54">
        <v>2059915.7960026506</v>
      </c>
      <c r="AC1545" s="84" t="str">
        <f t="shared" si="25"/>
        <v>Spain5GRural</v>
      </c>
    </row>
    <row r="1546" spans="4:29" ht="13.15" customHeight="1" x14ac:dyDescent="0.25">
      <c r="D1546" s="53" t="s">
        <v>185</v>
      </c>
      <c r="E1546" s="53" t="s">
        <v>207</v>
      </c>
      <c r="F1546" s="53" t="s">
        <v>20</v>
      </c>
      <c r="G1546" s="53" t="s">
        <v>189</v>
      </c>
      <c r="H1546" s="54" t="e">
        <v>#N/A</v>
      </c>
      <c r="I1546" s="54" t="e">
        <v>#N/A</v>
      </c>
      <c r="J1546" s="54" t="e">
        <v>#N/A</v>
      </c>
      <c r="K1546" s="54" t="e">
        <v>#N/A</v>
      </c>
      <c r="L1546" s="54" t="e">
        <v>#N/A</v>
      </c>
      <c r="M1546" s="54" t="e">
        <v>#N/A</v>
      </c>
      <c r="N1546" s="54" t="e">
        <v>#N/A</v>
      </c>
      <c r="O1546" s="111" t="e">
        <v>#N/A</v>
      </c>
      <c r="P1546" s="111" t="e">
        <v>#N/A</v>
      </c>
      <c r="Q1546" s="111">
        <v>58869.533157549216</v>
      </c>
      <c r="R1546" s="54">
        <v>312617.55871879822</v>
      </c>
      <c r="AC1546" s="84" t="str">
        <f t="shared" si="25"/>
        <v>Spain5G in the 3.4–3.8 GHz bandRural</v>
      </c>
    </row>
    <row r="1547" spans="4:29" ht="13.15" customHeight="1" x14ac:dyDescent="0.25">
      <c r="D1547" s="53" t="s">
        <v>185</v>
      </c>
      <c r="E1547" s="53" t="s">
        <v>112</v>
      </c>
      <c r="F1547" s="53" t="s">
        <v>20</v>
      </c>
      <c r="G1547" s="53" t="s">
        <v>189</v>
      </c>
      <c r="H1547" s="54">
        <v>3392214</v>
      </c>
      <c r="I1547" s="54">
        <v>3364661.4738859981</v>
      </c>
      <c r="J1547" s="54">
        <v>3364661.4738859981</v>
      </c>
      <c r="K1547" s="54">
        <v>3346085.0345519949</v>
      </c>
      <c r="L1547" s="54">
        <v>3319219.5866056434</v>
      </c>
      <c r="M1547" s="54">
        <v>3292950.6339991703</v>
      </c>
      <c r="N1547" s="54">
        <v>3262198.769639832</v>
      </c>
      <c r="O1547" s="111">
        <v>3109357.0486527914</v>
      </c>
      <c r="P1547" s="111">
        <v>3060637.1077034483</v>
      </c>
      <c r="Q1547" s="111">
        <v>3058441.7806376899</v>
      </c>
      <c r="R1547" s="54">
        <v>3054287.5151502788</v>
      </c>
      <c r="AC1547" s="84" t="str">
        <f t="shared" si="25"/>
        <v>SpainSatelliteRural</v>
      </c>
    </row>
    <row r="1548" spans="4:29" ht="13.15" customHeight="1" x14ac:dyDescent="0.25">
      <c r="D1548" s="53" t="s">
        <v>185</v>
      </c>
      <c r="E1548" s="53" t="s">
        <v>52</v>
      </c>
      <c r="F1548" s="53" t="s">
        <v>20</v>
      </c>
      <c r="G1548" s="53" t="s">
        <v>189</v>
      </c>
      <c r="H1548" s="54">
        <v>3317295.9961227463</v>
      </c>
      <c r="I1548" s="54">
        <v>3337265.710899577</v>
      </c>
      <c r="J1548" s="54">
        <v>3337265.710899577</v>
      </c>
      <c r="K1548" s="54">
        <v>3324931.4923558612</v>
      </c>
      <c r="L1548" s="54">
        <v>3311185.4107652511</v>
      </c>
      <c r="M1548" s="54">
        <v>3285072.851948584</v>
      </c>
      <c r="N1548" s="54" t="e">
        <v>#N/A</v>
      </c>
      <c r="O1548" s="54" t="e">
        <v>#N/A</v>
      </c>
      <c r="P1548" s="54" t="e">
        <v>#N/A</v>
      </c>
      <c r="Q1548" s="54" t="e">
        <v>#N/A</v>
      </c>
      <c r="R1548" s="111" t="e">
        <v>#N/A</v>
      </c>
      <c r="AC1548" s="84" t="str">
        <f t="shared" si="25"/>
        <v>SpainOverall broadband coverageRural</v>
      </c>
    </row>
    <row r="1549" spans="4:29" ht="13.15" customHeight="1" x14ac:dyDescent="0.25">
      <c r="D1549" s="53" t="s">
        <v>185</v>
      </c>
      <c r="E1549" s="53" t="s">
        <v>53</v>
      </c>
      <c r="F1549" s="53" t="s">
        <v>20</v>
      </c>
      <c r="G1549" s="53" t="s">
        <v>189</v>
      </c>
      <c r="H1549" s="54" t="e">
        <v>#N/A</v>
      </c>
      <c r="I1549" s="54" t="e">
        <v>#N/A</v>
      </c>
      <c r="J1549" s="54" t="e">
        <v>#N/A</v>
      </c>
      <c r="K1549" s="54" t="e">
        <v>#N/A</v>
      </c>
      <c r="L1549" s="54">
        <v>954616.30630494584</v>
      </c>
      <c r="M1549" s="54">
        <v>1325965.7898948465</v>
      </c>
      <c r="N1549" s="54" t="e">
        <v>#N/A</v>
      </c>
      <c r="O1549" s="54" t="e">
        <v>#N/A</v>
      </c>
      <c r="P1549" s="54" t="e">
        <v>#N/A</v>
      </c>
      <c r="Q1549" s="54" t="e">
        <v>#N/A</v>
      </c>
      <c r="R1549" s="111" t="e">
        <v>#N/A</v>
      </c>
      <c r="AC1549" s="84" t="str">
        <f t="shared" si="25"/>
        <v>SpainDOCSIS 3.0 &amp; FTTP coverageRural</v>
      </c>
    </row>
    <row r="1550" spans="4:29" ht="13.15" customHeight="1" x14ac:dyDescent="0.25">
      <c r="D1550" s="53" t="s">
        <v>185</v>
      </c>
      <c r="E1550" s="53" t="s">
        <v>129</v>
      </c>
      <c r="F1550" s="53" t="s">
        <v>20</v>
      </c>
      <c r="G1550" s="53" t="s">
        <v>189</v>
      </c>
      <c r="H1550" s="54">
        <v>1754112.7050063477</v>
      </c>
      <c r="I1550" s="54">
        <v>1674873.7226605499</v>
      </c>
      <c r="J1550" s="54">
        <v>1674873.7226605499</v>
      </c>
      <c r="K1550" s="54">
        <v>1721565.0212424132</v>
      </c>
      <c r="L1550" s="54">
        <v>1873327.8885298795</v>
      </c>
      <c r="M1550" s="54">
        <v>1942937.0633779815</v>
      </c>
      <c r="N1550" s="54" t="e">
        <v>#N/A</v>
      </c>
      <c r="O1550" s="54" t="e">
        <v>#N/A</v>
      </c>
      <c r="P1550" s="54" t="e">
        <v>#N/A</v>
      </c>
      <c r="Q1550" s="54" t="e">
        <v>#N/A</v>
      </c>
      <c r="R1550" s="111" t="e">
        <v>#N/A</v>
      </c>
      <c r="AC1550" s="84" t="str">
        <f t="shared" si="25"/>
        <v>SpainWiMAXRural</v>
      </c>
    </row>
    <row r="1551" spans="4:29" ht="13.15" customHeight="1" x14ac:dyDescent="0.25">
      <c r="D1551" s="53" t="s">
        <v>185</v>
      </c>
      <c r="E1551" s="53" t="s">
        <v>124</v>
      </c>
      <c r="F1551" s="53" t="s">
        <v>20</v>
      </c>
      <c r="G1551" s="53" t="s">
        <v>189</v>
      </c>
      <c r="H1551" s="54">
        <v>299694.98824239295</v>
      </c>
      <c r="I1551" s="54">
        <v>328385.38497934589</v>
      </c>
      <c r="J1551" s="54">
        <v>328385.38497934589</v>
      </c>
      <c r="K1551" s="54">
        <v>355116.24592272891</v>
      </c>
      <c r="L1551" s="54">
        <v>417937.63619759347</v>
      </c>
      <c r="M1551" s="54">
        <v>430853.04231125838</v>
      </c>
      <c r="N1551" s="54" t="e">
        <v>#N/A</v>
      </c>
      <c r="O1551" s="54" t="e">
        <v>#N/A</v>
      </c>
      <c r="P1551" s="54" t="e">
        <v>#N/A</v>
      </c>
      <c r="Q1551" s="54" t="e">
        <v>#N/A</v>
      </c>
      <c r="R1551" s="111" t="e">
        <v>#N/A</v>
      </c>
      <c r="AC1551" s="84" t="str">
        <f t="shared" si="25"/>
        <v>SpainCable modemRural</v>
      </c>
    </row>
    <row r="1552" spans="4:29" ht="13.15" customHeight="1" x14ac:dyDescent="0.25">
      <c r="D1552" s="53" t="s">
        <v>185</v>
      </c>
      <c r="E1552" s="53" t="s">
        <v>134</v>
      </c>
      <c r="F1552" s="53" t="s">
        <v>20</v>
      </c>
      <c r="G1552" s="53" t="s">
        <v>189</v>
      </c>
      <c r="H1552" s="54">
        <v>3224326.7940819766</v>
      </c>
      <c r="I1552" s="54">
        <v>3309843.8886364168</v>
      </c>
      <c r="J1552" s="54">
        <v>3309843.8886364168</v>
      </c>
      <c r="K1552" s="54">
        <v>3303748.9654717874</v>
      </c>
      <c r="L1552" s="54">
        <v>3303145.6182778887</v>
      </c>
      <c r="M1552" s="54">
        <v>3277052.687824002</v>
      </c>
      <c r="N1552" s="54" t="e">
        <v>#N/A</v>
      </c>
      <c r="O1552" s="54" t="e">
        <v>#N/A</v>
      </c>
      <c r="P1552" s="54" t="e">
        <v>#N/A</v>
      </c>
      <c r="Q1552" s="54" t="e">
        <v>#N/A</v>
      </c>
      <c r="R1552" s="111" t="e">
        <v>#N/A</v>
      </c>
      <c r="AC1552" s="84" t="str">
        <f t="shared" si="25"/>
        <v>SpainHSPARural</v>
      </c>
    </row>
    <row r="1553" spans="4:29" ht="13.15" customHeight="1" x14ac:dyDescent="0.25">
      <c r="D1553" s="53" t="s">
        <v>186</v>
      </c>
      <c r="E1553" s="53" t="s">
        <v>31</v>
      </c>
      <c r="F1553" s="53" t="s">
        <v>20</v>
      </c>
      <c r="G1553" s="53" t="s">
        <v>152</v>
      </c>
      <c r="H1553" s="54">
        <v>480364.85</v>
      </c>
      <c r="I1553" s="54">
        <v>480364.85</v>
      </c>
      <c r="J1553" s="54">
        <v>480364.85</v>
      </c>
      <c r="K1553" s="54">
        <v>444788</v>
      </c>
      <c r="L1553" s="54">
        <v>419766</v>
      </c>
      <c r="M1553" s="54">
        <v>438505</v>
      </c>
      <c r="N1553" s="54">
        <v>450620</v>
      </c>
      <c r="O1553" s="111">
        <v>444895</v>
      </c>
      <c r="P1553" s="111">
        <v>450853</v>
      </c>
      <c r="Q1553" s="111">
        <v>687125.19632984919</v>
      </c>
      <c r="R1553" s="111">
        <v>450037</v>
      </c>
      <c r="AC1553" s="84" t="str">
        <f t="shared" si="25"/>
        <v>SwedenHouseholdsRural</v>
      </c>
    </row>
    <row r="1554" spans="4:29" ht="13.15" customHeight="1" x14ac:dyDescent="0.25">
      <c r="D1554" s="53" t="s">
        <v>186</v>
      </c>
      <c r="E1554" s="53" t="s">
        <v>65</v>
      </c>
      <c r="F1554" s="53" t="s">
        <v>20</v>
      </c>
      <c r="G1554" s="53" t="s">
        <v>189</v>
      </c>
      <c r="H1554" s="54">
        <v>440974.93229999999</v>
      </c>
      <c r="I1554" s="54">
        <v>442896.39169999998</v>
      </c>
      <c r="J1554" s="54">
        <v>442896.39169999998</v>
      </c>
      <c r="K1554" s="54">
        <v>412757.96003870358</v>
      </c>
      <c r="L1554" s="54">
        <v>358480.16399999999</v>
      </c>
      <c r="M1554" s="54">
        <v>354312.04000000004</v>
      </c>
      <c r="N1554" s="54">
        <v>362528.99999999994</v>
      </c>
      <c r="O1554" s="111">
        <v>361488</v>
      </c>
      <c r="P1554" s="111">
        <v>363523</v>
      </c>
      <c r="Q1554" s="147">
        <v>532282.08289407019</v>
      </c>
      <c r="R1554" s="54">
        <v>342906.99999999983</v>
      </c>
      <c r="AC1554" s="84" t="str">
        <f t="shared" si="25"/>
        <v>SwedenFixed broadband coverageRural</v>
      </c>
    </row>
    <row r="1555" spans="4:29" ht="13.15" customHeight="1" x14ac:dyDescent="0.25">
      <c r="D1555" s="53" t="s">
        <v>186</v>
      </c>
      <c r="E1555" s="53" t="s">
        <v>70</v>
      </c>
      <c r="F1555" s="53" t="s">
        <v>20</v>
      </c>
      <c r="G1555" s="53" t="s">
        <v>189</v>
      </c>
      <c r="H1555" s="54">
        <v>42694.320657409953</v>
      </c>
      <c r="I1555" s="54">
        <v>66998.799407114799</v>
      </c>
      <c r="J1555" s="54">
        <v>66998.799407114799</v>
      </c>
      <c r="K1555" s="54">
        <v>95581</v>
      </c>
      <c r="L1555" s="54">
        <v>95219.5</v>
      </c>
      <c r="M1555" s="54">
        <v>137809</v>
      </c>
      <c r="N1555" s="54">
        <v>184520.00000000003</v>
      </c>
      <c r="O1555" s="111">
        <v>215294</v>
      </c>
      <c r="P1555" s="111">
        <v>246060.00000000003</v>
      </c>
      <c r="Q1555" s="147">
        <v>410789.77038567775</v>
      </c>
      <c r="R1555" s="54">
        <v>293851.99999999977</v>
      </c>
      <c r="AC1555" s="84" t="str">
        <f t="shared" si="25"/>
        <v>SwedenNGA coverageRural</v>
      </c>
    </row>
    <row r="1556" spans="4:29" ht="13.15" customHeight="1" x14ac:dyDescent="0.25">
      <c r="D1556" s="53" t="s">
        <v>186</v>
      </c>
      <c r="E1556" s="53" t="s">
        <v>225</v>
      </c>
      <c r="F1556" s="53" t="s">
        <v>20</v>
      </c>
      <c r="G1556" s="53" t="s">
        <v>189</v>
      </c>
      <c r="H1556" s="54" t="e">
        <v>#N/A</v>
      </c>
      <c r="I1556" s="54" t="e">
        <v>#N/A</v>
      </c>
      <c r="J1556" s="54" t="e">
        <v>#N/A</v>
      </c>
      <c r="K1556" s="54" t="e">
        <v>#N/A</v>
      </c>
      <c r="L1556" s="54" t="e">
        <v>#N/A</v>
      </c>
      <c r="M1556" s="54" t="e">
        <v>#N/A</v>
      </c>
      <c r="N1556" s="54">
        <v>182913.99999999997</v>
      </c>
      <c r="O1556" s="111">
        <v>213853.00000000009</v>
      </c>
      <c r="P1556" s="111">
        <v>244980.99999999991</v>
      </c>
      <c r="Q1556" s="147">
        <v>409833.35454525671</v>
      </c>
      <c r="R1556" s="54">
        <v>293526.99999999983</v>
      </c>
      <c r="AC1556" s="84" t="str">
        <f t="shared" si="25"/>
        <v>SwedenFixed VHCN coverage (FTTP &amp; DOCSIS 3.1)Rural</v>
      </c>
    </row>
    <row r="1557" spans="4:29" ht="13.15" customHeight="1" x14ac:dyDescent="0.25">
      <c r="D1557" s="53" t="s">
        <v>186</v>
      </c>
      <c r="E1557" s="53" t="s">
        <v>226</v>
      </c>
      <c r="F1557" s="53" t="s">
        <v>20</v>
      </c>
      <c r="G1557" s="53" t="s">
        <v>189</v>
      </c>
      <c r="H1557" s="54" t="e">
        <v>#N/A</v>
      </c>
      <c r="I1557" s="54" t="e">
        <v>#N/A</v>
      </c>
      <c r="J1557" s="54" t="e">
        <v>#N/A</v>
      </c>
      <c r="K1557" s="54" t="e">
        <v>#N/A</v>
      </c>
      <c r="L1557" s="54" t="e">
        <v>#N/A</v>
      </c>
      <c r="M1557" s="54" t="e">
        <v>#N/A</v>
      </c>
      <c r="N1557" s="54" t="e">
        <v>#N/A</v>
      </c>
      <c r="O1557" s="54" t="e">
        <v>#N/A</v>
      </c>
      <c r="P1557" s="54" t="e">
        <v>#N/A</v>
      </c>
      <c r="Q1557" s="54" t="e">
        <v>#N/A</v>
      </c>
      <c r="R1557" s="54">
        <v>321381.99999999988</v>
      </c>
      <c r="AC1557" s="84" t="str">
        <f t="shared" si="25"/>
        <v>SwedenVHCN coverage (as defined by BEREC)Rural</v>
      </c>
    </row>
    <row r="1558" spans="4:29" ht="13.15" customHeight="1" x14ac:dyDescent="0.25">
      <c r="D1558" s="53" t="s">
        <v>186</v>
      </c>
      <c r="E1558" s="53" t="s">
        <v>74</v>
      </c>
      <c r="F1558" s="53" t="s">
        <v>20</v>
      </c>
      <c r="G1558" s="53" t="s">
        <v>189</v>
      </c>
      <c r="H1558" s="54">
        <v>423624.82082444575</v>
      </c>
      <c r="I1558" s="54">
        <v>427723.04347826092</v>
      </c>
      <c r="J1558" s="54">
        <v>427723.04347826092</v>
      </c>
      <c r="K1558" s="54">
        <v>386748.81455855194</v>
      </c>
      <c r="L1558" s="54">
        <v>330470</v>
      </c>
      <c r="M1558" s="54">
        <v>305937</v>
      </c>
      <c r="N1558" s="54">
        <v>287750</v>
      </c>
      <c r="O1558" s="111">
        <v>277583.00000000006</v>
      </c>
      <c r="P1558" s="111">
        <v>253597</v>
      </c>
      <c r="Q1558" s="111">
        <v>287561.6800790074</v>
      </c>
      <c r="R1558" s="54">
        <v>117722.99999999999</v>
      </c>
      <c r="AC1558" s="84" t="str">
        <f t="shared" ref="AC1558:AC1615" si="26">D1558&amp;E1558&amp;F1558</f>
        <v>SwedenDSLRural</v>
      </c>
    </row>
    <row r="1559" spans="4:29" ht="13.15" customHeight="1" x14ac:dyDescent="0.25">
      <c r="D1559" s="53" t="s">
        <v>186</v>
      </c>
      <c r="E1559" s="53" t="s">
        <v>78</v>
      </c>
      <c r="F1559" s="53" t="s">
        <v>20</v>
      </c>
      <c r="G1559" s="53" t="s">
        <v>189</v>
      </c>
      <c r="H1559" s="54">
        <v>1196.5638352680182</v>
      </c>
      <c r="I1559" s="54">
        <v>2387.8260869564001</v>
      </c>
      <c r="J1559" s="54">
        <v>2387.8260869564001</v>
      </c>
      <c r="K1559" s="54">
        <v>3639.9999999999986</v>
      </c>
      <c r="L1559" s="54">
        <v>2400</v>
      </c>
      <c r="M1559" s="54">
        <v>2629</v>
      </c>
      <c r="N1559" s="54">
        <v>2600</v>
      </c>
      <c r="O1559" s="111">
        <v>3074.9999999999991</v>
      </c>
      <c r="P1559" s="111">
        <v>2432.9999999999995</v>
      </c>
      <c r="Q1559" s="111">
        <v>2259.949907691243</v>
      </c>
      <c r="R1559" s="54">
        <v>761</v>
      </c>
      <c r="AC1559" s="84" t="str">
        <f t="shared" si="26"/>
        <v>SwedenVDSLRural</v>
      </c>
    </row>
    <row r="1560" spans="4:29" ht="13.15" customHeight="1" x14ac:dyDescent="0.25">
      <c r="D1560" s="53" t="s">
        <v>186</v>
      </c>
      <c r="E1560" s="53" t="s">
        <v>82</v>
      </c>
      <c r="F1560" s="53" t="s">
        <v>20</v>
      </c>
      <c r="G1560" s="53" t="s">
        <v>189</v>
      </c>
      <c r="H1560" s="54" t="e">
        <v>#N/A</v>
      </c>
      <c r="I1560" s="54" t="e">
        <v>#N/A</v>
      </c>
      <c r="J1560" s="54" t="e">
        <v>#N/A</v>
      </c>
      <c r="K1560" s="54" t="e">
        <v>#N/A</v>
      </c>
      <c r="L1560" s="54" t="e">
        <v>#N/A</v>
      </c>
      <c r="M1560" s="54" t="e">
        <v>#N/A</v>
      </c>
      <c r="N1560" s="54">
        <v>0</v>
      </c>
      <c r="O1560" s="111">
        <v>0</v>
      </c>
      <c r="P1560" s="111">
        <v>0</v>
      </c>
      <c r="Q1560" s="111">
        <v>0</v>
      </c>
      <c r="R1560" s="54">
        <v>0</v>
      </c>
      <c r="AC1560" s="84" t="str">
        <f t="shared" si="26"/>
        <v>SwedenVDSL 2 VectoringRural</v>
      </c>
    </row>
    <row r="1561" spans="4:29" ht="13.15" customHeight="1" x14ac:dyDescent="0.25">
      <c r="D1561" s="53" t="s">
        <v>186</v>
      </c>
      <c r="E1561" s="53" t="s">
        <v>86</v>
      </c>
      <c r="F1561" s="53" t="s">
        <v>20</v>
      </c>
      <c r="G1561" s="53" t="s">
        <v>189</v>
      </c>
      <c r="H1561" s="54">
        <v>42060.911852143006</v>
      </c>
      <c r="I1561" s="54">
        <v>65733.636363636615</v>
      </c>
      <c r="J1561" s="54">
        <v>65733.636363636615</v>
      </c>
      <c r="K1561" s="54">
        <v>92472</v>
      </c>
      <c r="L1561" s="54">
        <v>93392</v>
      </c>
      <c r="M1561" s="54">
        <v>135873</v>
      </c>
      <c r="N1561" s="54">
        <v>182913.99999999997</v>
      </c>
      <c r="O1561" s="111">
        <v>213853.00000000009</v>
      </c>
      <c r="P1561" s="111">
        <v>244979.99999999991</v>
      </c>
      <c r="Q1561" s="147">
        <v>409831.82672442542</v>
      </c>
      <c r="R1561" s="54">
        <v>293514</v>
      </c>
      <c r="AC1561" s="84" t="str">
        <f t="shared" si="26"/>
        <v>SwedenFTTPRural</v>
      </c>
    </row>
    <row r="1562" spans="4:29" ht="13.15" customHeight="1" x14ac:dyDescent="0.25">
      <c r="D1562" s="53" t="s">
        <v>186</v>
      </c>
      <c r="E1562" s="53" t="s">
        <v>90</v>
      </c>
      <c r="F1562" s="53" t="s">
        <v>20</v>
      </c>
      <c r="G1562" s="53" t="s">
        <v>189</v>
      </c>
      <c r="H1562" s="54">
        <v>70.25377526586648</v>
      </c>
      <c r="I1562" s="54">
        <v>142.5</v>
      </c>
      <c r="J1562" s="54">
        <v>142.5</v>
      </c>
      <c r="K1562" s="54">
        <v>2578</v>
      </c>
      <c r="L1562" s="54">
        <v>1255</v>
      </c>
      <c r="M1562" s="54">
        <v>1243</v>
      </c>
      <c r="N1562" s="54">
        <v>1261.0000000000005</v>
      </c>
      <c r="O1562" s="111">
        <v>1265.9999999999991</v>
      </c>
      <c r="P1562" s="111">
        <v>1393.0000000000005</v>
      </c>
      <c r="Q1562" s="147">
        <v>1796.717297659329</v>
      </c>
      <c r="R1562" s="54">
        <v>1243</v>
      </c>
      <c r="AC1562" s="84" t="str">
        <f t="shared" si="26"/>
        <v>SwedenCable modem DOCSIS 3.0Rural</v>
      </c>
    </row>
    <row r="1563" spans="4:29" ht="13.15" customHeight="1" x14ac:dyDescent="0.25">
      <c r="D1563" s="53" t="s">
        <v>186</v>
      </c>
      <c r="E1563" s="53" t="s">
        <v>94</v>
      </c>
      <c r="F1563" s="53" t="s">
        <v>20</v>
      </c>
      <c r="G1563" s="53" t="s">
        <v>189</v>
      </c>
      <c r="H1563" s="54" t="e">
        <v>#N/A</v>
      </c>
      <c r="I1563" s="54" t="e">
        <v>#N/A</v>
      </c>
      <c r="J1563" s="54" t="e">
        <v>#N/A</v>
      </c>
      <c r="K1563" s="54" t="e">
        <v>#N/A</v>
      </c>
      <c r="L1563" s="54" t="e">
        <v>#N/A</v>
      </c>
      <c r="M1563" s="54" t="e">
        <v>#N/A</v>
      </c>
      <c r="N1563" s="54">
        <v>2.9999999999999964</v>
      </c>
      <c r="O1563" s="111">
        <v>3.9999999999999956</v>
      </c>
      <c r="P1563" s="111">
        <v>8.0000000000000018</v>
      </c>
      <c r="Q1563" s="147">
        <v>9.1669249880531041</v>
      </c>
      <c r="R1563" s="54">
        <v>122.99999999999999</v>
      </c>
      <c r="AC1563" s="84" t="str">
        <f t="shared" si="26"/>
        <v>SwedenCable modem DOCSIS 3.1Rural</v>
      </c>
    </row>
    <row r="1564" spans="4:29" ht="13.15" customHeight="1" x14ac:dyDescent="0.25">
      <c r="D1564" s="53" t="s">
        <v>186</v>
      </c>
      <c r="E1564" s="53" t="s">
        <v>98</v>
      </c>
      <c r="F1564" s="53" t="s">
        <v>20</v>
      </c>
      <c r="G1564" s="53" t="s">
        <v>189</v>
      </c>
      <c r="H1564" s="54" t="e">
        <v>#N/A</v>
      </c>
      <c r="I1564" s="54" t="e">
        <v>#N/A</v>
      </c>
      <c r="J1564" s="54" t="e">
        <v>#N/A</v>
      </c>
      <c r="K1564" s="54" t="e">
        <v>#N/A</v>
      </c>
      <c r="L1564" s="54" t="e">
        <v>#N/A</v>
      </c>
      <c r="M1564" s="54" t="e">
        <v>#N/A</v>
      </c>
      <c r="N1564" s="54">
        <v>1441.9999999999998</v>
      </c>
      <c r="O1564" s="111">
        <v>1909.0000000000007</v>
      </c>
      <c r="P1564" s="111">
        <v>2826.0000000000023</v>
      </c>
      <c r="Q1564" s="111">
        <v>9910.1705199721946</v>
      </c>
      <c r="R1564" s="54">
        <v>7712</v>
      </c>
      <c r="AC1564" s="84" t="str">
        <f t="shared" si="26"/>
        <v>SwedenFWARural</v>
      </c>
    </row>
    <row r="1565" spans="4:29" ht="13.15" customHeight="1" x14ac:dyDescent="0.25">
      <c r="D1565" s="53" t="s">
        <v>186</v>
      </c>
      <c r="E1565" s="53" t="s">
        <v>102</v>
      </c>
      <c r="F1565" s="53" t="s">
        <v>20</v>
      </c>
      <c r="G1565" s="53" t="s">
        <v>189</v>
      </c>
      <c r="H1565" s="54">
        <v>463698.28383906593</v>
      </c>
      <c r="I1565" s="54">
        <v>470718.69565217401</v>
      </c>
      <c r="J1565" s="54">
        <v>470718.69565217401</v>
      </c>
      <c r="K1565" s="54">
        <v>444582</v>
      </c>
      <c r="L1565" s="54">
        <v>419667</v>
      </c>
      <c r="M1565" s="54">
        <v>438443</v>
      </c>
      <c r="N1565" s="54">
        <v>450564</v>
      </c>
      <c r="O1565" s="111">
        <v>444860</v>
      </c>
      <c r="P1565" s="111">
        <v>450827</v>
      </c>
      <c r="Q1565" s="111">
        <v>687115.30265036237</v>
      </c>
      <c r="R1565" s="54" t="e">
        <v>#N/A</v>
      </c>
      <c r="AC1565" s="84" t="str">
        <f t="shared" si="26"/>
        <v>SwedenLTERural</v>
      </c>
    </row>
    <row r="1566" spans="4:29" ht="13.15" customHeight="1" x14ac:dyDescent="0.25">
      <c r="D1566" s="53" t="s">
        <v>186</v>
      </c>
      <c r="E1566" s="53" t="s">
        <v>108</v>
      </c>
      <c r="F1566" s="53" t="s">
        <v>20</v>
      </c>
      <c r="G1566" s="53" t="s">
        <v>189</v>
      </c>
      <c r="H1566" s="54" t="e">
        <v>#N/A</v>
      </c>
      <c r="I1566" s="54" t="e">
        <v>#N/A</v>
      </c>
      <c r="J1566" s="54" t="e">
        <v>#N/A</v>
      </c>
      <c r="K1566" s="54" t="e">
        <v>#N/A</v>
      </c>
      <c r="L1566" s="54" t="e">
        <v>#N/A</v>
      </c>
      <c r="M1566" s="54" t="e">
        <v>#N/A</v>
      </c>
      <c r="N1566" s="54" t="e">
        <v>#N/A</v>
      </c>
      <c r="O1566" s="111">
        <v>0</v>
      </c>
      <c r="P1566" s="111">
        <v>2172.9999999999991</v>
      </c>
      <c r="Q1566" s="111">
        <v>3334.1594873388244</v>
      </c>
      <c r="R1566" s="54">
        <v>301656</v>
      </c>
      <c r="AC1566" s="84" t="str">
        <f t="shared" si="26"/>
        <v>Sweden5GRural</v>
      </c>
    </row>
    <row r="1567" spans="4:29" ht="13.15" customHeight="1" x14ac:dyDescent="0.25">
      <c r="D1567" s="53" t="s">
        <v>186</v>
      </c>
      <c r="E1567" s="53" t="s">
        <v>207</v>
      </c>
      <c r="F1567" s="53" t="s">
        <v>20</v>
      </c>
      <c r="G1567" s="53" t="s">
        <v>189</v>
      </c>
      <c r="H1567" s="54" t="e">
        <v>#N/A</v>
      </c>
      <c r="I1567" s="54" t="e">
        <v>#N/A</v>
      </c>
      <c r="J1567" s="54" t="e">
        <v>#N/A</v>
      </c>
      <c r="K1567" s="54" t="e">
        <v>#N/A</v>
      </c>
      <c r="L1567" s="54" t="e">
        <v>#N/A</v>
      </c>
      <c r="M1567" s="54" t="e">
        <v>#N/A</v>
      </c>
      <c r="N1567" s="54" t="e">
        <v>#N/A</v>
      </c>
      <c r="O1567" s="111" t="e">
        <v>#N/A</v>
      </c>
      <c r="P1567" s="111" t="e">
        <v>#N/A</v>
      </c>
      <c r="Q1567" s="111">
        <v>645.67575989535749</v>
      </c>
      <c r="R1567" s="54">
        <v>24065</v>
      </c>
      <c r="AC1567" s="84" t="str">
        <f t="shared" si="26"/>
        <v>Sweden5G in the 3.4–3.8 GHz bandRural</v>
      </c>
    </row>
    <row r="1568" spans="4:29" ht="13.15" customHeight="1" x14ac:dyDescent="0.25">
      <c r="D1568" s="53" t="s">
        <v>186</v>
      </c>
      <c r="E1568" s="53" t="s">
        <v>112</v>
      </c>
      <c r="F1568" s="53" t="s">
        <v>20</v>
      </c>
      <c r="G1568" s="53" t="s">
        <v>189</v>
      </c>
      <c r="H1568" s="54">
        <v>480364.85</v>
      </c>
      <c r="I1568" s="54">
        <v>480364.85</v>
      </c>
      <c r="J1568" s="54">
        <v>480364.85</v>
      </c>
      <c r="K1568" s="54">
        <v>444788</v>
      </c>
      <c r="L1568" s="54">
        <v>419766</v>
      </c>
      <c r="M1568" s="54">
        <v>438505</v>
      </c>
      <c r="N1568" s="54">
        <v>450620</v>
      </c>
      <c r="O1568" s="111">
        <v>444895</v>
      </c>
      <c r="P1568" s="111">
        <v>450853</v>
      </c>
      <c r="Q1568" s="111">
        <v>687125.19632984919</v>
      </c>
      <c r="R1568" s="54">
        <v>450037</v>
      </c>
      <c r="AC1568" s="84" t="str">
        <f t="shared" si="26"/>
        <v>SwedenSatelliteRural</v>
      </c>
    </row>
    <row r="1569" spans="4:29" ht="13.15" customHeight="1" x14ac:dyDescent="0.25">
      <c r="D1569" s="53" t="s">
        <v>186</v>
      </c>
      <c r="E1569" s="53" t="s">
        <v>52</v>
      </c>
      <c r="F1569" s="53" t="s">
        <v>20</v>
      </c>
      <c r="G1569" s="53" t="s">
        <v>189</v>
      </c>
      <c r="H1569" s="54">
        <v>474087.03011674469</v>
      </c>
      <c r="I1569" s="54">
        <v>471922.20760869561</v>
      </c>
      <c r="J1569" s="54">
        <v>471922.20760869561</v>
      </c>
      <c r="K1569" s="54">
        <v>444685</v>
      </c>
      <c r="L1569" s="54">
        <v>419721.5</v>
      </c>
      <c r="M1569" s="54">
        <v>438474.5</v>
      </c>
      <c r="N1569" s="54" t="e">
        <v>#N/A</v>
      </c>
      <c r="O1569" s="54" t="e">
        <v>#N/A</v>
      </c>
      <c r="P1569" s="54" t="e">
        <v>#N/A</v>
      </c>
      <c r="Q1569" s="54" t="e">
        <v>#N/A</v>
      </c>
      <c r="R1569" s="111" t="e">
        <v>#N/A</v>
      </c>
      <c r="AC1569" s="84" t="str">
        <f t="shared" si="26"/>
        <v>SwedenOverall broadband coverageRural</v>
      </c>
    </row>
    <row r="1570" spans="4:29" ht="13.15" customHeight="1" x14ac:dyDescent="0.25">
      <c r="D1570" s="53" t="s">
        <v>186</v>
      </c>
      <c r="E1570" s="53" t="s">
        <v>53</v>
      </c>
      <c r="F1570" s="53" t="s">
        <v>20</v>
      </c>
      <c r="G1570" s="53" t="s">
        <v>189</v>
      </c>
      <c r="H1570" s="54" t="e">
        <v>#N/A</v>
      </c>
      <c r="I1570" s="54" t="e">
        <v>#N/A</v>
      </c>
      <c r="J1570" s="54" t="e">
        <v>#N/A</v>
      </c>
      <c r="K1570" s="54" t="e">
        <v>#N/A</v>
      </c>
      <c r="L1570" s="54">
        <v>93607.817999999999</v>
      </c>
      <c r="M1570" s="54">
        <v>135936.54999999999</v>
      </c>
      <c r="N1570" s="54" t="e">
        <v>#N/A</v>
      </c>
      <c r="O1570" s="54" t="e">
        <v>#N/A</v>
      </c>
      <c r="P1570" s="54" t="e">
        <v>#N/A</v>
      </c>
      <c r="Q1570" s="54" t="e">
        <v>#N/A</v>
      </c>
      <c r="R1570" s="111" t="e">
        <v>#N/A</v>
      </c>
      <c r="AC1570" s="84" t="str">
        <f t="shared" si="26"/>
        <v>SwedenDOCSIS 3.0 &amp; FTTP coverageRural</v>
      </c>
    </row>
    <row r="1571" spans="4:29" ht="13.15" customHeight="1" x14ac:dyDescent="0.25">
      <c r="D1571" s="53" t="s">
        <v>186</v>
      </c>
      <c r="E1571" s="53" t="s">
        <v>129</v>
      </c>
      <c r="F1571" s="53" t="s">
        <v>20</v>
      </c>
      <c r="G1571" s="53" t="s">
        <v>189</v>
      </c>
      <c r="H1571" s="54">
        <v>0</v>
      </c>
      <c r="I1571" s="54">
        <v>0</v>
      </c>
      <c r="J1571" s="54">
        <v>0</v>
      </c>
      <c r="K1571" s="54">
        <v>0</v>
      </c>
      <c r="L1571" s="54">
        <v>0</v>
      </c>
      <c r="M1571" s="54">
        <v>0</v>
      </c>
      <c r="N1571" s="54" t="e">
        <v>#N/A</v>
      </c>
      <c r="O1571" s="54" t="e">
        <v>#N/A</v>
      </c>
      <c r="P1571" s="54" t="e">
        <v>#N/A</v>
      </c>
      <c r="Q1571" s="54" t="e">
        <v>#N/A</v>
      </c>
      <c r="R1571" s="111" t="e">
        <v>#N/A</v>
      </c>
      <c r="AC1571" s="84" t="str">
        <f t="shared" si="26"/>
        <v>SwedenWiMAXRural</v>
      </c>
    </row>
    <row r="1572" spans="4:29" ht="13.15" customHeight="1" x14ac:dyDescent="0.25">
      <c r="D1572" s="53" t="s">
        <v>186</v>
      </c>
      <c r="E1572" s="53" t="s">
        <v>124</v>
      </c>
      <c r="F1572" s="53" t="s">
        <v>20</v>
      </c>
      <c r="G1572" s="53" t="s">
        <v>189</v>
      </c>
      <c r="H1572" s="54">
        <v>258.15921148993687</v>
      </c>
      <c r="I1572" s="54">
        <v>270</v>
      </c>
      <c r="J1572" s="54">
        <v>270</v>
      </c>
      <c r="K1572" s="54">
        <v>2614</v>
      </c>
      <c r="L1572" s="54">
        <v>1278</v>
      </c>
      <c r="M1572" s="54">
        <v>1261</v>
      </c>
      <c r="N1572" s="54" t="e">
        <v>#N/A</v>
      </c>
      <c r="O1572" s="54" t="e">
        <v>#N/A</v>
      </c>
      <c r="P1572" s="54" t="e">
        <v>#N/A</v>
      </c>
      <c r="Q1572" s="54" t="e">
        <v>#N/A</v>
      </c>
      <c r="R1572" s="111" t="e">
        <v>#N/A</v>
      </c>
      <c r="AC1572" s="84" t="str">
        <f t="shared" si="26"/>
        <v>SwedenCable modemRural</v>
      </c>
    </row>
    <row r="1573" spans="4:29" ht="13.15" customHeight="1" x14ac:dyDescent="0.25">
      <c r="D1573" s="53" t="s">
        <v>186</v>
      </c>
      <c r="E1573" s="53" t="s">
        <v>134</v>
      </c>
      <c r="F1573" s="53" t="s">
        <v>20</v>
      </c>
      <c r="G1573" s="53" t="s">
        <v>189</v>
      </c>
      <c r="H1573" s="54">
        <v>470475.16549806559</v>
      </c>
      <c r="I1573" s="54">
        <v>463443.91304347821</v>
      </c>
      <c r="J1573" s="54">
        <v>463443.91304347821</v>
      </c>
      <c r="K1573" s="54">
        <v>441193</v>
      </c>
      <c r="L1573" s="54">
        <v>417055</v>
      </c>
      <c r="M1573" s="54">
        <v>436392</v>
      </c>
      <c r="N1573" s="54" t="e">
        <v>#N/A</v>
      </c>
      <c r="O1573" s="54" t="e">
        <v>#N/A</v>
      </c>
      <c r="P1573" s="54" t="e">
        <v>#N/A</v>
      </c>
      <c r="Q1573" s="54" t="e">
        <v>#N/A</v>
      </c>
      <c r="R1573" s="111" t="e">
        <v>#N/A</v>
      </c>
      <c r="AC1573" s="84" t="str">
        <f t="shared" si="26"/>
        <v>SwedenHSPARural</v>
      </c>
    </row>
    <row r="1574" spans="4:29" ht="13.15" customHeight="1" x14ac:dyDescent="0.25">
      <c r="D1574" s="53" t="s">
        <v>187</v>
      </c>
      <c r="E1574" s="53" t="s">
        <v>31</v>
      </c>
      <c r="F1574" s="53" t="s">
        <v>20</v>
      </c>
      <c r="G1574" s="53" t="s">
        <v>152</v>
      </c>
      <c r="H1574" s="54">
        <v>455099.91164430289</v>
      </c>
      <c r="I1574" s="54">
        <v>456653.92517588485</v>
      </c>
      <c r="J1574" s="54">
        <v>461560.02446068719</v>
      </c>
      <c r="K1574" s="54">
        <v>465143.00197638676</v>
      </c>
      <c r="L1574" s="54">
        <v>465025.15710452572</v>
      </c>
      <c r="M1574" s="54">
        <v>472687.40327865572</v>
      </c>
      <c r="N1574" s="54">
        <v>468743.98067394586</v>
      </c>
      <c r="O1574" s="111">
        <v>475896.63159674412</v>
      </c>
      <c r="P1574" s="111">
        <v>490347.8013366661</v>
      </c>
      <c r="Q1574" s="111">
        <v>516802.60148296901</v>
      </c>
      <c r="R1574" s="111">
        <v>499787.49605391792</v>
      </c>
      <c r="AC1574" s="84" t="str">
        <f t="shared" si="26"/>
        <v>SwitzerlandHouseholdsRural</v>
      </c>
    </row>
    <row r="1575" spans="4:29" ht="13.15" customHeight="1" x14ac:dyDescent="0.25">
      <c r="D1575" s="53" t="s">
        <v>187</v>
      </c>
      <c r="E1575" s="53" t="s">
        <v>65</v>
      </c>
      <c r="F1575" s="53" t="s">
        <v>20</v>
      </c>
      <c r="G1575" s="53" t="s">
        <v>189</v>
      </c>
      <c r="H1575" s="54">
        <v>447567.62378054432</v>
      </c>
      <c r="I1575" s="54">
        <v>451983.69853412628</v>
      </c>
      <c r="J1575" s="54">
        <v>456839.43386275682</v>
      </c>
      <c r="K1575" s="54">
        <v>460480.43921876978</v>
      </c>
      <c r="L1575" s="54">
        <v>458342.48363766447</v>
      </c>
      <c r="M1575" s="54">
        <v>465945.23756260006</v>
      </c>
      <c r="N1575" s="54">
        <v>462138.62675109052</v>
      </c>
      <c r="O1575" s="111">
        <v>473714.98096263845</v>
      </c>
      <c r="P1575" s="111">
        <v>488242.88659516105</v>
      </c>
      <c r="Q1575" s="111">
        <v>514546.24986163771</v>
      </c>
      <c r="R1575" s="54">
        <v>497450.34901338996</v>
      </c>
      <c r="AC1575" s="84" t="str">
        <f t="shared" si="26"/>
        <v>SwitzerlandFixed broadband coverageRural</v>
      </c>
    </row>
    <row r="1576" spans="4:29" ht="13.15" customHeight="1" x14ac:dyDescent="0.25">
      <c r="D1576" s="53" t="s">
        <v>187</v>
      </c>
      <c r="E1576" s="53" t="s">
        <v>70</v>
      </c>
      <c r="F1576" s="53" t="s">
        <v>20</v>
      </c>
      <c r="G1576" s="53" t="s">
        <v>189</v>
      </c>
      <c r="H1576" s="54">
        <v>398596.32958271797</v>
      </c>
      <c r="I1576" s="54">
        <v>418283.15696900606</v>
      </c>
      <c r="J1576" s="54">
        <v>427914.13159026683</v>
      </c>
      <c r="K1576" s="54">
        <v>431911.29510737397</v>
      </c>
      <c r="L1576" s="54">
        <v>434028.17303479119</v>
      </c>
      <c r="M1576" s="54">
        <v>443852.13822396484</v>
      </c>
      <c r="N1576" s="54">
        <v>446001.61902820494</v>
      </c>
      <c r="O1576" s="111">
        <v>454601.28258013073</v>
      </c>
      <c r="P1576" s="111">
        <v>472710.18770996202</v>
      </c>
      <c r="Q1576" s="111">
        <v>504734.69353878777</v>
      </c>
      <c r="R1576" s="54">
        <v>493672.61325759289</v>
      </c>
      <c r="AC1576" s="84" t="str">
        <f t="shared" si="26"/>
        <v>SwitzerlandNGA coverageRural</v>
      </c>
    </row>
    <row r="1577" spans="4:29" ht="13.15" customHeight="1" x14ac:dyDescent="0.25">
      <c r="D1577" s="53" t="s">
        <v>187</v>
      </c>
      <c r="E1577" s="53" t="s">
        <v>225</v>
      </c>
      <c r="F1577" s="53" t="s">
        <v>20</v>
      </c>
      <c r="G1577" s="53" t="s">
        <v>189</v>
      </c>
      <c r="H1577" s="54" t="e">
        <v>#N/A</v>
      </c>
      <c r="I1577" s="54" t="e">
        <v>#N/A</v>
      </c>
      <c r="J1577" s="54" t="e">
        <v>#N/A</v>
      </c>
      <c r="K1577" s="54" t="e">
        <v>#N/A</v>
      </c>
      <c r="L1577" s="54" t="e">
        <v>#N/A</v>
      </c>
      <c r="M1577" s="54" t="e">
        <v>#N/A</v>
      </c>
      <c r="N1577" s="54">
        <v>316217.51290854532</v>
      </c>
      <c r="O1577" s="111">
        <v>349617.52196006011</v>
      </c>
      <c r="P1577" s="111">
        <v>377500.13613220054</v>
      </c>
      <c r="Q1577" s="111">
        <v>413427.4882699537</v>
      </c>
      <c r="R1577" s="54">
        <v>407798.8452429449</v>
      </c>
      <c r="AC1577" s="84" t="str">
        <f t="shared" si="26"/>
        <v>SwitzerlandFixed VHCN coverage (FTTP &amp; DOCSIS 3.1)Rural</v>
      </c>
    </row>
    <row r="1578" spans="4:29" ht="13.15" customHeight="1" x14ac:dyDescent="0.25">
      <c r="D1578" s="53" t="s">
        <v>187</v>
      </c>
      <c r="E1578" s="53" t="s">
        <v>226</v>
      </c>
      <c r="F1578" s="53" t="s">
        <v>20</v>
      </c>
      <c r="G1578" s="53" t="s">
        <v>189</v>
      </c>
      <c r="H1578" s="54" t="e">
        <v>#N/A</v>
      </c>
      <c r="I1578" s="54" t="e">
        <v>#N/A</v>
      </c>
      <c r="J1578" s="54" t="e">
        <v>#N/A</v>
      </c>
      <c r="K1578" s="54" t="e">
        <v>#N/A</v>
      </c>
      <c r="L1578" s="54" t="e">
        <v>#N/A</v>
      </c>
      <c r="M1578" s="54" t="e">
        <v>#N/A</v>
      </c>
      <c r="N1578" s="54" t="e">
        <v>#N/A</v>
      </c>
      <c r="O1578" s="54" t="e">
        <v>#N/A</v>
      </c>
      <c r="P1578" s="54" t="e">
        <v>#N/A</v>
      </c>
      <c r="Q1578" s="54" t="e">
        <v>#N/A</v>
      </c>
      <c r="R1578" s="54" t="e">
        <v>#N/A</v>
      </c>
      <c r="AC1578" s="84" t="str">
        <f t="shared" si="26"/>
        <v>SwitzerlandVHCN coverage (as defined by BEREC)Rural</v>
      </c>
    </row>
    <row r="1579" spans="4:29" ht="13.15" customHeight="1" x14ac:dyDescent="0.25">
      <c r="D1579" s="53" t="s">
        <v>187</v>
      </c>
      <c r="E1579" s="53" t="s">
        <v>74</v>
      </c>
      <c r="F1579" s="53" t="s">
        <v>20</v>
      </c>
      <c r="G1579" s="53" t="s">
        <v>189</v>
      </c>
      <c r="H1579" s="54">
        <v>438205.72192857211</v>
      </c>
      <c r="I1579" s="54">
        <v>444819.85462858347</v>
      </c>
      <c r="J1579" s="54">
        <v>449385.73390282079</v>
      </c>
      <c r="K1579" s="54">
        <v>452891.89686515654</v>
      </c>
      <c r="L1579" s="54">
        <v>447854.40753231524</v>
      </c>
      <c r="M1579" s="54">
        <v>455330.92138626147</v>
      </c>
      <c r="N1579" s="54">
        <v>451702.44486053346</v>
      </c>
      <c r="O1579" s="111">
        <v>468147</v>
      </c>
      <c r="P1579" s="111">
        <v>482597.26859426143</v>
      </c>
      <c r="Q1579" s="111">
        <v>508566.81664837396</v>
      </c>
      <c r="R1579" s="54">
        <v>493903.57350765687</v>
      </c>
      <c r="AC1579" s="84" t="str">
        <f t="shared" si="26"/>
        <v>SwitzerlandDSLRural</v>
      </c>
    </row>
    <row r="1580" spans="4:29" ht="13.15" customHeight="1" x14ac:dyDescent="0.25">
      <c r="D1580" s="53" t="s">
        <v>187</v>
      </c>
      <c r="E1580" s="53" t="s">
        <v>78</v>
      </c>
      <c r="F1580" s="53" t="s">
        <v>20</v>
      </c>
      <c r="G1580" s="53" t="s">
        <v>189</v>
      </c>
      <c r="H1580" s="54">
        <v>154364.68176279234</v>
      </c>
      <c r="I1580" s="54">
        <v>176830.54122315405</v>
      </c>
      <c r="J1580" s="54">
        <v>183423.44061903062</v>
      </c>
      <c r="K1580" s="54">
        <v>258070.84262236379</v>
      </c>
      <c r="L1580" s="54">
        <v>281592.86670299375</v>
      </c>
      <c r="M1580" s="54">
        <v>285697.39144888881</v>
      </c>
      <c r="N1580" s="54">
        <v>317002.05667959841</v>
      </c>
      <c r="O1580" s="111">
        <v>408184</v>
      </c>
      <c r="P1580" s="111">
        <v>437807</v>
      </c>
      <c r="Q1580" s="111">
        <v>479263</v>
      </c>
      <c r="R1580" s="54">
        <v>479422.38060780917</v>
      </c>
      <c r="AC1580" s="84" t="str">
        <f t="shared" si="26"/>
        <v>SwitzerlandVDSLRural</v>
      </c>
    </row>
    <row r="1581" spans="4:29" ht="13.15" customHeight="1" x14ac:dyDescent="0.25">
      <c r="D1581" s="53" t="s">
        <v>187</v>
      </c>
      <c r="E1581" s="53" t="s">
        <v>82</v>
      </c>
      <c r="F1581" s="53" t="s">
        <v>20</v>
      </c>
      <c r="G1581" s="53" t="s">
        <v>189</v>
      </c>
      <c r="H1581" s="54" t="e">
        <v>#N/A</v>
      </c>
      <c r="I1581" s="54" t="e">
        <v>#N/A</v>
      </c>
      <c r="J1581" s="54" t="e">
        <v>#N/A</v>
      </c>
      <c r="K1581" s="54" t="e">
        <v>#N/A</v>
      </c>
      <c r="L1581" s="54" t="e">
        <v>#N/A</v>
      </c>
      <c r="M1581" s="54" t="e">
        <v>#N/A</v>
      </c>
      <c r="N1581" s="54">
        <v>175217.30662190146</v>
      </c>
      <c r="O1581" s="111">
        <v>387415</v>
      </c>
      <c r="P1581" s="111">
        <v>423393</v>
      </c>
      <c r="Q1581" s="111">
        <v>468038</v>
      </c>
      <c r="R1581" s="54">
        <v>472983.57893875777</v>
      </c>
      <c r="AC1581" s="84" t="str">
        <f t="shared" si="26"/>
        <v>SwitzerlandVDSL 2 VectoringRural</v>
      </c>
    </row>
    <row r="1582" spans="4:29" ht="13.15" customHeight="1" x14ac:dyDescent="0.25">
      <c r="D1582" s="53" t="s">
        <v>187</v>
      </c>
      <c r="E1582" s="53" t="s">
        <v>86</v>
      </c>
      <c r="F1582" s="53" t="s">
        <v>20</v>
      </c>
      <c r="G1582" s="53" t="s">
        <v>189</v>
      </c>
      <c r="H1582" s="54">
        <v>1994.4315499679706</v>
      </c>
      <c r="I1582" s="54">
        <v>28151.346548397716</v>
      </c>
      <c r="J1582" s="54">
        <v>30396.664462936431</v>
      </c>
      <c r="K1582" s="54">
        <v>33829.665226044162</v>
      </c>
      <c r="L1582" s="54">
        <v>35311.686751013403</v>
      </c>
      <c r="M1582" s="54">
        <v>38791.754890885</v>
      </c>
      <c r="N1582" s="54">
        <v>40121.611562893479</v>
      </c>
      <c r="O1582" s="111">
        <v>97204.90089097133</v>
      </c>
      <c r="P1582" s="111">
        <v>103512</v>
      </c>
      <c r="Q1582" s="111">
        <v>110033</v>
      </c>
      <c r="R1582" s="54">
        <v>117619.17022713572</v>
      </c>
      <c r="AC1582" s="84" t="str">
        <f t="shared" si="26"/>
        <v>SwitzerlandFTTPRural</v>
      </c>
    </row>
    <row r="1583" spans="4:29" ht="13.15" customHeight="1" x14ac:dyDescent="0.25">
      <c r="D1583" s="53" t="s">
        <v>187</v>
      </c>
      <c r="E1583" s="53" t="s">
        <v>90</v>
      </c>
      <c r="F1583" s="53" t="s">
        <v>20</v>
      </c>
      <c r="G1583" s="53" t="s">
        <v>189</v>
      </c>
      <c r="H1583" s="54">
        <v>345148.57015391695</v>
      </c>
      <c r="I1583" s="54">
        <v>354267.89161026257</v>
      </c>
      <c r="J1583" s="54">
        <v>359901.67091511254</v>
      </c>
      <c r="K1583" s="54">
        <v>363757.90219766763</v>
      </c>
      <c r="L1583" s="54">
        <v>363415.87858439481</v>
      </c>
      <c r="M1583" s="54">
        <v>376515.83923414518</v>
      </c>
      <c r="N1583" s="54">
        <v>373885.31866273889</v>
      </c>
      <c r="O1583" s="111">
        <v>378742.14526168141</v>
      </c>
      <c r="P1583" s="111">
        <v>403187.52920134191</v>
      </c>
      <c r="Q1583" s="111">
        <v>430319.74485473469</v>
      </c>
      <c r="R1583" s="54">
        <v>416188.3837039448</v>
      </c>
      <c r="AC1583" s="84" t="str">
        <f t="shared" si="26"/>
        <v>SwitzerlandCable modem DOCSIS 3.0Rural</v>
      </c>
    </row>
    <row r="1584" spans="4:29" ht="13.15" customHeight="1" x14ac:dyDescent="0.25">
      <c r="D1584" s="53" t="s">
        <v>187</v>
      </c>
      <c r="E1584" s="53" t="s">
        <v>94</v>
      </c>
      <c r="F1584" s="53" t="s">
        <v>20</v>
      </c>
      <c r="G1584" s="53" t="s">
        <v>189</v>
      </c>
      <c r="H1584" s="54" t="e">
        <v>#N/A</v>
      </c>
      <c r="I1584" s="54" t="e">
        <v>#N/A</v>
      </c>
      <c r="J1584" s="54" t="e">
        <v>#N/A</v>
      </c>
      <c r="K1584" s="54" t="e">
        <v>#N/A</v>
      </c>
      <c r="L1584" s="54" t="e">
        <v>#N/A</v>
      </c>
      <c r="M1584" s="54" t="e">
        <v>#N/A</v>
      </c>
      <c r="N1584" s="54">
        <v>295369.40174356371</v>
      </c>
      <c r="O1584" s="111">
        <v>305610.33631534403</v>
      </c>
      <c r="P1584" s="111">
        <v>334645.64923711371</v>
      </c>
      <c r="Q1584" s="111">
        <v>369745.16121623106</v>
      </c>
      <c r="R1584" s="54">
        <v>364140.32945805183</v>
      </c>
      <c r="AC1584" s="84" t="str">
        <f t="shared" si="26"/>
        <v>SwitzerlandCable modem DOCSIS 3.1Rural</v>
      </c>
    </row>
    <row r="1585" spans="4:29" ht="13.15" customHeight="1" x14ac:dyDescent="0.25">
      <c r="D1585" s="53" t="s">
        <v>187</v>
      </c>
      <c r="E1585" s="53" t="s">
        <v>98</v>
      </c>
      <c r="F1585" s="53" t="s">
        <v>20</v>
      </c>
      <c r="G1585" s="53" t="s">
        <v>189</v>
      </c>
      <c r="H1585" s="54" t="e">
        <v>#N/A</v>
      </c>
      <c r="I1585" s="54" t="e">
        <v>#N/A</v>
      </c>
      <c r="J1585" s="54" t="e">
        <v>#N/A</v>
      </c>
      <c r="K1585" s="54" t="e">
        <v>#N/A</v>
      </c>
      <c r="L1585" s="54" t="e">
        <v>#N/A</v>
      </c>
      <c r="M1585" s="54" t="e">
        <v>#N/A</v>
      </c>
      <c r="N1585" s="54">
        <v>0</v>
      </c>
      <c r="O1585" s="111">
        <v>0</v>
      </c>
      <c r="P1585" s="111">
        <v>0</v>
      </c>
      <c r="Q1585" s="111">
        <v>0</v>
      </c>
      <c r="R1585" s="54">
        <v>0</v>
      </c>
      <c r="AC1585" s="84" t="str">
        <f t="shared" si="26"/>
        <v>SwitzerlandFWARural</v>
      </c>
    </row>
    <row r="1586" spans="4:29" ht="13.15" customHeight="1" x14ac:dyDescent="0.25">
      <c r="D1586" s="53" t="s">
        <v>187</v>
      </c>
      <c r="E1586" s="53" t="s">
        <v>102</v>
      </c>
      <c r="F1586" s="53" t="s">
        <v>20</v>
      </c>
      <c r="G1586" s="53" t="s">
        <v>189</v>
      </c>
      <c r="H1586" s="54">
        <v>116975.23117728806</v>
      </c>
      <c r="I1586" s="54">
        <v>319130.94556065626</v>
      </c>
      <c r="J1586" s="54">
        <v>333164.49372292415</v>
      </c>
      <c r="K1586" s="54">
        <v>436160.32540433679</v>
      </c>
      <c r="L1586" s="54">
        <v>462142.9531045258</v>
      </c>
      <c r="M1586" s="54">
        <v>471218.43660063716</v>
      </c>
      <c r="N1586" s="54">
        <v>467738.69856876688</v>
      </c>
      <c r="O1586" s="111">
        <v>475420.73496514745</v>
      </c>
      <c r="P1586" s="111">
        <v>490093.91835101577</v>
      </c>
      <c r="Q1586" s="111">
        <v>515770.33692683541</v>
      </c>
      <c r="R1586" s="54" t="e">
        <v>#N/A</v>
      </c>
      <c r="AC1586" s="84" t="str">
        <f t="shared" si="26"/>
        <v>SwitzerlandLTERural</v>
      </c>
    </row>
    <row r="1587" spans="4:29" ht="13.15" customHeight="1" x14ac:dyDescent="0.25">
      <c r="D1587" s="53" t="s">
        <v>187</v>
      </c>
      <c r="E1587" s="53" t="s">
        <v>108</v>
      </c>
      <c r="F1587" s="53" t="s">
        <v>20</v>
      </c>
      <c r="G1587" s="53" t="s">
        <v>189</v>
      </c>
      <c r="H1587" s="54" t="e">
        <v>#N/A</v>
      </c>
      <c r="I1587" s="54" t="e">
        <v>#N/A</v>
      </c>
      <c r="J1587" s="54" t="e">
        <v>#N/A</v>
      </c>
      <c r="K1587" s="54" t="e">
        <v>#N/A</v>
      </c>
      <c r="L1587" s="54" t="e">
        <v>#N/A</v>
      </c>
      <c r="M1587" s="54" t="e">
        <v>#N/A</v>
      </c>
      <c r="N1587" s="54" t="e">
        <v>#N/A</v>
      </c>
      <c r="O1587" s="111">
        <v>190168.293986059</v>
      </c>
      <c r="P1587" s="111">
        <v>435487.95700175711</v>
      </c>
      <c r="Q1587" s="111">
        <v>464951.79966600961</v>
      </c>
      <c r="R1587" s="54">
        <v>464888.66037291236</v>
      </c>
      <c r="AC1587" s="84" t="str">
        <f t="shared" si="26"/>
        <v>Switzerland5GRural</v>
      </c>
    </row>
    <row r="1588" spans="4:29" ht="13.15" customHeight="1" x14ac:dyDescent="0.25">
      <c r="D1588" s="53" t="s">
        <v>187</v>
      </c>
      <c r="E1588" s="53" t="s">
        <v>207</v>
      </c>
      <c r="F1588" s="53" t="s">
        <v>20</v>
      </c>
      <c r="G1588" s="53" t="s">
        <v>189</v>
      </c>
      <c r="H1588" s="54" t="e">
        <v>#N/A</v>
      </c>
      <c r="I1588" s="54" t="e">
        <v>#N/A</v>
      </c>
      <c r="J1588" s="54" t="e">
        <v>#N/A</v>
      </c>
      <c r="K1588" s="54" t="e">
        <v>#N/A</v>
      </c>
      <c r="L1588" s="54" t="e">
        <v>#N/A</v>
      </c>
      <c r="M1588" s="54" t="e">
        <v>#N/A</v>
      </c>
      <c r="N1588" s="54" t="e">
        <v>#N/A</v>
      </c>
      <c r="O1588" s="111" t="e">
        <v>#N/A</v>
      </c>
      <c r="P1588" s="111" t="e">
        <v>#N/A</v>
      </c>
      <c r="Q1588" s="111">
        <v>364740.52764478285</v>
      </c>
      <c r="R1588" s="54">
        <v>464593</v>
      </c>
      <c r="AC1588" s="84" t="str">
        <f t="shared" si="26"/>
        <v>Switzerland5G in the 3.4–3.8 GHz bandRural</v>
      </c>
    </row>
    <row r="1589" spans="4:29" ht="13.15" customHeight="1" x14ac:dyDescent="0.25">
      <c r="D1589" s="53" t="s">
        <v>187</v>
      </c>
      <c r="E1589" s="53" t="s">
        <v>112</v>
      </c>
      <c r="F1589" s="53" t="s">
        <v>20</v>
      </c>
      <c r="G1589" s="53" t="s">
        <v>189</v>
      </c>
      <c r="H1589" s="54">
        <v>455099.91164430289</v>
      </c>
      <c r="I1589" s="54">
        <v>456653.92517588485</v>
      </c>
      <c r="J1589" s="54">
        <v>461560.02446068719</v>
      </c>
      <c r="K1589" s="54">
        <v>465143.00197638676</v>
      </c>
      <c r="L1589" s="54">
        <v>465025.15710452572</v>
      </c>
      <c r="M1589" s="54">
        <v>472687.40327865572</v>
      </c>
      <c r="N1589" s="54">
        <v>468743.98067394586</v>
      </c>
      <c r="O1589" s="111">
        <v>475896.63159674412</v>
      </c>
      <c r="P1589" s="111">
        <v>490347.8013366661</v>
      </c>
      <c r="Q1589" s="111">
        <v>516802.60148296901</v>
      </c>
      <c r="R1589" s="54">
        <v>499787.49605391792</v>
      </c>
      <c r="AC1589" s="84" t="str">
        <f t="shared" si="26"/>
        <v>SwitzerlandSatelliteRural</v>
      </c>
    </row>
    <row r="1590" spans="4:29" ht="13.15" customHeight="1" x14ac:dyDescent="0.25">
      <c r="D1590" s="53" t="s">
        <v>187</v>
      </c>
      <c r="E1590" s="53" t="s">
        <v>52</v>
      </c>
      <c r="F1590" s="53" t="s">
        <v>20</v>
      </c>
      <c r="G1590" s="53" t="s">
        <v>189</v>
      </c>
      <c r="H1590" s="54">
        <v>451681.60366920277</v>
      </c>
      <c r="I1590" s="54">
        <v>454795.80495228188</v>
      </c>
      <c r="J1590" s="54">
        <v>459625.5349108738</v>
      </c>
      <c r="K1590" s="54">
        <v>464432.56645983749</v>
      </c>
      <c r="L1590" s="54">
        <v>464603.51247529761</v>
      </c>
      <c r="M1590" s="54">
        <v>472369.52842976002</v>
      </c>
      <c r="N1590" s="54" t="e">
        <v>#N/A</v>
      </c>
      <c r="O1590" s="54" t="e">
        <v>#N/A</v>
      </c>
      <c r="P1590" s="54" t="e">
        <v>#N/A</v>
      </c>
      <c r="Q1590" s="54" t="e">
        <v>#N/A</v>
      </c>
      <c r="R1590" s="111" t="e">
        <v>#N/A</v>
      </c>
      <c r="AC1590" s="84" t="str">
        <f t="shared" si="26"/>
        <v>SwitzerlandOverall broadband coverageRural</v>
      </c>
    </row>
    <row r="1591" spans="4:29" ht="13.15" customHeight="1" x14ac:dyDescent="0.25">
      <c r="D1591" s="53" t="s">
        <v>187</v>
      </c>
      <c r="E1591" s="53" t="s">
        <v>53</v>
      </c>
      <c r="F1591" s="53" t="s">
        <v>20</v>
      </c>
      <c r="G1591" s="53" t="s">
        <v>189</v>
      </c>
      <c r="H1591" s="54" t="e">
        <v>#N/A</v>
      </c>
      <c r="I1591" s="54" t="e">
        <v>#N/A</v>
      </c>
      <c r="J1591" s="54" t="e">
        <v>#N/A</v>
      </c>
      <c r="K1591" s="54" t="e">
        <v>#N/A</v>
      </c>
      <c r="L1591" s="54">
        <v>370894.30506591126</v>
      </c>
      <c r="M1591" s="54">
        <v>384782.58595495287</v>
      </c>
      <c r="N1591" s="54" t="e">
        <v>#N/A</v>
      </c>
      <c r="O1591" s="54" t="e">
        <v>#N/A</v>
      </c>
      <c r="P1591" s="54" t="e">
        <v>#N/A</v>
      </c>
      <c r="Q1591" s="54" t="e">
        <v>#N/A</v>
      </c>
      <c r="R1591" s="111" t="e">
        <v>#N/A</v>
      </c>
      <c r="AC1591" s="84" t="str">
        <f t="shared" si="26"/>
        <v>SwitzerlandDOCSIS 3.0 &amp; FTTP coverageRural</v>
      </c>
    </row>
    <row r="1592" spans="4:29" ht="13.15" customHeight="1" x14ac:dyDescent="0.25">
      <c r="D1592" s="53" t="s">
        <v>187</v>
      </c>
      <c r="E1592" s="53" t="s">
        <v>129</v>
      </c>
      <c r="F1592" s="53" t="s">
        <v>20</v>
      </c>
      <c r="G1592" s="53" t="s">
        <v>189</v>
      </c>
      <c r="H1592" s="54">
        <v>0</v>
      </c>
      <c r="I1592" s="54">
        <v>0</v>
      </c>
      <c r="J1592" s="54">
        <v>0</v>
      </c>
      <c r="K1592" s="54">
        <v>0</v>
      </c>
      <c r="L1592" s="54">
        <v>0</v>
      </c>
      <c r="M1592" s="54">
        <v>0</v>
      </c>
      <c r="N1592" s="54" t="e">
        <v>#N/A</v>
      </c>
      <c r="O1592" s="54" t="e">
        <v>#N/A</v>
      </c>
      <c r="P1592" s="54" t="e">
        <v>#N/A</v>
      </c>
      <c r="Q1592" s="54" t="e">
        <v>#N/A</v>
      </c>
      <c r="R1592" s="111" t="e">
        <v>#N/A</v>
      </c>
      <c r="AC1592" s="84" t="str">
        <f t="shared" si="26"/>
        <v>SwitzerlandWiMAXRural</v>
      </c>
    </row>
    <row r="1593" spans="4:29" ht="13.15" customHeight="1" x14ac:dyDescent="0.25">
      <c r="D1593" s="53" t="s">
        <v>187</v>
      </c>
      <c r="E1593" s="53" t="s">
        <v>124</v>
      </c>
      <c r="F1593" s="53" t="s">
        <v>20</v>
      </c>
      <c r="G1593" s="53" t="s">
        <v>189</v>
      </c>
      <c r="H1593" s="54">
        <v>352628.03358231898</v>
      </c>
      <c r="I1593" s="54">
        <v>354267.89161026257</v>
      </c>
      <c r="J1593" s="54">
        <v>359901.67091511254</v>
      </c>
      <c r="K1593" s="54">
        <v>363757.90219766763</v>
      </c>
      <c r="L1593" s="54">
        <v>363415.87858439481</v>
      </c>
      <c r="M1593" s="54">
        <v>376515.83923414518</v>
      </c>
      <c r="N1593" s="54" t="e">
        <v>#N/A</v>
      </c>
      <c r="O1593" s="54" t="e">
        <v>#N/A</v>
      </c>
      <c r="P1593" s="54" t="e">
        <v>#N/A</v>
      </c>
      <c r="Q1593" s="54" t="e">
        <v>#N/A</v>
      </c>
      <c r="R1593" s="111" t="e">
        <v>#N/A</v>
      </c>
      <c r="AC1593" s="84" t="str">
        <f t="shared" si="26"/>
        <v>SwitzerlandCable modemRural</v>
      </c>
    </row>
    <row r="1594" spans="4:29" ht="13.15" customHeight="1" x14ac:dyDescent="0.25">
      <c r="D1594" s="53" t="s">
        <v>187</v>
      </c>
      <c r="E1594" s="53" t="s">
        <v>134</v>
      </c>
      <c r="F1594" s="53" t="s">
        <v>20</v>
      </c>
      <c r="G1594" s="53" t="s">
        <v>189</v>
      </c>
      <c r="H1594" s="54">
        <v>437038.05619540479</v>
      </c>
      <c r="I1594" s="54">
        <v>439039.56771007553</v>
      </c>
      <c r="J1594" s="54">
        <v>450436.27960927365</v>
      </c>
      <c r="K1594" s="54">
        <v>459075.48524218745</v>
      </c>
      <c r="L1594" s="54">
        <v>461877.30826747871</v>
      </c>
      <c r="M1594" s="54">
        <v>469486.9834390186</v>
      </c>
      <c r="N1594" s="54" t="e">
        <v>#N/A</v>
      </c>
      <c r="O1594" s="54" t="e">
        <v>#N/A</v>
      </c>
      <c r="P1594" s="54" t="e">
        <v>#N/A</v>
      </c>
      <c r="Q1594" s="54" t="e">
        <v>#N/A</v>
      </c>
      <c r="R1594" s="111" t="e">
        <v>#N/A</v>
      </c>
      <c r="AC1594" s="84" t="str">
        <f t="shared" si="26"/>
        <v>SwitzerlandHSPARural</v>
      </c>
    </row>
    <row r="1595" spans="4:29" ht="13.15" customHeight="1" x14ac:dyDescent="0.25">
      <c r="D1595" s="53" t="s">
        <v>188</v>
      </c>
      <c r="E1595" s="53" t="s">
        <v>31</v>
      </c>
      <c r="F1595" s="53" t="s">
        <v>20</v>
      </c>
      <c r="G1595" s="53" t="s">
        <v>152</v>
      </c>
      <c r="H1595" s="54">
        <v>2287166.6500000004</v>
      </c>
      <c r="I1595" s="54">
        <v>2398924.7826086949</v>
      </c>
      <c r="J1595" s="54">
        <v>2398924.7826086949</v>
      </c>
      <c r="K1595" s="54">
        <v>2449311.3820933998</v>
      </c>
      <c r="L1595" s="54">
        <v>2410407.2274721861</v>
      </c>
      <c r="M1595" s="54">
        <v>2675725.0555340387</v>
      </c>
      <c r="N1595" s="54">
        <v>2675725.0555340387</v>
      </c>
      <c r="O1595" s="111">
        <v>2701193.0593615249</v>
      </c>
      <c r="P1595" s="111">
        <v>2659970.5754175615</v>
      </c>
      <c r="Q1595" s="111">
        <v>2651369.5794703308</v>
      </c>
      <c r="R1595" s="111">
        <v>2624964.2152908654</v>
      </c>
      <c r="AC1595" s="84" t="str">
        <f t="shared" si="26"/>
        <v>United KingdomHouseholdsRural</v>
      </c>
    </row>
    <row r="1596" spans="4:29" ht="13.15" customHeight="1" x14ac:dyDescent="0.25">
      <c r="D1596" s="53" t="s">
        <v>188</v>
      </c>
      <c r="E1596" s="53" t="s">
        <v>65</v>
      </c>
      <c r="F1596" s="53" t="s">
        <v>20</v>
      </c>
      <c r="G1596" s="53" t="s">
        <v>189</v>
      </c>
      <c r="H1596" s="54">
        <v>2287166.6500000004</v>
      </c>
      <c r="I1596" s="54">
        <v>2398924.7826086949</v>
      </c>
      <c r="J1596" s="54">
        <v>2398924.7826086949</v>
      </c>
      <c r="K1596" s="54">
        <v>2449311.3820933998</v>
      </c>
      <c r="L1596" s="54">
        <v>2410407.2274721861</v>
      </c>
      <c r="M1596" s="54">
        <v>2675725.0555340387</v>
      </c>
      <c r="N1596" s="54">
        <v>2675725.0555340387</v>
      </c>
      <c r="O1596" s="111">
        <v>2701193.0593615249</v>
      </c>
      <c r="P1596" s="111">
        <v>2635448.9274987355</v>
      </c>
      <c r="Q1596" s="111">
        <v>2630828.7504124702</v>
      </c>
      <c r="R1596" s="54">
        <v>2621442.2534693358</v>
      </c>
      <c r="AC1596" s="84" t="str">
        <f t="shared" si="26"/>
        <v>United KingdomFixed broadband coverageRural</v>
      </c>
    </row>
    <row r="1597" spans="4:29" ht="13.15" customHeight="1" x14ac:dyDescent="0.25">
      <c r="D1597" s="53" t="s">
        <v>188</v>
      </c>
      <c r="E1597" s="53" t="s">
        <v>70</v>
      </c>
      <c r="F1597" s="53" t="s">
        <v>20</v>
      </c>
      <c r="G1597" s="53" t="s">
        <v>189</v>
      </c>
      <c r="H1597" s="54">
        <v>594405.31703250017</v>
      </c>
      <c r="I1597" s="54">
        <v>1100670.7556893222</v>
      </c>
      <c r="J1597" s="54">
        <v>1137815.8511661347</v>
      </c>
      <c r="K1597" s="54">
        <v>1914576.1888904262</v>
      </c>
      <c r="L1597" s="54">
        <v>2068815.8057190315</v>
      </c>
      <c r="M1597" s="54">
        <v>2415833.0372183872</v>
      </c>
      <c r="N1597" s="54">
        <v>2497132.03419531</v>
      </c>
      <c r="O1597" s="111">
        <v>2579852.5866867215</v>
      </c>
      <c r="P1597" s="111">
        <v>2573502.251940506</v>
      </c>
      <c r="Q1597" s="111">
        <v>2577429.2076620376</v>
      </c>
      <c r="R1597" s="54">
        <v>2591086.8964222372</v>
      </c>
      <c r="AC1597" s="84" t="str">
        <f t="shared" si="26"/>
        <v>United KingdomNGA coverageRural</v>
      </c>
    </row>
    <row r="1598" spans="4:29" ht="13.15" customHeight="1" x14ac:dyDescent="0.25">
      <c r="D1598" s="53" t="s">
        <v>188</v>
      </c>
      <c r="E1598" s="53" t="s">
        <v>225</v>
      </c>
      <c r="F1598" s="53" t="s">
        <v>20</v>
      </c>
      <c r="G1598" s="53" t="s">
        <v>189</v>
      </c>
      <c r="H1598" s="54" t="e">
        <v>#N/A</v>
      </c>
      <c r="I1598" s="54" t="e">
        <v>#N/A</v>
      </c>
      <c r="J1598" s="54" t="e">
        <v>#N/A</v>
      </c>
      <c r="K1598" s="54" t="e">
        <v>#N/A</v>
      </c>
      <c r="L1598" s="54" t="e">
        <v>#N/A</v>
      </c>
      <c r="M1598" s="54" t="e">
        <v>#N/A</v>
      </c>
      <c r="N1598" s="54">
        <v>158563.37459405119</v>
      </c>
      <c r="O1598" s="111">
        <v>320137.46640085522</v>
      </c>
      <c r="P1598" s="111">
        <v>545951.35560005903</v>
      </c>
      <c r="Q1598" s="111">
        <v>826353.84811575292</v>
      </c>
      <c r="R1598" s="54">
        <v>1079259.4066814911</v>
      </c>
      <c r="AC1598" s="84" t="str">
        <f t="shared" si="26"/>
        <v>United KingdomFixed VHCN coverage (FTTP &amp; DOCSIS 3.1)Rural</v>
      </c>
    </row>
    <row r="1599" spans="4:29" ht="13.15" customHeight="1" x14ac:dyDescent="0.25">
      <c r="D1599" s="53" t="s">
        <v>188</v>
      </c>
      <c r="E1599" s="53" t="s">
        <v>226</v>
      </c>
      <c r="F1599" s="53" t="s">
        <v>20</v>
      </c>
      <c r="G1599" s="53" t="s">
        <v>189</v>
      </c>
      <c r="H1599" s="54" t="e">
        <v>#N/A</v>
      </c>
      <c r="I1599" s="54" t="e">
        <v>#N/A</v>
      </c>
      <c r="J1599" s="54" t="e">
        <v>#N/A</v>
      </c>
      <c r="K1599" s="54" t="e">
        <v>#N/A</v>
      </c>
      <c r="L1599" s="54" t="e">
        <v>#N/A</v>
      </c>
      <c r="M1599" s="54" t="e">
        <v>#N/A</v>
      </c>
      <c r="N1599" s="54" t="e">
        <v>#N/A</v>
      </c>
      <c r="O1599" s="54" t="e">
        <v>#N/A</v>
      </c>
      <c r="P1599" s="54" t="e">
        <v>#N/A</v>
      </c>
      <c r="Q1599" s="54" t="e">
        <v>#N/A</v>
      </c>
      <c r="R1599" s="54" t="e">
        <v>#N/A</v>
      </c>
      <c r="AC1599" s="84" t="str">
        <f t="shared" si="26"/>
        <v>United KingdomVHCN coverage (as defined by BEREC)Rural</v>
      </c>
    </row>
    <row r="1600" spans="4:29" ht="13.15" customHeight="1" x14ac:dyDescent="0.25">
      <c r="D1600" s="53" t="s">
        <v>188</v>
      </c>
      <c r="E1600" s="53" t="s">
        <v>74</v>
      </c>
      <c r="F1600" s="53" t="s">
        <v>20</v>
      </c>
      <c r="G1600" s="53" t="s">
        <v>189</v>
      </c>
      <c r="H1600" s="54">
        <v>2280923.6500000004</v>
      </c>
      <c r="I1600" s="54">
        <v>2391965.4232036872</v>
      </c>
      <c r="J1600" s="54">
        <v>2391965.4232036872</v>
      </c>
      <c r="K1600" s="54">
        <v>2437064.8251829329</v>
      </c>
      <c r="L1600" s="54">
        <v>2398355.191334825</v>
      </c>
      <c r="M1600" s="54">
        <v>2662346.4302563686</v>
      </c>
      <c r="N1600" s="54">
        <v>2663201.5295789065</v>
      </c>
      <c r="O1600" s="111">
        <v>2688748.7126207142</v>
      </c>
      <c r="P1600" s="111">
        <v>2608900.3664589063</v>
      </c>
      <c r="Q1600" s="111">
        <v>2606503.5022328664</v>
      </c>
      <c r="R1600" s="54">
        <v>2617618.0683889762</v>
      </c>
      <c r="AC1600" s="84" t="str">
        <f t="shared" si="26"/>
        <v>United KingdomDSLRural</v>
      </c>
    </row>
    <row r="1601" spans="4:29" ht="13.15" customHeight="1" x14ac:dyDescent="0.25">
      <c r="D1601" s="53" t="s">
        <v>188</v>
      </c>
      <c r="E1601" s="53" t="s">
        <v>78</v>
      </c>
      <c r="F1601" s="53" t="s">
        <v>20</v>
      </c>
      <c r="G1601" s="53" t="s">
        <v>189</v>
      </c>
      <c r="H1601" s="54">
        <v>585271</v>
      </c>
      <c r="I1601" s="54">
        <v>1016991.2813137221</v>
      </c>
      <c r="J1601" s="54">
        <v>1052774.6554496677</v>
      </c>
      <c r="K1601" s="54">
        <v>1860618.6820997633</v>
      </c>
      <c r="L1601" s="54">
        <v>1998234.2900464558</v>
      </c>
      <c r="M1601" s="54">
        <v>2317716.4093337078</v>
      </c>
      <c r="N1601" s="54">
        <v>2392427.2769530984</v>
      </c>
      <c r="O1601" s="111">
        <v>2493716.3816371202</v>
      </c>
      <c r="P1601" s="111">
        <v>2494835.2404583432</v>
      </c>
      <c r="Q1601" s="111">
        <v>2531838.5701964716</v>
      </c>
      <c r="R1601" s="54">
        <v>2533131.6717493008</v>
      </c>
      <c r="AC1601" s="84" t="str">
        <f t="shared" si="26"/>
        <v>United KingdomVDSLRural</v>
      </c>
    </row>
    <row r="1602" spans="4:29" ht="13.15" customHeight="1" x14ac:dyDescent="0.25">
      <c r="D1602" s="53" t="s">
        <v>188</v>
      </c>
      <c r="E1602" s="53" t="s">
        <v>82</v>
      </c>
      <c r="F1602" s="53" t="s">
        <v>20</v>
      </c>
      <c r="G1602" s="53" t="s">
        <v>189</v>
      </c>
      <c r="H1602" s="54" t="e">
        <v>#N/A</v>
      </c>
      <c r="I1602" s="54" t="e">
        <v>#N/A</v>
      </c>
      <c r="J1602" s="54" t="e">
        <v>#N/A</v>
      </c>
      <c r="K1602" s="54" t="e">
        <v>#N/A</v>
      </c>
      <c r="L1602" s="54" t="e">
        <v>#N/A</v>
      </c>
      <c r="M1602" s="54" t="e">
        <v>#N/A</v>
      </c>
      <c r="N1602" s="54">
        <v>120396.4204914821</v>
      </c>
      <c r="O1602" s="111">
        <v>170161.87966768129</v>
      </c>
      <c r="P1602" s="111">
        <v>184308.35200332393</v>
      </c>
      <c r="Q1602" s="111">
        <v>187393.53453534711</v>
      </c>
      <c r="R1602" s="54">
        <v>189237.60832583552</v>
      </c>
      <c r="AC1602" s="84" t="str">
        <f t="shared" si="26"/>
        <v>United KingdomVDSL 2 VectoringRural</v>
      </c>
    </row>
    <row r="1603" spans="4:29" ht="13.15" customHeight="1" x14ac:dyDescent="0.25">
      <c r="D1603" s="53" t="s">
        <v>188</v>
      </c>
      <c r="E1603" s="53" t="s">
        <v>86</v>
      </c>
      <c r="F1603" s="53" t="s">
        <v>20</v>
      </c>
      <c r="G1603" s="53" t="s">
        <v>189</v>
      </c>
      <c r="H1603" s="54">
        <v>10440</v>
      </c>
      <c r="I1603" s="54">
        <v>18666.707889939382</v>
      </c>
      <c r="J1603" s="54">
        <v>21866.707889939382</v>
      </c>
      <c r="K1603" s="54">
        <v>60510.004597774379</v>
      </c>
      <c r="L1603" s="54">
        <v>103998.4470537741</v>
      </c>
      <c r="M1603" s="54">
        <v>156993.95142287228</v>
      </c>
      <c r="N1603" s="54">
        <v>216733.72949825713</v>
      </c>
      <c r="O1603" s="111">
        <v>320137.46640085522</v>
      </c>
      <c r="P1603" s="111">
        <v>538182.34541189752</v>
      </c>
      <c r="Q1603" s="111">
        <v>781043.19861798582</v>
      </c>
      <c r="R1603" s="54">
        <v>1034346.4336697082</v>
      </c>
      <c r="AC1603" s="84" t="str">
        <f t="shared" si="26"/>
        <v>United KingdomFTTPRural</v>
      </c>
    </row>
    <row r="1604" spans="4:29" ht="13.15" customHeight="1" x14ac:dyDescent="0.25">
      <c r="D1604" s="53" t="s">
        <v>188</v>
      </c>
      <c r="E1604" s="53" t="s">
        <v>90</v>
      </c>
      <c r="F1604" s="53" t="s">
        <v>20</v>
      </c>
      <c r="G1604" s="53" t="s">
        <v>189</v>
      </c>
      <c r="H1604" s="54">
        <v>75078.65449999999</v>
      </c>
      <c r="I1604" s="54">
        <v>56471.820404006023</v>
      </c>
      <c r="J1604" s="54">
        <v>56471.820404006023</v>
      </c>
      <c r="K1604" s="54">
        <v>56149.890599659608</v>
      </c>
      <c r="L1604" s="54">
        <v>53430.500329880924</v>
      </c>
      <c r="M1604" s="54">
        <v>83321</v>
      </c>
      <c r="N1604" s="54">
        <v>83321</v>
      </c>
      <c r="O1604" s="111">
        <v>84301.624475948862</v>
      </c>
      <c r="P1604" s="111">
        <v>84431.244963646459</v>
      </c>
      <c r="Q1604" s="111">
        <v>84590.883400034014</v>
      </c>
      <c r="R1604" s="54">
        <v>85480.994187877368</v>
      </c>
      <c r="AC1604" s="84" t="str">
        <f t="shared" si="26"/>
        <v>United KingdomCable modem DOCSIS 3.0Rural</v>
      </c>
    </row>
    <row r="1605" spans="4:29" ht="13.15" customHeight="1" x14ac:dyDescent="0.25">
      <c r="D1605" s="53" t="s">
        <v>188</v>
      </c>
      <c r="E1605" s="53" t="s">
        <v>94</v>
      </c>
      <c r="F1605" s="53" t="s">
        <v>20</v>
      </c>
      <c r="G1605" s="53" t="s">
        <v>189</v>
      </c>
      <c r="H1605" s="54" t="e">
        <v>#N/A</v>
      </c>
      <c r="I1605" s="54" t="e">
        <v>#N/A</v>
      </c>
      <c r="J1605" s="54" t="e">
        <v>#N/A</v>
      </c>
      <c r="K1605" s="54" t="e">
        <v>#N/A</v>
      </c>
      <c r="L1605" s="54" t="e">
        <v>#N/A</v>
      </c>
      <c r="M1605" s="54" t="e">
        <v>#N/A</v>
      </c>
      <c r="N1605" s="54">
        <v>0</v>
      </c>
      <c r="O1605" s="111">
        <v>0</v>
      </c>
      <c r="P1605" s="111">
        <v>11807.017475506051</v>
      </c>
      <c r="Q1605" s="111">
        <v>84590.883400034014</v>
      </c>
      <c r="R1605" s="54">
        <v>85480.994187877368</v>
      </c>
      <c r="AC1605" s="84" t="str">
        <f t="shared" si="26"/>
        <v>United KingdomCable modem DOCSIS 3.1Rural</v>
      </c>
    </row>
    <row r="1606" spans="4:29" ht="13.15" customHeight="1" x14ac:dyDescent="0.25">
      <c r="D1606" s="53" t="s">
        <v>188</v>
      </c>
      <c r="E1606" s="53" t="s">
        <v>98</v>
      </c>
      <c r="F1606" s="53" t="s">
        <v>20</v>
      </c>
      <c r="G1606" s="53" t="s">
        <v>189</v>
      </c>
      <c r="H1606" s="54" t="e">
        <v>#N/A</v>
      </c>
      <c r="I1606" s="54" t="e">
        <v>#N/A</v>
      </c>
      <c r="J1606" s="54" t="e">
        <v>#N/A</v>
      </c>
      <c r="K1606" s="54" t="e">
        <v>#N/A</v>
      </c>
      <c r="L1606" s="54" t="e">
        <v>#N/A</v>
      </c>
      <c r="M1606" s="54" t="e">
        <v>#N/A</v>
      </c>
      <c r="N1606" s="54">
        <v>40281.291943873424</v>
      </c>
      <c r="O1606" s="111">
        <v>76534.454693359497</v>
      </c>
      <c r="P1606" s="111">
        <v>92916.496060763515</v>
      </c>
      <c r="Q1606" s="111">
        <v>101034.88235036476</v>
      </c>
      <c r="R1606" s="54">
        <v>93314.418017551754</v>
      </c>
      <c r="AC1606" s="84" t="str">
        <f t="shared" si="26"/>
        <v>United KingdomFWARural</v>
      </c>
    </row>
    <row r="1607" spans="4:29" ht="13.15" customHeight="1" x14ac:dyDescent="0.25">
      <c r="D1607" s="53" t="s">
        <v>188</v>
      </c>
      <c r="E1607" s="53" t="s">
        <v>102</v>
      </c>
      <c r="F1607" s="53" t="s">
        <v>20</v>
      </c>
      <c r="G1607" s="53" t="s">
        <v>189</v>
      </c>
      <c r="H1607" s="54">
        <v>0</v>
      </c>
      <c r="I1607" s="54">
        <v>226415.64788977391</v>
      </c>
      <c r="J1607" s="54">
        <v>242924.24763626655</v>
      </c>
      <c r="K1607" s="54">
        <v>2333659.8000317672</v>
      </c>
      <c r="L1607" s="54">
        <v>2299732.3997771088</v>
      </c>
      <c r="M1607" s="54">
        <v>2658310.6877322681</v>
      </c>
      <c r="N1607" s="54">
        <v>2658310.6877322681</v>
      </c>
      <c r="O1607" s="111">
        <v>2681128.3077574959</v>
      </c>
      <c r="P1607" s="111">
        <v>2633740.9885893487</v>
      </c>
      <c r="Q1607" s="111">
        <v>2625983.9546728372</v>
      </c>
      <c r="R1607" s="54" t="e">
        <v>#N/A</v>
      </c>
      <c r="AC1607" s="84" t="str">
        <f t="shared" si="26"/>
        <v>United KingdomLTERural</v>
      </c>
    </row>
    <row r="1608" spans="4:29" ht="13.15" customHeight="1" x14ac:dyDescent="0.25">
      <c r="D1608" s="53" t="s">
        <v>188</v>
      </c>
      <c r="E1608" s="53" t="s">
        <v>108</v>
      </c>
      <c r="F1608" s="53" t="s">
        <v>20</v>
      </c>
      <c r="G1608" s="53" t="s">
        <v>189</v>
      </c>
      <c r="H1608" s="54" t="e">
        <v>#N/A</v>
      </c>
      <c r="I1608" s="54" t="e">
        <v>#N/A</v>
      </c>
      <c r="J1608" s="54" t="e">
        <v>#N/A</v>
      </c>
      <c r="K1608" s="54" t="e">
        <v>#N/A</v>
      </c>
      <c r="L1608" s="54" t="e">
        <v>#N/A</v>
      </c>
      <c r="M1608" s="54" t="e">
        <v>#N/A</v>
      </c>
      <c r="N1608" s="54" t="e">
        <v>#N/A</v>
      </c>
      <c r="O1608" s="111">
        <v>0</v>
      </c>
      <c r="P1608" s="111">
        <v>115754.8723813434</v>
      </c>
      <c r="Q1608" s="111">
        <v>266169.55468424689</v>
      </c>
      <c r="R1608" s="54">
        <v>1376223.2589160916</v>
      </c>
      <c r="AC1608" s="84" t="str">
        <f t="shared" si="26"/>
        <v>United Kingdom5GRural</v>
      </c>
    </row>
    <row r="1609" spans="4:29" ht="13.15" customHeight="1" x14ac:dyDescent="0.25">
      <c r="D1609" s="53" t="s">
        <v>188</v>
      </c>
      <c r="E1609" s="53" t="s">
        <v>207</v>
      </c>
      <c r="F1609" s="53" t="s">
        <v>20</v>
      </c>
      <c r="G1609" s="53" t="s">
        <v>189</v>
      </c>
      <c r="H1609" s="54" t="e">
        <v>#N/A</v>
      </c>
      <c r="I1609" s="54" t="e">
        <v>#N/A</v>
      </c>
      <c r="J1609" s="54" t="e">
        <v>#N/A</v>
      </c>
      <c r="K1609" s="54" t="e">
        <v>#N/A</v>
      </c>
      <c r="L1609" s="54" t="e">
        <v>#N/A</v>
      </c>
      <c r="M1609" s="54" t="e">
        <v>#N/A</v>
      </c>
      <c r="N1609" s="54" t="e">
        <v>#N/A</v>
      </c>
      <c r="O1609" s="111" t="e">
        <v>#N/A</v>
      </c>
      <c r="P1609" s="111" t="e">
        <v>#N/A</v>
      </c>
      <c r="Q1609" s="111" t="e">
        <v>#N/A</v>
      </c>
      <c r="R1609" s="54" t="e">
        <v>#N/A</v>
      </c>
      <c r="AC1609" s="84" t="str">
        <f t="shared" si="26"/>
        <v>United Kingdom5G in the 3.4–3.8 GHz bandRural</v>
      </c>
    </row>
    <row r="1610" spans="4:29" ht="13.15" customHeight="1" x14ac:dyDescent="0.25">
      <c r="D1610" s="53" t="s">
        <v>188</v>
      </c>
      <c r="E1610" s="53" t="s">
        <v>112</v>
      </c>
      <c r="F1610" s="53" t="s">
        <v>20</v>
      </c>
      <c r="G1610" s="53" t="s">
        <v>189</v>
      </c>
      <c r="H1610" s="54">
        <v>2287166.6500000004</v>
      </c>
      <c r="I1610" s="54">
        <v>2398924.7826086949</v>
      </c>
      <c r="J1610" s="54">
        <v>2398924.7826086949</v>
      </c>
      <c r="K1610" s="54">
        <v>2449311.3820933998</v>
      </c>
      <c r="L1610" s="54">
        <v>2410407.2274721861</v>
      </c>
      <c r="M1610" s="54">
        <v>2675725.0555340387</v>
      </c>
      <c r="N1610" s="54">
        <v>2675725.0555340387</v>
      </c>
      <c r="O1610" s="111">
        <v>2701193.0593615249</v>
      </c>
      <c r="P1610" s="111">
        <v>2659970.5754175615</v>
      </c>
      <c r="Q1610" s="111">
        <v>2651369.5794703308</v>
      </c>
      <c r="R1610" s="54">
        <v>2624964.2152908654</v>
      </c>
      <c r="AC1610" s="84" t="str">
        <f t="shared" si="26"/>
        <v>United KingdomSatelliteRural</v>
      </c>
    </row>
    <row r="1611" spans="4:29" ht="13.15" customHeight="1" x14ac:dyDescent="0.25">
      <c r="D1611" s="53" t="s">
        <v>188</v>
      </c>
      <c r="E1611" s="53" t="s">
        <v>52</v>
      </c>
      <c r="F1611" s="53" t="s">
        <v>20</v>
      </c>
      <c r="G1611" s="53" t="s">
        <v>189</v>
      </c>
      <c r="H1611" s="54">
        <v>2284924.9609250003</v>
      </c>
      <c r="I1611" s="54">
        <v>2396663.5237212498</v>
      </c>
      <c r="J1611" s="54">
        <v>2396783.5237212498</v>
      </c>
      <c r="K1611" s="54">
        <v>2447485.2597448644</v>
      </c>
      <c r="L1611" s="54">
        <v>2410407.2274721861</v>
      </c>
      <c r="M1611" s="54">
        <v>2675725.0555340387</v>
      </c>
      <c r="N1611" s="54" t="e">
        <v>#N/A</v>
      </c>
      <c r="O1611" s="54" t="e">
        <v>#N/A</v>
      </c>
      <c r="P1611" s="54" t="e">
        <v>#N/A</v>
      </c>
      <c r="Q1611" s="54" t="e">
        <v>#N/A</v>
      </c>
      <c r="R1611" s="111" t="e">
        <v>#N/A</v>
      </c>
      <c r="AC1611" s="84" t="str">
        <f t="shared" si="26"/>
        <v>United KingdomOverall broadband coverageRural</v>
      </c>
    </row>
    <row r="1612" spans="4:29" ht="13.15" customHeight="1" x14ac:dyDescent="0.25">
      <c r="D1612" s="53" t="s">
        <v>188</v>
      </c>
      <c r="E1612" s="53" t="s">
        <v>53</v>
      </c>
      <c r="F1612" s="53" t="s">
        <v>20</v>
      </c>
      <c r="G1612" s="53" t="s">
        <v>189</v>
      </c>
      <c r="H1612" s="54" t="e">
        <v>#N/A</v>
      </c>
      <c r="I1612" s="54" t="e">
        <v>#N/A</v>
      </c>
      <c r="J1612" s="54" t="e">
        <v>#N/A</v>
      </c>
      <c r="K1612" s="54" t="e">
        <v>#N/A</v>
      </c>
      <c r="L1612" s="54">
        <v>146714.5537535421</v>
      </c>
      <c r="M1612" s="54">
        <v>287272.40284574451</v>
      </c>
      <c r="N1612" s="54" t="e">
        <v>#N/A</v>
      </c>
      <c r="O1612" s="54" t="e">
        <v>#N/A</v>
      </c>
      <c r="P1612" s="54" t="e">
        <v>#N/A</v>
      </c>
      <c r="Q1612" s="54" t="e">
        <v>#N/A</v>
      </c>
      <c r="R1612" s="111" t="e">
        <v>#N/A</v>
      </c>
      <c r="AC1612" s="84" t="str">
        <f t="shared" si="26"/>
        <v>United KingdomDOCSIS 3.0 &amp; FTTP coverageRural</v>
      </c>
    </row>
    <row r="1613" spans="4:29" ht="13.15" customHeight="1" x14ac:dyDescent="0.25">
      <c r="D1613" s="53" t="s">
        <v>188</v>
      </c>
      <c r="E1613" s="53" t="s">
        <v>129</v>
      </c>
      <c r="F1613" s="53" t="s">
        <v>20</v>
      </c>
      <c r="G1613" s="53" t="s">
        <v>189</v>
      </c>
      <c r="H1613" s="54">
        <v>61753.499550000037</v>
      </c>
      <c r="I1613" s="54">
        <v>64784.94099107221</v>
      </c>
      <c r="J1613" s="54">
        <v>64784.94099107221</v>
      </c>
      <c r="K1613" s="54">
        <v>0</v>
      </c>
      <c r="L1613" s="54">
        <v>0</v>
      </c>
      <c r="M1613" s="54">
        <v>0</v>
      </c>
      <c r="N1613" s="54" t="e">
        <v>#N/A</v>
      </c>
      <c r="O1613" s="54" t="e">
        <v>#N/A</v>
      </c>
      <c r="P1613" s="54" t="e">
        <v>#N/A</v>
      </c>
      <c r="Q1613" s="54" t="e">
        <v>#N/A</v>
      </c>
      <c r="R1613" s="111" t="e">
        <v>#N/A</v>
      </c>
      <c r="AC1613" s="84" t="str">
        <f t="shared" si="26"/>
        <v>United KingdomWiMAXRural</v>
      </c>
    </row>
    <row r="1614" spans="4:29" ht="13.15" customHeight="1" x14ac:dyDescent="0.25">
      <c r="D1614" s="53" t="s">
        <v>188</v>
      </c>
      <c r="E1614" s="53" t="s">
        <v>124</v>
      </c>
      <c r="F1614" s="53" t="s">
        <v>20</v>
      </c>
      <c r="G1614" s="53" t="s">
        <v>189</v>
      </c>
      <c r="H1614" s="54">
        <v>75078.65449999999</v>
      </c>
      <c r="I1614" s="54">
        <v>56471.820404006023</v>
      </c>
      <c r="J1614" s="54">
        <v>56471.820404006023</v>
      </c>
      <c r="K1614" s="54">
        <v>56149.890599659608</v>
      </c>
      <c r="L1614" s="54">
        <v>53430.500329880924</v>
      </c>
      <c r="M1614" s="54">
        <v>83321</v>
      </c>
      <c r="N1614" s="54" t="e">
        <v>#N/A</v>
      </c>
      <c r="O1614" s="54" t="e">
        <v>#N/A</v>
      </c>
      <c r="P1614" s="54" t="e">
        <v>#N/A</v>
      </c>
      <c r="Q1614" s="54" t="e">
        <v>#N/A</v>
      </c>
      <c r="R1614" s="111" t="e">
        <v>#N/A</v>
      </c>
      <c r="AC1614" s="84" t="str">
        <f t="shared" si="26"/>
        <v>United KingdomCable modemRural</v>
      </c>
    </row>
    <row r="1615" spans="4:29" ht="13.15" customHeight="1" x14ac:dyDescent="0.25">
      <c r="D1615" s="53" t="s">
        <v>188</v>
      </c>
      <c r="E1615" s="53" t="s">
        <v>134</v>
      </c>
      <c r="F1615" s="53" t="s">
        <v>20</v>
      </c>
      <c r="G1615" s="53" t="s">
        <v>189</v>
      </c>
      <c r="H1615" s="54">
        <v>1946378.8191500006</v>
      </c>
      <c r="I1615" s="54">
        <v>2130968.8313334621</v>
      </c>
      <c r="J1615" s="54">
        <v>2131088.8313334621</v>
      </c>
      <c r="K1615" s="54">
        <v>2175722.3235535002</v>
      </c>
      <c r="L1615" s="54">
        <v>2274292.2731248429</v>
      </c>
      <c r="M1615" s="54">
        <v>2658116.5911244657</v>
      </c>
      <c r="N1615" s="54" t="e">
        <v>#N/A</v>
      </c>
      <c r="O1615" s="54" t="e">
        <v>#N/A</v>
      </c>
      <c r="P1615" s="54" t="e">
        <v>#N/A</v>
      </c>
      <c r="Q1615" s="54" t="e">
        <v>#N/A</v>
      </c>
      <c r="R1615" s="111" t="e">
        <v>#N/A</v>
      </c>
      <c r="AC1615" s="84" t="str">
        <f t="shared" si="26"/>
        <v>United KingdomHSPARural</v>
      </c>
    </row>
    <row r="1616" spans="4:29" ht="13.15" customHeight="1" x14ac:dyDescent="0.25">
      <c r="D1616" s="53" t="s">
        <v>195</v>
      </c>
      <c r="E1616" s="53" t="s">
        <v>31</v>
      </c>
      <c r="F1616" s="53" t="s">
        <v>20</v>
      </c>
      <c r="G1616" s="53" t="s">
        <v>152</v>
      </c>
      <c r="H1616" s="148">
        <v>30830489.164789952</v>
      </c>
      <c r="I1616" s="148">
        <v>29697195.861408491</v>
      </c>
      <c r="J1616" s="148">
        <v>29784463.711703774</v>
      </c>
      <c r="K1616" s="148">
        <v>29805696.985479534</v>
      </c>
      <c r="L1616" s="148">
        <v>29763951.734848101</v>
      </c>
      <c r="M1616" s="148">
        <v>29754867.634105612</v>
      </c>
      <c r="N1616" s="148">
        <v>30364069.958093997</v>
      </c>
      <c r="O1616" s="148">
        <v>30380549.038694888</v>
      </c>
      <c r="P1616" s="148">
        <v>30163450.323166996</v>
      </c>
      <c r="Q1616" s="148">
        <v>30589813.811859731</v>
      </c>
      <c r="R1616" s="54">
        <v>30617726.943296574</v>
      </c>
      <c r="AC1616" s="84" t="str">
        <f t="shared" ref="AC1616:AC1657" si="27">D1616&amp;E1616&amp;F1616</f>
        <v>EU27HouseholdsRural</v>
      </c>
    </row>
    <row r="1617" spans="4:29" ht="13.15" customHeight="1" x14ac:dyDescent="0.25">
      <c r="D1617" s="53" t="s">
        <v>195</v>
      </c>
      <c r="E1617" s="53" t="s">
        <v>65</v>
      </c>
      <c r="F1617" s="53" t="s">
        <v>20</v>
      </c>
      <c r="G1617" s="53" t="s">
        <v>189</v>
      </c>
      <c r="H1617" s="148">
        <v>25773944.35315882</v>
      </c>
      <c r="I1617" s="148">
        <v>24866894.566209592</v>
      </c>
      <c r="J1617" s="148">
        <v>25082709.601437949</v>
      </c>
      <c r="K1617" s="148">
        <v>25331731.143562503</v>
      </c>
      <c r="L1617" s="148">
        <v>25497639.057037488</v>
      </c>
      <c r="M1617" s="148">
        <v>25815328.442837205</v>
      </c>
      <c r="N1617" s="148">
        <v>26828897.542607218</v>
      </c>
      <c r="O1617" s="148">
        <v>27109077.309448961</v>
      </c>
      <c r="P1617" s="148">
        <v>27486689.896060407</v>
      </c>
      <c r="Q1617" s="148">
        <v>27810076.394411594</v>
      </c>
      <c r="R1617" s="54">
        <v>28214672.473332953</v>
      </c>
      <c r="AC1617" s="84" t="str">
        <f t="shared" si="27"/>
        <v>EU27Fixed broadband coverageRural</v>
      </c>
    </row>
    <row r="1618" spans="4:29" ht="13.15" customHeight="1" x14ac:dyDescent="0.25">
      <c r="D1618" s="53" t="s">
        <v>195</v>
      </c>
      <c r="E1618" s="53" t="s">
        <v>70</v>
      </c>
      <c r="F1618" s="53" t="s">
        <v>20</v>
      </c>
      <c r="G1618" s="53" t="s">
        <v>189</v>
      </c>
      <c r="H1618" s="148">
        <v>5140895.6577317007</v>
      </c>
      <c r="I1618" s="148">
        <v>6307945.823239184</v>
      </c>
      <c r="J1618" s="148">
        <v>7271792.1196585139</v>
      </c>
      <c r="K1618" s="148">
        <v>9048897.4082556795</v>
      </c>
      <c r="L1618" s="148">
        <v>11416492.073133841</v>
      </c>
      <c r="M1618" s="148">
        <v>13201955.390291229</v>
      </c>
      <c r="N1618" s="148">
        <v>16131656.109826975</v>
      </c>
      <c r="O1618" s="148">
        <v>18149859.904702701</v>
      </c>
      <c r="P1618" s="148">
        <v>20449390.780174315</v>
      </c>
      <c r="Q1618" s="148">
        <v>22113318.435645375</v>
      </c>
      <c r="R1618" s="54">
        <v>24081076.562099945</v>
      </c>
      <c r="AC1618" s="84" t="str">
        <f t="shared" si="27"/>
        <v>EU27NGA coverageRural</v>
      </c>
    </row>
    <row r="1619" spans="4:29" ht="13.15" customHeight="1" x14ac:dyDescent="0.25">
      <c r="D1619" s="53" t="s">
        <v>195</v>
      </c>
      <c r="E1619" s="53" t="s">
        <v>225</v>
      </c>
      <c r="F1619" s="53" t="s">
        <v>20</v>
      </c>
      <c r="G1619" s="53" t="s">
        <v>189</v>
      </c>
      <c r="H1619" s="54" t="e">
        <v>#N/A</v>
      </c>
      <c r="I1619" s="54" t="e">
        <v>#N/A</v>
      </c>
      <c r="J1619" s="54" t="e">
        <v>#N/A</v>
      </c>
      <c r="K1619" s="54" t="e">
        <v>#N/A</v>
      </c>
      <c r="L1619" s="54" t="e">
        <v>#N/A</v>
      </c>
      <c r="M1619" s="54" t="e">
        <v>#N/A</v>
      </c>
      <c r="N1619" s="148">
        <v>6371314.7441505846</v>
      </c>
      <c r="O1619" s="148">
        <v>8375315.8539935583</v>
      </c>
      <c r="P1619" s="148">
        <v>10903472.927799093</v>
      </c>
      <c r="Q1619" s="148">
        <v>13519250.169613106</v>
      </c>
      <c r="R1619" s="54">
        <v>17049932.129700571</v>
      </c>
      <c r="AC1619" s="84" t="str">
        <f t="shared" si="27"/>
        <v>EU27Fixed VHCN coverage (FTTP &amp; DOCSIS 3.1)Rural</v>
      </c>
    </row>
    <row r="1620" spans="4:29" ht="13.15" customHeight="1" x14ac:dyDescent="0.25">
      <c r="D1620" s="53" t="s">
        <v>195</v>
      </c>
      <c r="E1620" s="53" t="s">
        <v>226</v>
      </c>
      <c r="F1620" s="53" t="s">
        <v>20</v>
      </c>
      <c r="G1620" s="53" t="s">
        <v>189</v>
      </c>
      <c r="H1620" s="54" t="e">
        <v>#N/A</v>
      </c>
      <c r="I1620" s="54" t="e">
        <v>#N/A</v>
      </c>
      <c r="J1620" s="54" t="e">
        <v>#N/A</v>
      </c>
      <c r="K1620" s="54" t="e">
        <v>#N/A</v>
      </c>
      <c r="L1620" s="54" t="e">
        <v>#N/A</v>
      </c>
      <c r="M1620" s="54" t="e">
        <v>#N/A</v>
      </c>
      <c r="N1620" s="54" t="e">
        <v>#N/A</v>
      </c>
      <c r="O1620" s="54" t="e">
        <v>#N/A</v>
      </c>
      <c r="P1620" s="54" t="e">
        <v>#N/A</v>
      </c>
      <c r="Q1620" s="54" t="e">
        <v>#N/A</v>
      </c>
      <c r="R1620" s="135">
        <v>10876875.284123393</v>
      </c>
      <c r="S1620" s="79" t="s">
        <v>201</v>
      </c>
      <c r="AC1620" s="84" t="str">
        <f t="shared" si="27"/>
        <v>EU27VHCN coverage (as defined by BEREC)Rural</v>
      </c>
    </row>
    <row r="1621" spans="4:29" ht="13.15" customHeight="1" x14ac:dyDescent="0.25">
      <c r="D1621" s="53" t="s">
        <v>195</v>
      </c>
      <c r="E1621" s="53" t="s">
        <v>74</v>
      </c>
      <c r="F1621" s="53" t="s">
        <v>20</v>
      </c>
      <c r="G1621" s="53" t="s">
        <v>189</v>
      </c>
      <c r="H1621" s="148">
        <v>23508203.468198083</v>
      </c>
      <c r="I1621" s="148">
        <v>22538866.110383779</v>
      </c>
      <c r="J1621" s="148">
        <v>22875348.19472447</v>
      </c>
      <c r="K1621" s="148">
        <v>23224025.557998583</v>
      </c>
      <c r="L1621" s="148">
        <v>23359077.476238076</v>
      </c>
      <c r="M1621" s="148">
        <v>23743975.323973883</v>
      </c>
      <c r="N1621" s="148">
        <v>24529490.028704152</v>
      </c>
      <c r="O1621" s="148">
        <v>24471784.852649987</v>
      </c>
      <c r="P1621" s="148">
        <v>24598139.006572828</v>
      </c>
      <c r="Q1621" s="148">
        <v>23499760.574732885</v>
      </c>
      <c r="R1621" s="54">
        <v>20627720.037576813</v>
      </c>
      <c r="AC1621" s="84" t="str">
        <f t="shared" si="27"/>
        <v>EU27DSLRural</v>
      </c>
    </row>
    <row r="1622" spans="4:29" ht="13.15" customHeight="1" x14ac:dyDescent="0.25">
      <c r="D1622" s="53" t="s">
        <v>195</v>
      </c>
      <c r="E1622" s="53" t="s">
        <v>78</v>
      </c>
      <c r="F1622" s="53" t="s">
        <v>20</v>
      </c>
      <c r="G1622" s="53" t="s">
        <v>189</v>
      </c>
      <c r="H1622" s="148">
        <v>3027101.3682842171</v>
      </c>
      <c r="I1622" s="148">
        <v>3654000.3663234836</v>
      </c>
      <c r="J1622" s="148">
        <v>4601753.6702644089</v>
      </c>
      <c r="K1622" s="148">
        <v>5905313.0943461359</v>
      </c>
      <c r="L1622" s="148">
        <v>7639443.506254822</v>
      </c>
      <c r="M1622" s="148">
        <v>8609307.3174691126</v>
      </c>
      <c r="N1622" s="148">
        <v>10668939.085992038</v>
      </c>
      <c r="O1622" s="148">
        <v>11406033.2570918</v>
      </c>
      <c r="P1622" s="148">
        <v>11860926.501804557</v>
      </c>
      <c r="Q1622" s="148">
        <v>12528645.750021528</v>
      </c>
      <c r="R1622" s="54">
        <v>11558367.712803556</v>
      </c>
      <c r="AC1622" s="84" t="str">
        <f t="shared" si="27"/>
        <v>EU27VDSLRural</v>
      </c>
    </row>
    <row r="1623" spans="4:29" ht="13.15" customHeight="1" x14ac:dyDescent="0.25">
      <c r="D1623" s="53" t="s">
        <v>195</v>
      </c>
      <c r="E1623" s="53" t="s">
        <v>82</v>
      </c>
      <c r="F1623" s="53" t="s">
        <v>20</v>
      </c>
      <c r="G1623" s="53" t="s">
        <v>189</v>
      </c>
      <c r="H1623" s="54" t="e">
        <v>#N/A</v>
      </c>
      <c r="I1623" s="54" t="e">
        <v>#N/A</v>
      </c>
      <c r="J1623" s="54" t="e">
        <v>#N/A</v>
      </c>
      <c r="K1623" s="54" t="e">
        <v>#N/A</v>
      </c>
      <c r="L1623" s="54" t="e">
        <v>#N/A</v>
      </c>
      <c r="M1623" s="54" t="e">
        <v>#N/A</v>
      </c>
      <c r="N1623" s="148">
        <v>3676564.9162939289</v>
      </c>
      <c r="O1623" s="148">
        <v>4654553.5183621841</v>
      </c>
      <c r="P1623" s="148">
        <v>5384216.0447225207</v>
      </c>
      <c r="Q1623" s="148">
        <v>5538645.5103184218</v>
      </c>
      <c r="R1623" s="54">
        <v>6746405.554404893</v>
      </c>
      <c r="AC1623" s="84" t="str">
        <f t="shared" si="27"/>
        <v>EU27VDSL 2 VectoringRural</v>
      </c>
    </row>
    <row r="1624" spans="4:29" ht="13.15" customHeight="1" x14ac:dyDescent="0.25">
      <c r="D1624" s="53" t="s">
        <v>195</v>
      </c>
      <c r="E1624" s="53" t="s">
        <v>86</v>
      </c>
      <c r="F1624" s="53" t="s">
        <v>20</v>
      </c>
      <c r="G1624" s="53" t="s">
        <v>189</v>
      </c>
      <c r="H1624" s="148">
        <v>933649.04549322533</v>
      </c>
      <c r="I1624" s="148">
        <v>1362703.8588832531</v>
      </c>
      <c r="J1624" s="148">
        <v>1551503.9377785458</v>
      </c>
      <c r="K1624" s="148">
        <v>2112669.1242314274</v>
      </c>
      <c r="L1624" s="148">
        <v>2999118.4372726614</v>
      </c>
      <c r="M1624" s="148">
        <v>4231369.3058305932</v>
      </c>
      <c r="N1624" s="148">
        <v>5735265.7154315421</v>
      </c>
      <c r="O1624" s="148">
        <v>7697057.2126068594</v>
      </c>
      <c r="P1624" s="148">
        <v>9972613.6723958533</v>
      </c>
      <c r="Q1624" s="148">
        <v>12443453.826054994</v>
      </c>
      <c r="R1624" s="54">
        <v>16153488.421928128</v>
      </c>
      <c r="AC1624" s="84" t="str">
        <f t="shared" si="27"/>
        <v>EU27FTTPRural</v>
      </c>
    </row>
    <row r="1625" spans="4:29" ht="13.15" customHeight="1" x14ac:dyDescent="0.25">
      <c r="D1625" s="53" t="s">
        <v>195</v>
      </c>
      <c r="E1625" s="53" t="s">
        <v>90</v>
      </c>
      <c r="F1625" s="53" t="s">
        <v>20</v>
      </c>
      <c r="G1625" s="53" t="s">
        <v>189</v>
      </c>
      <c r="H1625" s="148">
        <v>1432038.9746967049</v>
      </c>
      <c r="I1625" s="148">
        <v>1849135.0256675265</v>
      </c>
      <c r="J1625" s="148">
        <v>1889830.0746324142</v>
      </c>
      <c r="K1625" s="148">
        <v>2066351.2114486014</v>
      </c>
      <c r="L1625" s="148">
        <v>2467317.0120102679</v>
      </c>
      <c r="M1625" s="148">
        <v>2746499.9650138477</v>
      </c>
      <c r="N1625" s="148">
        <v>3159212.98813676</v>
      </c>
      <c r="O1625" s="148">
        <v>3242885.674643869</v>
      </c>
      <c r="P1625" s="148">
        <v>3154756.4265356241</v>
      </c>
      <c r="Q1625" s="148">
        <v>2985506.9956277781</v>
      </c>
      <c r="R1625" s="54">
        <v>2907466.9097188087</v>
      </c>
      <c r="AC1625" s="84" t="str">
        <f t="shared" si="27"/>
        <v>EU27Cable modem DOCSIS 3.0Rural</v>
      </c>
    </row>
    <row r="1626" spans="4:29" ht="13.15" customHeight="1" x14ac:dyDescent="0.25">
      <c r="D1626" s="53" t="s">
        <v>195</v>
      </c>
      <c r="E1626" s="53" t="s">
        <v>94</v>
      </c>
      <c r="F1626" s="53" t="s">
        <v>20</v>
      </c>
      <c r="G1626" s="53" t="s">
        <v>189</v>
      </c>
      <c r="H1626" s="54" t="e">
        <v>#N/A</v>
      </c>
      <c r="I1626" s="54" t="e">
        <v>#N/A</v>
      </c>
      <c r="J1626" s="54" t="e">
        <v>#N/A</v>
      </c>
      <c r="K1626" s="54" t="e">
        <v>#N/A</v>
      </c>
      <c r="L1626" s="54" t="e">
        <v>#N/A</v>
      </c>
      <c r="M1626" s="54" t="e">
        <v>#N/A</v>
      </c>
      <c r="N1626" s="148">
        <v>1042526.9561823043</v>
      </c>
      <c r="O1626" s="148">
        <v>1162988.6457035041</v>
      </c>
      <c r="P1626" s="148">
        <v>1583685.1697863867</v>
      </c>
      <c r="Q1626" s="148">
        <v>1542392.3554303769</v>
      </c>
      <c r="R1626" s="54">
        <v>1627356.6941280402</v>
      </c>
      <c r="AC1626" s="84" t="str">
        <f t="shared" si="27"/>
        <v>EU27Cable modem DOCSIS 3.1Rural</v>
      </c>
    </row>
    <row r="1627" spans="4:29" ht="13.15" customHeight="1" x14ac:dyDescent="0.25">
      <c r="D1627" s="53" t="s">
        <v>195</v>
      </c>
      <c r="E1627" s="53" t="s">
        <v>98</v>
      </c>
      <c r="F1627" s="53" t="s">
        <v>20</v>
      </c>
      <c r="G1627" s="53" t="s">
        <v>189</v>
      </c>
      <c r="H1627" s="54" t="e">
        <v>#N/A</v>
      </c>
      <c r="I1627" s="54" t="e">
        <v>#N/A</v>
      </c>
      <c r="J1627" s="54" t="e">
        <v>#N/A</v>
      </c>
      <c r="K1627" s="54" t="e">
        <v>#N/A</v>
      </c>
      <c r="L1627" s="54" t="e">
        <v>#N/A</v>
      </c>
      <c r="M1627" s="54" t="e">
        <v>#N/A</v>
      </c>
      <c r="N1627" s="148">
        <v>13930126.38638654</v>
      </c>
      <c r="O1627" s="148">
        <v>14725591.881269738</v>
      </c>
      <c r="P1627" s="148">
        <v>16048671.54103535</v>
      </c>
      <c r="Q1627" s="148">
        <v>17259941.648795459</v>
      </c>
      <c r="R1627" s="54">
        <v>18262501.220675081</v>
      </c>
      <c r="AC1627" s="84" t="str">
        <f t="shared" si="27"/>
        <v>EU27FWARural</v>
      </c>
    </row>
    <row r="1628" spans="4:29" ht="13.15" customHeight="1" x14ac:dyDescent="0.25">
      <c r="D1628" s="53" t="s">
        <v>195</v>
      </c>
      <c r="E1628" s="53" t="s">
        <v>102</v>
      </c>
      <c r="F1628" s="53" t="s">
        <v>20</v>
      </c>
      <c r="G1628" s="53" t="s">
        <v>189</v>
      </c>
      <c r="H1628" s="148">
        <v>8130497.8862556033</v>
      </c>
      <c r="I1628" s="148">
        <v>11769196.34255798</v>
      </c>
      <c r="J1628" s="148">
        <v>14759726.104597285</v>
      </c>
      <c r="K1628" s="148">
        <v>23918258.5233173</v>
      </c>
      <c r="L1628" s="148">
        <v>26906921.919863287</v>
      </c>
      <c r="M1628" s="148">
        <v>28532779.939617019</v>
      </c>
      <c r="N1628" s="148">
        <v>29796560.139172528</v>
      </c>
      <c r="O1628" s="148">
        <v>29961188.129231773</v>
      </c>
      <c r="P1628" s="148">
        <v>30041429.673185736</v>
      </c>
      <c r="Q1628" s="148">
        <v>30355388.475779377</v>
      </c>
      <c r="R1628" s="54" t="e">
        <v>#N/A</v>
      </c>
      <c r="AC1628" s="84" t="str">
        <f t="shared" si="27"/>
        <v>EU27LTERural</v>
      </c>
    </row>
    <row r="1629" spans="4:29" ht="13.15" customHeight="1" x14ac:dyDescent="0.25">
      <c r="D1629" s="53" t="s">
        <v>195</v>
      </c>
      <c r="E1629" s="53" t="s">
        <v>108</v>
      </c>
      <c r="F1629" s="53" t="s">
        <v>20</v>
      </c>
      <c r="G1629" s="53" t="s">
        <v>189</v>
      </c>
      <c r="H1629" s="54" t="e">
        <v>#N/A</v>
      </c>
      <c r="I1629" s="54" t="e">
        <v>#N/A</v>
      </c>
      <c r="J1629" s="54" t="e">
        <v>#N/A</v>
      </c>
      <c r="K1629" s="54" t="e">
        <v>#N/A</v>
      </c>
      <c r="L1629" s="54" t="e">
        <v>#N/A</v>
      </c>
      <c r="M1629" s="54" t="e">
        <v>#N/A</v>
      </c>
      <c r="N1629" s="54" t="e">
        <v>#N/A</v>
      </c>
      <c r="O1629" s="148">
        <v>294705.02763998334</v>
      </c>
      <c r="P1629" s="148">
        <v>9699430.754071638</v>
      </c>
      <c r="Q1629" s="148">
        <v>15607455.311043063</v>
      </c>
      <c r="R1629" s="54">
        <v>22569144.153004557</v>
      </c>
      <c r="AC1629" s="84" t="str">
        <f t="shared" si="27"/>
        <v>EU275GRural</v>
      </c>
    </row>
    <row r="1630" spans="4:29" ht="13.15" customHeight="1" x14ac:dyDescent="0.25">
      <c r="D1630" s="53" t="s">
        <v>195</v>
      </c>
      <c r="E1630" s="53" t="s">
        <v>207</v>
      </c>
      <c r="F1630" s="53" t="s">
        <v>20</v>
      </c>
      <c r="G1630" s="53" t="s">
        <v>189</v>
      </c>
      <c r="H1630" s="54" t="e">
        <v>#N/A</v>
      </c>
      <c r="I1630" s="54" t="e">
        <v>#N/A</v>
      </c>
      <c r="J1630" s="54" t="e">
        <v>#N/A</v>
      </c>
      <c r="K1630" s="54" t="e">
        <v>#N/A</v>
      </c>
      <c r="L1630" s="54" t="e">
        <v>#N/A</v>
      </c>
      <c r="M1630" s="54" t="e">
        <v>#N/A</v>
      </c>
      <c r="N1630" s="54" t="e">
        <v>#N/A</v>
      </c>
      <c r="O1630" s="54" t="e">
        <v>#N/A</v>
      </c>
      <c r="P1630" s="54" t="e">
        <v>#N/A</v>
      </c>
      <c r="Q1630" s="54">
        <v>2957481.0841760137</v>
      </c>
      <c r="R1630" s="54">
        <v>4657897.4348897617</v>
      </c>
      <c r="S1630" s="79" t="s">
        <v>219</v>
      </c>
      <c r="AC1630" s="84" t="str">
        <f t="shared" si="27"/>
        <v>EU275G in the 3.4–3.8 GHz bandRural</v>
      </c>
    </row>
    <row r="1631" spans="4:29" ht="13.15" customHeight="1" x14ac:dyDescent="0.25">
      <c r="D1631" s="53" t="s">
        <v>195</v>
      </c>
      <c r="E1631" s="53" t="s">
        <v>112</v>
      </c>
      <c r="F1631" s="53" t="s">
        <v>20</v>
      </c>
      <c r="G1631" s="53" t="s">
        <v>189</v>
      </c>
      <c r="H1631" s="54">
        <v>30398532.590741523</v>
      </c>
      <c r="I1631" s="54">
        <v>29283262.686890338</v>
      </c>
      <c r="J1631" s="54">
        <v>29376263.617615055</v>
      </c>
      <c r="K1631" s="54">
        <v>29773736.618989445</v>
      </c>
      <c r="L1631" s="54">
        <v>29731928.439586103</v>
      </c>
      <c r="M1631" s="54">
        <v>29722978.892816126</v>
      </c>
      <c r="N1631" s="54">
        <v>30333042.988350652</v>
      </c>
      <c r="O1631" s="148">
        <v>30348568.734549057</v>
      </c>
      <c r="P1631" s="148">
        <v>30131257.299318414</v>
      </c>
      <c r="Q1631" s="148">
        <v>30561441.806613833</v>
      </c>
      <c r="R1631" s="54">
        <v>30586199.427323751</v>
      </c>
      <c r="AC1631" s="84" t="str">
        <f t="shared" si="27"/>
        <v>EU27SatelliteRural</v>
      </c>
    </row>
    <row r="1632" spans="4:29" ht="13.15" customHeight="1" x14ac:dyDescent="0.25">
      <c r="D1632" s="53" t="s">
        <v>195</v>
      </c>
      <c r="E1632" s="53" t="s">
        <v>52</v>
      </c>
      <c r="F1632" s="53" t="s">
        <v>20</v>
      </c>
      <c r="G1632" s="53" t="s">
        <v>189</v>
      </c>
      <c r="H1632" s="54">
        <v>29924576.163587078</v>
      </c>
      <c r="I1632" s="54">
        <v>29143195.097266927</v>
      </c>
      <c r="J1632" s="54">
        <v>29342373.871867377</v>
      </c>
      <c r="K1632" s="54">
        <v>29539637.221895266</v>
      </c>
      <c r="L1632" s="54">
        <v>29579352.811349191</v>
      </c>
      <c r="M1632" s="54">
        <v>29653444.602430258</v>
      </c>
      <c r="N1632" s="54" t="e">
        <v>#N/A</v>
      </c>
      <c r="O1632" s="54" t="e">
        <v>#N/A</v>
      </c>
      <c r="P1632" s="54" t="e">
        <v>#N/A</v>
      </c>
      <c r="Q1632" s="54" t="e">
        <v>#N/A</v>
      </c>
      <c r="R1632" s="54" t="e">
        <v>#N/A</v>
      </c>
      <c r="AC1632" s="84" t="str">
        <f t="shared" si="27"/>
        <v>EU27Overall broadband coverageRural</v>
      </c>
    </row>
    <row r="1633" spans="4:29" ht="13.15" customHeight="1" x14ac:dyDescent="0.25">
      <c r="D1633" s="53" t="s">
        <v>195</v>
      </c>
      <c r="E1633" s="53" t="s">
        <v>53</v>
      </c>
      <c r="F1633" s="53" t="s">
        <v>20</v>
      </c>
      <c r="G1633" s="53" t="s">
        <v>189</v>
      </c>
      <c r="H1633" s="54" t="e">
        <v>#N/A</v>
      </c>
      <c r="I1633" s="54" t="e">
        <v>#N/A</v>
      </c>
      <c r="J1633" s="54" t="e">
        <v>#N/A</v>
      </c>
      <c r="K1633" s="54" t="e">
        <v>#N/A</v>
      </c>
      <c r="L1633" s="54">
        <v>5105360.3680534363</v>
      </c>
      <c r="M1633" s="54">
        <v>6411436.895313805</v>
      </c>
      <c r="N1633" s="54" t="e">
        <v>#N/A</v>
      </c>
      <c r="O1633" s="54" t="e">
        <v>#N/A</v>
      </c>
      <c r="P1633" s="54" t="e">
        <v>#N/A</v>
      </c>
      <c r="Q1633" s="54" t="e">
        <v>#N/A</v>
      </c>
      <c r="R1633" s="54" t="e">
        <v>#N/A</v>
      </c>
      <c r="AC1633" s="84" t="str">
        <f t="shared" si="27"/>
        <v>EU27DOCSIS 3.0 &amp; FTTP coverageRural</v>
      </c>
    </row>
    <row r="1634" spans="4:29" ht="13.15" customHeight="1" x14ac:dyDescent="0.25">
      <c r="D1634" s="53" t="s">
        <v>195</v>
      </c>
      <c r="E1634" s="53" t="s">
        <v>129</v>
      </c>
      <c r="F1634" s="53" t="s">
        <v>20</v>
      </c>
      <c r="G1634" s="53" t="s">
        <v>189</v>
      </c>
      <c r="H1634" s="54">
        <v>5082223.5995503776</v>
      </c>
      <c r="I1634" s="54">
        <v>5354297.3124111202</v>
      </c>
      <c r="J1634" s="54">
        <v>5374133.6443928257</v>
      </c>
      <c r="K1634" s="54">
        <v>5290071.8887142744</v>
      </c>
      <c r="L1634" s="54">
        <v>5285447.4532302991</v>
      </c>
      <c r="M1634" s="54">
        <v>5367126.4310884578</v>
      </c>
      <c r="N1634" s="54" t="e">
        <v>#N/A</v>
      </c>
      <c r="O1634" s="54" t="e">
        <v>#N/A</v>
      </c>
      <c r="P1634" s="54" t="e">
        <v>#N/A</v>
      </c>
      <c r="Q1634" s="54" t="e">
        <v>#N/A</v>
      </c>
      <c r="R1634" s="54" t="e">
        <v>#N/A</v>
      </c>
      <c r="AC1634" s="84" t="str">
        <f t="shared" si="27"/>
        <v>EU27WiMAXRural</v>
      </c>
    </row>
    <row r="1635" spans="4:29" ht="13.15" customHeight="1" x14ac:dyDescent="0.25">
      <c r="D1635" s="53" t="s">
        <v>195</v>
      </c>
      <c r="E1635" s="53" t="s">
        <v>124</v>
      </c>
      <c r="F1635" s="53" t="s">
        <v>20</v>
      </c>
      <c r="G1635" s="53" t="s">
        <v>189</v>
      </c>
      <c r="H1635" s="54">
        <v>1653137.4337388505</v>
      </c>
      <c r="I1635" s="54">
        <v>1978102.4174728927</v>
      </c>
      <c r="J1635" s="54">
        <v>1995711.2141452853</v>
      </c>
      <c r="K1635" s="54">
        <v>2192876.0786377247</v>
      </c>
      <c r="L1635" s="54">
        <v>2638123.5398692065</v>
      </c>
      <c r="M1635" s="54">
        <v>3056577.9112824844</v>
      </c>
      <c r="N1635" s="54" t="e">
        <v>#N/A</v>
      </c>
      <c r="O1635" s="54" t="e">
        <v>#N/A</v>
      </c>
      <c r="P1635" s="54" t="e">
        <v>#N/A</v>
      </c>
      <c r="Q1635" s="54" t="e">
        <v>#N/A</v>
      </c>
      <c r="R1635" s="54" t="e">
        <v>#N/A</v>
      </c>
      <c r="AC1635" s="84" t="str">
        <f t="shared" si="27"/>
        <v>EU27Cable modemRural</v>
      </c>
    </row>
    <row r="1636" spans="4:29" ht="13.15" customHeight="1" x14ac:dyDescent="0.25">
      <c r="D1636" s="53" t="s">
        <v>195</v>
      </c>
      <c r="E1636" s="53" t="s">
        <v>134</v>
      </c>
      <c r="F1636" s="53" t="s">
        <v>20</v>
      </c>
      <c r="G1636" s="53" t="s">
        <v>189</v>
      </c>
      <c r="H1636" s="54">
        <v>26797217.5500299</v>
      </c>
      <c r="I1636" s="54">
        <v>26681176.387729838</v>
      </c>
      <c r="J1636" s="54">
        <v>26950141.71945909</v>
      </c>
      <c r="K1636" s="148">
        <v>27625376.229497366</v>
      </c>
      <c r="L1636" s="148">
        <v>27746522.920165285</v>
      </c>
      <c r="M1636" s="148">
        <v>27898778.708741061</v>
      </c>
      <c r="N1636" s="54" t="e">
        <v>#N/A</v>
      </c>
      <c r="O1636" s="54" t="e">
        <v>#N/A</v>
      </c>
      <c r="P1636" s="54" t="e">
        <v>#N/A</v>
      </c>
      <c r="Q1636" s="54" t="e">
        <v>#N/A</v>
      </c>
      <c r="R1636" s="54" t="e">
        <v>#N/A</v>
      </c>
      <c r="AC1636" s="84" t="str">
        <f t="shared" si="27"/>
        <v>EU27HSPARural</v>
      </c>
    </row>
    <row r="1637" spans="4:29" ht="13.15" customHeight="1" x14ac:dyDescent="0.25">
      <c r="D1637" s="53" t="s">
        <v>197</v>
      </c>
      <c r="E1637" s="53" t="s">
        <v>31</v>
      </c>
      <c r="F1637" s="53" t="s">
        <v>20</v>
      </c>
      <c r="G1637" s="53" t="s">
        <v>152</v>
      </c>
      <c r="H1637" s="148">
        <v>33117655.814789951</v>
      </c>
      <c r="I1637" s="148">
        <v>32096120.644017186</v>
      </c>
      <c r="J1637" s="148">
        <v>32183388.494312469</v>
      </c>
      <c r="K1637" s="148">
        <v>32255008.367572933</v>
      </c>
      <c r="L1637" s="148">
        <v>32174358.962320287</v>
      </c>
      <c r="M1637" s="148">
        <v>32430592.68963965</v>
      </c>
      <c r="N1637" s="148">
        <v>33039795.013628036</v>
      </c>
      <c r="O1637" s="148">
        <v>33081742.098056413</v>
      </c>
      <c r="P1637" s="148">
        <v>32823420.89858456</v>
      </c>
      <c r="Q1637" s="148">
        <v>33241183.391330063</v>
      </c>
      <c r="R1637" s="54">
        <v>33242691.158587441</v>
      </c>
      <c r="AC1637" s="84" t="str">
        <f t="shared" si="27"/>
        <v>EU28HouseholdsRural</v>
      </c>
    </row>
    <row r="1638" spans="4:29" ht="13.15" customHeight="1" x14ac:dyDescent="0.25">
      <c r="D1638" s="53" t="s">
        <v>197</v>
      </c>
      <c r="E1638" s="53" t="s">
        <v>65</v>
      </c>
      <c r="F1638" s="53" t="s">
        <v>20</v>
      </c>
      <c r="G1638" s="53" t="s">
        <v>189</v>
      </c>
      <c r="H1638" s="148">
        <v>28061111.003158823</v>
      </c>
      <c r="I1638" s="148">
        <v>27265819.348818287</v>
      </c>
      <c r="J1638" s="148">
        <v>27481634.384046644</v>
      </c>
      <c r="K1638" s="148">
        <v>27781042.525655903</v>
      </c>
      <c r="L1638" s="148">
        <v>27908046.284509674</v>
      </c>
      <c r="M1638" s="148">
        <v>28491053.498371243</v>
      </c>
      <c r="N1638" s="148">
        <v>29504622.598141257</v>
      </c>
      <c r="O1638" s="148">
        <v>29810270.368810486</v>
      </c>
      <c r="P1638" s="148">
        <v>30122138.823559143</v>
      </c>
      <c r="Q1638" s="148">
        <v>30440905.144824065</v>
      </c>
      <c r="R1638" s="54">
        <v>30836114.726802289</v>
      </c>
      <c r="AC1638" s="84" t="str">
        <f t="shared" si="27"/>
        <v>EU28Fixed broadband coverageRural</v>
      </c>
    </row>
    <row r="1639" spans="4:29" ht="13.15" customHeight="1" x14ac:dyDescent="0.25">
      <c r="D1639" s="53" t="s">
        <v>197</v>
      </c>
      <c r="E1639" s="53" t="s">
        <v>70</v>
      </c>
      <c r="F1639" s="53" t="s">
        <v>20</v>
      </c>
      <c r="G1639" s="53" t="s">
        <v>189</v>
      </c>
      <c r="H1639" s="148">
        <v>5735300.9747642009</v>
      </c>
      <c r="I1639" s="148">
        <v>7408616.578928506</v>
      </c>
      <c r="J1639" s="148">
        <v>8409607.9708246477</v>
      </c>
      <c r="K1639" s="148">
        <v>10963473.597146105</v>
      </c>
      <c r="L1639" s="148">
        <v>13485307.878852872</v>
      </c>
      <c r="M1639" s="148">
        <v>15617788.427509617</v>
      </c>
      <c r="N1639" s="148">
        <v>18628788.144022286</v>
      </c>
      <c r="O1639" s="148">
        <v>20729712.491389424</v>
      </c>
      <c r="P1639" s="148">
        <v>23022893.032114822</v>
      </c>
      <c r="Q1639" s="148">
        <v>24690747.643307414</v>
      </c>
      <c r="R1639" s="54">
        <v>26672163.458522182</v>
      </c>
      <c r="AC1639" s="84" t="str">
        <f t="shared" si="27"/>
        <v>EU28NGA coverageRural</v>
      </c>
    </row>
    <row r="1640" spans="4:29" ht="13.15" customHeight="1" x14ac:dyDescent="0.25">
      <c r="D1640" s="53" t="s">
        <v>197</v>
      </c>
      <c r="E1640" s="53" t="s">
        <v>225</v>
      </c>
      <c r="F1640" s="53" t="s">
        <v>20</v>
      </c>
      <c r="G1640" s="53" t="s">
        <v>189</v>
      </c>
      <c r="H1640" s="54" t="e">
        <v>#N/A</v>
      </c>
      <c r="I1640" s="54" t="e">
        <v>#N/A</v>
      </c>
      <c r="J1640" s="54" t="e">
        <v>#N/A</v>
      </c>
      <c r="K1640" s="54" t="e">
        <v>#N/A</v>
      </c>
      <c r="L1640" s="54" t="e">
        <v>#N/A</v>
      </c>
      <c r="M1640" s="54" t="e">
        <v>#N/A</v>
      </c>
      <c r="N1640" s="148">
        <v>6529878.118744636</v>
      </c>
      <c r="O1640" s="148">
        <v>8695453.3203944135</v>
      </c>
      <c r="P1640" s="148">
        <v>11449424.283399152</v>
      </c>
      <c r="Q1640" s="148">
        <v>14345604.01772886</v>
      </c>
      <c r="R1640" s="54">
        <v>18129191.536382064</v>
      </c>
      <c r="AC1640" s="84" t="str">
        <f t="shared" si="27"/>
        <v>EU28Fixed VHCN coverage (FTTP &amp; DOCSIS 3.1)Rural</v>
      </c>
    </row>
    <row r="1641" spans="4:29" ht="13.15" customHeight="1" x14ac:dyDescent="0.25">
      <c r="D1641" s="53" t="s">
        <v>197</v>
      </c>
      <c r="E1641" s="53" t="s">
        <v>226</v>
      </c>
      <c r="F1641" s="53" t="s">
        <v>20</v>
      </c>
      <c r="G1641" s="53" t="s">
        <v>189</v>
      </c>
      <c r="H1641" s="54" t="e">
        <v>#N/A</v>
      </c>
      <c r="I1641" s="54" t="e">
        <v>#N/A</v>
      </c>
      <c r="J1641" s="54" t="e">
        <v>#N/A</v>
      </c>
      <c r="K1641" s="54" t="e">
        <v>#N/A</v>
      </c>
      <c r="L1641" s="54" t="e">
        <v>#N/A</v>
      </c>
      <c r="M1641" s="54" t="e">
        <v>#N/A</v>
      </c>
      <c r="N1641" s="54" t="e">
        <v>#N/A</v>
      </c>
      <c r="O1641" s="54" t="e">
        <v>#N/A</v>
      </c>
      <c r="P1641" s="54" t="e">
        <v>#N/A</v>
      </c>
      <c r="Q1641" s="54" t="e">
        <v>#N/A</v>
      </c>
      <c r="R1641" s="54" t="e">
        <v>#N/A</v>
      </c>
      <c r="S1641" s="79"/>
      <c r="AC1641" s="84" t="str">
        <f t="shared" si="27"/>
        <v>EU28VHCN coverage (as defined by BEREC)Rural</v>
      </c>
    </row>
    <row r="1642" spans="4:29" ht="13.15" customHeight="1" x14ac:dyDescent="0.25">
      <c r="D1642" s="53" t="s">
        <v>197</v>
      </c>
      <c r="E1642" s="53" t="s">
        <v>74</v>
      </c>
      <c r="F1642" s="53" t="s">
        <v>20</v>
      </c>
      <c r="G1642" s="53" t="s">
        <v>189</v>
      </c>
      <c r="H1642" s="148">
        <v>25789127.118198082</v>
      </c>
      <c r="I1642" s="148">
        <v>24930831.533587467</v>
      </c>
      <c r="J1642" s="148">
        <v>25267313.617928158</v>
      </c>
      <c r="K1642" s="148">
        <v>25661090.383181516</v>
      </c>
      <c r="L1642" s="148">
        <v>25757432.667572901</v>
      </c>
      <c r="M1642" s="148">
        <v>26406321.754230253</v>
      </c>
      <c r="N1642" s="148">
        <v>27192691.558283057</v>
      </c>
      <c r="O1642" s="148">
        <v>27160533.5652707</v>
      </c>
      <c r="P1642" s="148">
        <v>27207039.373031735</v>
      </c>
      <c r="Q1642" s="148">
        <v>26106264.076965749</v>
      </c>
      <c r="R1642" s="54">
        <v>23245338.105965789</v>
      </c>
      <c r="AC1642" s="84" t="str">
        <f t="shared" si="27"/>
        <v>EU28DSLRural</v>
      </c>
    </row>
    <row r="1643" spans="4:29" ht="13.15" customHeight="1" x14ac:dyDescent="0.25">
      <c r="D1643" s="53" t="s">
        <v>197</v>
      </c>
      <c r="E1643" s="53" t="s">
        <v>78</v>
      </c>
      <c r="F1643" s="53" t="s">
        <v>20</v>
      </c>
      <c r="G1643" s="53" t="s">
        <v>189</v>
      </c>
      <c r="H1643" s="148">
        <v>3612372.3682842171</v>
      </c>
      <c r="I1643" s="148">
        <v>4670991.6476372061</v>
      </c>
      <c r="J1643" s="148">
        <v>5654528.3257140769</v>
      </c>
      <c r="K1643" s="148">
        <v>7765931.7764458992</v>
      </c>
      <c r="L1643" s="148">
        <v>9637677.7963012774</v>
      </c>
      <c r="M1643" s="148">
        <v>10927023.72680282</v>
      </c>
      <c r="N1643" s="148">
        <v>13061366.362945136</v>
      </c>
      <c r="O1643" s="148">
        <v>13899749.63872892</v>
      </c>
      <c r="P1643" s="148">
        <v>14355761.7422629</v>
      </c>
      <c r="Q1643" s="148">
        <v>15060484.320218001</v>
      </c>
      <c r="R1643" s="54">
        <v>14091499.384552857</v>
      </c>
      <c r="AC1643" s="84" t="str">
        <f t="shared" si="27"/>
        <v>EU28VDSLRural</v>
      </c>
    </row>
    <row r="1644" spans="4:29" ht="13.15" customHeight="1" x14ac:dyDescent="0.25">
      <c r="D1644" s="53" t="s">
        <v>197</v>
      </c>
      <c r="E1644" s="53" t="s">
        <v>82</v>
      </c>
      <c r="F1644" s="53" t="s">
        <v>20</v>
      </c>
      <c r="G1644" s="53" t="s">
        <v>189</v>
      </c>
      <c r="H1644" s="54" t="e">
        <v>#N/A</v>
      </c>
      <c r="I1644" s="54" t="e">
        <v>#N/A</v>
      </c>
      <c r="J1644" s="54" t="e">
        <v>#N/A</v>
      </c>
      <c r="K1644" s="54" t="e">
        <v>#N/A</v>
      </c>
      <c r="L1644" s="54" t="e">
        <v>#N/A</v>
      </c>
      <c r="M1644" s="54" t="e">
        <v>#N/A</v>
      </c>
      <c r="N1644" s="148">
        <v>3796961.336785411</v>
      </c>
      <c r="O1644" s="148">
        <v>4824715.3980298657</v>
      </c>
      <c r="P1644" s="148">
        <v>5568524.3967258446</v>
      </c>
      <c r="Q1644" s="148">
        <v>5726039.0448537692</v>
      </c>
      <c r="R1644" s="54">
        <v>6935643.1627307283</v>
      </c>
      <c r="AC1644" s="84" t="str">
        <f t="shared" si="27"/>
        <v>EU28VDSL 2 VectoringRural</v>
      </c>
    </row>
    <row r="1645" spans="4:29" ht="13.15" customHeight="1" x14ac:dyDescent="0.25">
      <c r="D1645" s="53" t="s">
        <v>197</v>
      </c>
      <c r="E1645" s="53" t="s">
        <v>86</v>
      </c>
      <c r="F1645" s="53" t="s">
        <v>20</v>
      </c>
      <c r="G1645" s="53" t="s">
        <v>189</v>
      </c>
      <c r="H1645" s="148">
        <v>944089.04549322533</v>
      </c>
      <c r="I1645" s="148">
        <v>1381370.5667731925</v>
      </c>
      <c r="J1645" s="148">
        <v>1573370.6456684852</v>
      </c>
      <c r="K1645" s="148">
        <v>2173179.1288292017</v>
      </c>
      <c r="L1645" s="148">
        <v>3103116.8843264356</v>
      </c>
      <c r="M1645" s="148">
        <v>4388363.2572534652</v>
      </c>
      <c r="N1645" s="148">
        <v>5951999.4449297991</v>
      </c>
      <c r="O1645" s="148">
        <v>8017194.6790077146</v>
      </c>
      <c r="P1645" s="148">
        <v>10510796.01780775</v>
      </c>
      <c r="Q1645" s="148">
        <v>13224497.024672979</v>
      </c>
      <c r="R1645" s="54">
        <v>17187834.855597835</v>
      </c>
      <c r="AC1645" s="84" t="str">
        <f t="shared" si="27"/>
        <v>EU28FTTPRural</v>
      </c>
    </row>
    <row r="1646" spans="4:29" ht="13.15" customHeight="1" x14ac:dyDescent="0.25">
      <c r="D1646" s="53" t="s">
        <v>197</v>
      </c>
      <c r="E1646" s="53" t="s">
        <v>90</v>
      </c>
      <c r="F1646" s="53" t="s">
        <v>20</v>
      </c>
      <c r="G1646" s="53" t="s">
        <v>189</v>
      </c>
      <c r="H1646" s="148">
        <v>1507117.6291967048</v>
      </c>
      <c r="I1646" s="148">
        <v>1905606.8460715325</v>
      </c>
      <c r="J1646" s="148">
        <v>1946301.8950364201</v>
      </c>
      <c r="K1646" s="148">
        <v>2122501.1020482611</v>
      </c>
      <c r="L1646" s="148">
        <v>2520747.5123401489</v>
      </c>
      <c r="M1646" s="148">
        <v>2829820.9650138477</v>
      </c>
      <c r="N1646" s="148">
        <v>3242533.98813676</v>
      </c>
      <c r="O1646" s="148">
        <v>3327187.299119818</v>
      </c>
      <c r="P1646" s="148">
        <v>3239187.6714992705</v>
      </c>
      <c r="Q1646" s="148">
        <v>3070097.8790278123</v>
      </c>
      <c r="R1646" s="54">
        <v>2992947.9039066862</v>
      </c>
      <c r="AC1646" s="84" t="str">
        <f t="shared" si="27"/>
        <v>EU28Cable modem DOCSIS 3.0Rural</v>
      </c>
    </row>
    <row r="1647" spans="4:29" ht="13.15" customHeight="1" x14ac:dyDescent="0.25">
      <c r="D1647" s="53" t="s">
        <v>197</v>
      </c>
      <c r="E1647" s="53" t="s">
        <v>94</v>
      </c>
      <c r="F1647" s="53" t="s">
        <v>20</v>
      </c>
      <c r="G1647" s="53" t="s">
        <v>189</v>
      </c>
      <c r="H1647" s="54" t="e">
        <v>#N/A</v>
      </c>
      <c r="I1647" s="54" t="e">
        <v>#N/A</v>
      </c>
      <c r="J1647" s="54" t="e">
        <v>#N/A</v>
      </c>
      <c r="K1647" s="54" t="e">
        <v>#N/A</v>
      </c>
      <c r="L1647" s="54" t="e">
        <v>#N/A</v>
      </c>
      <c r="M1647" s="54" t="e">
        <v>#N/A</v>
      </c>
      <c r="N1647" s="148">
        <v>1042526.9561823043</v>
      </c>
      <c r="O1647" s="148">
        <v>1162988.6457035041</v>
      </c>
      <c r="P1647" s="148">
        <v>1595492.1872618927</v>
      </c>
      <c r="Q1647" s="148">
        <v>1626983.2388304109</v>
      </c>
      <c r="R1647" s="54">
        <v>1712837.6883159175</v>
      </c>
      <c r="AC1647" s="84" t="str">
        <f t="shared" si="27"/>
        <v>EU28Cable modem DOCSIS 3.1Rural</v>
      </c>
    </row>
    <row r="1648" spans="4:29" ht="13.15" customHeight="1" x14ac:dyDescent="0.25">
      <c r="D1648" s="53" t="s">
        <v>197</v>
      </c>
      <c r="E1648" s="53" t="s">
        <v>98</v>
      </c>
      <c r="F1648" s="53" t="s">
        <v>20</v>
      </c>
      <c r="G1648" s="53" t="s">
        <v>189</v>
      </c>
      <c r="H1648" s="54" t="e">
        <v>#N/A</v>
      </c>
      <c r="I1648" s="54" t="e">
        <v>#N/A</v>
      </c>
      <c r="J1648" s="54" t="e">
        <v>#N/A</v>
      </c>
      <c r="K1648" s="54" t="e">
        <v>#N/A</v>
      </c>
      <c r="L1648" s="54" t="e">
        <v>#N/A</v>
      </c>
      <c r="M1648" s="54" t="e">
        <v>#N/A</v>
      </c>
      <c r="N1648" s="148">
        <v>13970407.678330414</v>
      </c>
      <c r="O1648" s="148">
        <v>14802126.335963098</v>
      </c>
      <c r="P1648" s="148">
        <v>16141588.037096115</v>
      </c>
      <c r="Q1648" s="148">
        <v>17360976.531145826</v>
      </c>
      <c r="R1648" s="54">
        <v>18355815.638692632</v>
      </c>
      <c r="AC1648" s="84" t="str">
        <f t="shared" si="27"/>
        <v>EU28FWARural</v>
      </c>
    </row>
    <row r="1649" spans="4:29" ht="13.15" customHeight="1" x14ac:dyDescent="0.25">
      <c r="D1649" s="53" t="s">
        <v>197</v>
      </c>
      <c r="E1649" s="53" t="s">
        <v>102</v>
      </c>
      <c r="F1649" s="53" t="s">
        <v>20</v>
      </c>
      <c r="G1649" s="53" t="s">
        <v>189</v>
      </c>
      <c r="H1649" s="148">
        <v>8130497.8862556033</v>
      </c>
      <c r="I1649" s="148">
        <v>11995611.990447754</v>
      </c>
      <c r="J1649" s="148">
        <v>15002650.352233551</v>
      </c>
      <c r="K1649" s="148">
        <v>26251918.323349066</v>
      </c>
      <c r="L1649" s="148">
        <v>29206654.319640398</v>
      </c>
      <c r="M1649" s="148">
        <v>31191090.627349287</v>
      </c>
      <c r="N1649" s="148">
        <v>32454870.826904796</v>
      </c>
      <c r="O1649" s="148">
        <v>32642316.43698927</v>
      </c>
      <c r="P1649" s="148">
        <v>32675170.661775086</v>
      </c>
      <c r="Q1649" s="148">
        <v>32981372.430452213</v>
      </c>
      <c r="R1649" s="54" t="e">
        <v>#N/A</v>
      </c>
      <c r="AC1649" s="84" t="str">
        <f t="shared" si="27"/>
        <v>EU28LTERural</v>
      </c>
    </row>
    <row r="1650" spans="4:29" ht="13.15" customHeight="1" x14ac:dyDescent="0.25">
      <c r="D1650" s="53" t="s">
        <v>197</v>
      </c>
      <c r="E1650" s="53" t="s">
        <v>108</v>
      </c>
      <c r="F1650" s="53" t="s">
        <v>20</v>
      </c>
      <c r="G1650" s="53" t="s">
        <v>189</v>
      </c>
      <c r="H1650" s="54" t="e">
        <v>#N/A</v>
      </c>
      <c r="I1650" s="54" t="e">
        <v>#N/A</v>
      </c>
      <c r="J1650" s="54" t="e">
        <v>#N/A</v>
      </c>
      <c r="K1650" s="54" t="e">
        <v>#N/A</v>
      </c>
      <c r="L1650" s="54" t="e">
        <v>#N/A</v>
      </c>
      <c r="M1650" s="54" t="e">
        <v>#N/A</v>
      </c>
      <c r="N1650" s="54" t="e">
        <v>#N/A</v>
      </c>
      <c r="O1650" s="148">
        <v>294705.02763998334</v>
      </c>
      <c r="P1650" s="148">
        <v>9815185.6264529806</v>
      </c>
      <c r="Q1650" s="148">
        <v>15873624.865727309</v>
      </c>
      <c r="R1650" s="54">
        <v>23945367.411920648</v>
      </c>
      <c r="AC1650" s="84" t="str">
        <f t="shared" si="27"/>
        <v>EU285GRural</v>
      </c>
    </row>
    <row r="1651" spans="4:29" ht="13.15" customHeight="1" x14ac:dyDescent="0.25">
      <c r="D1651" s="53" t="s">
        <v>197</v>
      </c>
      <c r="E1651" s="53" t="s">
        <v>207</v>
      </c>
      <c r="F1651" s="53" t="s">
        <v>20</v>
      </c>
      <c r="G1651" s="53" t="s">
        <v>189</v>
      </c>
      <c r="H1651" s="54" t="e">
        <v>#N/A</v>
      </c>
      <c r="I1651" s="54" t="e">
        <v>#N/A</v>
      </c>
      <c r="J1651" s="54" t="e">
        <v>#N/A</v>
      </c>
      <c r="K1651" s="54" t="e">
        <v>#N/A</v>
      </c>
      <c r="L1651" s="54" t="e">
        <v>#N/A</v>
      </c>
      <c r="M1651" s="54" t="e">
        <v>#N/A</v>
      </c>
      <c r="N1651" s="54" t="e">
        <v>#N/A</v>
      </c>
      <c r="O1651" s="54" t="e">
        <v>#N/A</v>
      </c>
      <c r="P1651" s="54" t="e">
        <v>#N/A</v>
      </c>
      <c r="Q1651" s="54" t="e">
        <v>#N/A</v>
      </c>
      <c r="R1651" s="54" t="e">
        <v>#N/A</v>
      </c>
      <c r="S1651" s="79"/>
      <c r="AC1651" s="84" t="str">
        <f t="shared" si="27"/>
        <v>EU285G in the 3.4–3.8 GHz bandRural</v>
      </c>
    </row>
    <row r="1652" spans="4:29" ht="13.15" customHeight="1" x14ac:dyDescent="0.25">
      <c r="D1652" s="53" t="s">
        <v>197</v>
      </c>
      <c r="E1652" s="53" t="s">
        <v>112</v>
      </c>
      <c r="F1652" s="53" t="s">
        <v>20</v>
      </c>
      <c r="G1652" s="53" t="s">
        <v>189</v>
      </c>
      <c r="H1652" s="54">
        <v>32685699.240741521</v>
      </c>
      <c r="I1652" s="54">
        <v>31682187.469499033</v>
      </c>
      <c r="J1652" s="54">
        <v>31775188.400223751</v>
      </c>
      <c r="K1652" s="54">
        <v>32223048.001082845</v>
      </c>
      <c r="L1652" s="54">
        <v>32142335.667058289</v>
      </c>
      <c r="M1652" s="54">
        <v>32398703.948350165</v>
      </c>
      <c r="N1652" s="54">
        <v>33008768.043884691</v>
      </c>
      <c r="O1652" s="148">
        <v>33049761.793910582</v>
      </c>
      <c r="P1652" s="148">
        <v>32791227.874735974</v>
      </c>
      <c r="Q1652" s="148">
        <v>33212811.386084162</v>
      </c>
      <c r="R1652" s="54">
        <v>33211163.642614618</v>
      </c>
      <c r="AC1652" s="84" t="str">
        <f t="shared" si="27"/>
        <v>EU28SatelliteRural</v>
      </c>
    </row>
    <row r="1653" spans="4:29" ht="13.15" customHeight="1" x14ac:dyDescent="0.25">
      <c r="D1653" s="53" t="s">
        <v>197</v>
      </c>
      <c r="E1653" s="53" t="s">
        <v>52</v>
      </c>
      <c r="F1653" s="53" t="s">
        <v>20</v>
      </c>
      <c r="G1653" s="53" t="s">
        <v>189</v>
      </c>
      <c r="H1653" s="54">
        <v>32209501.12451208</v>
      </c>
      <c r="I1653" s="54">
        <v>31539858.620988175</v>
      </c>
      <c r="J1653" s="54">
        <v>31739157.395588629</v>
      </c>
      <c r="K1653" s="54">
        <v>31987122.48164013</v>
      </c>
      <c r="L1653" s="54">
        <v>31989760.038821377</v>
      </c>
      <c r="M1653" s="54">
        <v>32329169.657964297</v>
      </c>
      <c r="N1653" s="54" t="e">
        <v>#N/A</v>
      </c>
      <c r="O1653" s="54" t="e">
        <v>#N/A</v>
      </c>
      <c r="P1653" s="54" t="e">
        <v>#N/A</v>
      </c>
      <c r="Q1653" s="54" t="e">
        <v>#N/A</v>
      </c>
      <c r="R1653" s="54" t="e">
        <v>#N/A</v>
      </c>
      <c r="AC1653" s="84" t="str">
        <f t="shared" si="27"/>
        <v>EU28Overall broadband coverageRural</v>
      </c>
    </row>
    <row r="1654" spans="4:29" ht="13.15" customHeight="1" x14ac:dyDescent="0.25">
      <c r="D1654" s="53" t="s">
        <v>197</v>
      </c>
      <c r="E1654" s="53" t="s">
        <v>53</v>
      </c>
      <c r="F1654" s="53" t="s">
        <v>20</v>
      </c>
      <c r="G1654" s="53" t="s">
        <v>189</v>
      </c>
      <c r="H1654" s="54" t="e">
        <v>#N/A</v>
      </c>
      <c r="I1654" s="54" t="e">
        <v>#N/A</v>
      </c>
      <c r="J1654" s="54" t="e">
        <v>#N/A</v>
      </c>
      <c r="K1654" s="54" t="e">
        <v>#N/A</v>
      </c>
      <c r="L1654" s="54">
        <v>5252074.9218069781</v>
      </c>
      <c r="M1654" s="54">
        <v>6698709.298159549</v>
      </c>
      <c r="N1654" s="54" t="e">
        <v>#N/A</v>
      </c>
      <c r="O1654" s="54" t="e">
        <v>#N/A</v>
      </c>
      <c r="P1654" s="54" t="e">
        <v>#N/A</v>
      </c>
      <c r="Q1654" s="54" t="e">
        <v>#N/A</v>
      </c>
      <c r="R1654" s="54" t="e">
        <v>#N/A</v>
      </c>
      <c r="AC1654" s="84" t="str">
        <f t="shared" si="27"/>
        <v>EU28DOCSIS 3.0 &amp; FTTP coverageRural</v>
      </c>
    </row>
    <row r="1655" spans="4:29" ht="13.15" customHeight="1" x14ac:dyDescent="0.25">
      <c r="D1655" s="53" t="s">
        <v>197</v>
      </c>
      <c r="E1655" s="53" t="s">
        <v>129</v>
      </c>
      <c r="F1655" s="53" t="s">
        <v>20</v>
      </c>
      <c r="G1655" s="53" t="s">
        <v>189</v>
      </c>
      <c r="H1655" s="54">
        <v>5143977.0991003774</v>
      </c>
      <c r="I1655" s="54">
        <v>5419082.2534021921</v>
      </c>
      <c r="J1655" s="54">
        <v>5438918.5853838976</v>
      </c>
      <c r="K1655" s="54">
        <v>5290071.8887142744</v>
      </c>
      <c r="L1655" s="54">
        <v>5285447.4532302991</v>
      </c>
      <c r="M1655" s="54">
        <v>5367126.4310884578</v>
      </c>
      <c r="N1655" s="54" t="e">
        <v>#N/A</v>
      </c>
      <c r="O1655" s="54" t="e">
        <v>#N/A</v>
      </c>
      <c r="P1655" s="54" t="e">
        <v>#N/A</v>
      </c>
      <c r="Q1655" s="54" t="e">
        <v>#N/A</v>
      </c>
      <c r="R1655" s="54" t="e">
        <v>#N/A</v>
      </c>
      <c r="AC1655" s="84" t="str">
        <f t="shared" si="27"/>
        <v>EU28WiMAXRural</v>
      </c>
    </row>
    <row r="1656" spans="4:29" ht="13.15" customHeight="1" x14ac:dyDescent="0.25">
      <c r="D1656" s="53" t="s">
        <v>197</v>
      </c>
      <c r="E1656" s="53" t="s">
        <v>124</v>
      </c>
      <c r="F1656" s="53" t="s">
        <v>20</v>
      </c>
      <c r="G1656" s="53" t="s">
        <v>189</v>
      </c>
      <c r="H1656" s="54">
        <v>1728216.0882388505</v>
      </c>
      <c r="I1656" s="54">
        <v>2034574.2378768986</v>
      </c>
      <c r="J1656" s="54">
        <v>2052183.0345492912</v>
      </c>
      <c r="K1656" s="54">
        <v>2249025.9692373844</v>
      </c>
      <c r="L1656" s="54">
        <v>2691554.0401990875</v>
      </c>
      <c r="M1656" s="54">
        <v>3139898.9112824844</v>
      </c>
      <c r="N1656" s="54" t="e">
        <v>#N/A</v>
      </c>
      <c r="O1656" s="54" t="e">
        <v>#N/A</v>
      </c>
      <c r="P1656" s="54" t="e">
        <v>#N/A</v>
      </c>
      <c r="Q1656" s="54" t="e">
        <v>#N/A</v>
      </c>
      <c r="R1656" s="54" t="e">
        <v>#N/A</v>
      </c>
      <c r="AC1656" s="84" t="str">
        <f t="shared" si="27"/>
        <v>EU28Cable modemRural</v>
      </c>
    </row>
    <row r="1657" spans="4:29" ht="13.15" customHeight="1" x14ac:dyDescent="0.25">
      <c r="D1657" s="53" t="s">
        <v>197</v>
      </c>
      <c r="E1657" s="53" t="s">
        <v>134</v>
      </c>
      <c r="F1657" s="53" t="s">
        <v>20</v>
      </c>
      <c r="G1657" s="53" t="s">
        <v>189</v>
      </c>
      <c r="H1657" s="54">
        <v>28743596.369179901</v>
      </c>
      <c r="I1657" s="54">
        <v>28812145.219063301</v>
      </c>
      <c r="J1657" s="54">
        <v>29081230.550792553</v>
      </c>
      <c r="K1657" s="148">
        <v>29801098.553050864</v>
      </c>
      <c r="L1657" s="148">
        <v>30020815.193290129</v>
      </c>
      <c r="M1657" s="148">
        <v>30556895.299865529</v>
      </c>
      <c r="N1657" s="54" t="e">
        <v>#N/A</v>
      </c>
      <c r="O1657" s="54" t="e">
        <v>#N/A</v>
      </c>
      <c r="P1657" s="54" t="e">
        <v>#N/A</v>
      </c>
      <c r="Q1657" s="54" t="e">
        <v>#N/A</v>
      </c>
      <c r="R1657" s="54" t="e">
        <v>#N/A</v>
      </c>
      <c r="AC1657" s="84" t="str">
        <f t="shared" si="27"/>
        <v>EU28HSPARural</v>
      </c>
    </row>
  </sheetData>
  <autoFilter ref="D7:R1657" xr:uid="{00000000-0001-0000-0800-000000000000}"/>
  <dataValidations count="1">
    <dataValidation type="list" allowBlank="1" showInputMessage="1" showErrorMessage="1" sqref="F8:F1657" xr:uid="{00000000-0002-0000-0800-000000000000}">
      <formula1>"Total,Rural"</formula1>
    </dataValidation>
  </dataValidations>
  <pageMargins left="0.7" right="0.7" top="0.75" bottom="0.75" header="0.3" footer="0.3"/>
  <pageSetup paperSize="9" scale="31" fitToHeight="4" orientation="portrait" r:id="rId1"/>
  <headerFooter>
    <oddFooter>&amp;L&amp;1#&amp;"Rockwell"&amp;9&amp;K0078D7Information Classification: General</oddFooter>
  </headerFooter>
  <rowBreaks count="3" manualBreakCount="3">
    <brk id="111" max="16383" man="1"/>
    <brk id="223" max="16383" man="1"/>
    <brk id="334"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C1:AF1657"/>
  <sheetViews>
    <sheetView showGridLines="0" showRowColHeaders="0" topLeftCell="C3" zoomScaleNormal="100" workbookViewId="0">
      <pane ySplit="5" topLeftCell="A8" activePane="bottomLeft" state="frozen"/>
      <selection activeCell="R993" sqref="R993"/>
      <selection pane="bottomLeft"/>
    </sheetView>
  </sheetViews>
  <sheetFormatPr defaultColWidth="9.28515625" defaultRowHeight="15" x14ac:dyDescent="0.25"/>
  <cols>
    <col min="1" max="2" width="0" hidden="1" customWidth="1"/>
    <col min="3" max="3" width="8.7109375" style="8" customWidth="1"/>
    <col min="4" max="4" width="19.7109375" style="8" customWidth="1"/>
    <col min="5" max="5" width="43.42578125" style="8" bestFit="1" customWidth="1"/>
    <col min="6" max="6" width="15.28515625" style="8" customWidth="1"/>
    <col min="7" max="7" width="18.7109375" style="8" customWidth="1"/>
    <col min="8" max="18" width="12.42578125" style="8" customWidth="1"/>
  </cols>
  <sheetData>
    <row r="1" spans="3:32" hidden="1" x14ac:dyDescent="0.25">
      <c r="C1" s="15"/>
      <c r="D1" s="15"/>
      <c r="E1" s="15"/>
      <c r="F1" s="15"/>
      <c r="G1" s="15"/>
      <c r="H1" s="15"/>
      <c r="I1" s="15"/>
      <c r="J1" s="15"/>
      <c r="K1" s="15"/>
      <c r="L1" s="15"/>
      <c r="M1" s="15"/>
      <c r="N1" s="15"/>
      <c r="O1" s="15"/>
      <c r="P1" s="15"/>
      <c r="Q1" s="15"/>
      <c r="R1" s="15"/>
    </row>
    <row r="2" spans="3:32" ht="4.5" hidden="1" customHeight="1" x14ac:dyDescent="0.25">
      <c r="C2" s="7"/>
      <c r="D2" s="7"/>
      <c r="E2" s="7"/>
      <c r="F2" s="7"/>
      <c r="G2" s="7"/>
      <c r="H2" s="7"/>
      <c r="I2" s="7"/>
      <c r="J2" s="7"/>
      <c r="K2" s="7"/>
      <c r="L2" s="7"/>
      <c r="M2" s="7"/>
      <c r="N2" s="7"/>
      <c r="O2" s="7"/>
      <c r="P2" s="7"/>
      <c r="Q2" s="7"/>
      <c r="R2" s="7"/>
    </row>
    <row r="3" spans="3:32" ht="44.1" customHeight="1" x14ac:dyDescent="0.25">
      <c r="C3" s="93" t="s">
        <v>5</v>
      </c>
      <c r="D3" s="34"/>
      <c r="E3" s="34"/>
      <c r="F3" s="34"/>
      <c r="G3" s="34"/>
      <c r="H3" s="34"/>
      <c r="I3" s="34"/>
      <c r="J3" s="34"/>
      <c r="K3" s="34"/>
      <c r="L3" s="34"/>
      <c r="M3" s="34"/>
      <c r="N3" s="34"/>
      <c r="O3" s="34"/>
      <c r="P3" s="34"/>
      <c r="Q3" s="34"/>
      <c r="R3" s="34"/>
      <c r="S3" s="42"/>
      <c r="T3" s="42"/>
      <c r="U3" s="42"/>
      <c r="V3" s="42"/>
      <c r="W3" s="42"/>
      <c r="X3" s="42"/>
      <c r="Y3" s="42"/>
      <c r="Z3" s="42"/>
      <c r="AA3" s="42"/>
      <c r="AB3" s="42"/>
      <c r="AC3" s="42"/>
      <c r="AD3" s="42"/>
      <c r="AE3" s="42"/>
      <c r="AF3" s="42"/>
    </row>
    <row r="4" spans="3:32" ht="13.15" customHeight="1" x14ac:dyDescent="0.25"/>
    <row r="5" spans="3:32" ht="15" customHeight="1" x14ac:dyDescent="0.25"/>
    <row r="6" spans="3:32" ht="13.15" customHeight="1" x14ac:dyDescent="0.25">
      <c r="C6" s="1" t="s">
        <v>190</v>
      </c>
      <c r="D6" s="92" t="s">
        <v>31</v>
      </c>
      <c r="I6" s="1" t="s">
        <v>19</v>
      </c>
    </row>
    <row r="7" spans="3:32" ht="13.15" customHeight="1" x14ac:dyDescent="0.25">
      <c r="D7" s="51" t="s">
        <v>15</v>
      </c>
      <c r="E7" s="51" t="s">
        <v>16</v>
      </c>
      <c r="F7" s="51" t="s">
        <v>143</v>
      </c>
      <c r="G7" s="51" t="s">
        <v>137</v>
      </c>
      <c r="H7" s="52">
        <v>2013</v>
      </c>
      <c r="I7" s="52">
        <v>2014</v>
      </c>
      <c r="J7" s="52">
        <v>2015</v>
      </c>
      <c r="K7" s="52">
        <v>2016</v>
      </c>
      <c r="L7" s="52">
        <v>2017</v>
      </c>
      <c r="M7" s="52">
        <v>2018</v>
      </c>
      <c r="N7" s="52">
        <v>2019</v>
      </c>
      <c r="O7" s="52">
        <v>2020</v>
      </c>
      <c r="P7" s="52">
        <v>2021</v>
      </c>
      <c r="Q7" s="52">
        <v>2022</v>
      </c>
      <c r="R7" s="52">
        <v>2023</v>
      </c>
    </row>
    <row r="8" spans="3:32" s="79" customFormat="1" ht="13.15" customHeight="1" x14ac:dyDescent="0.2">
      <c r="C8" s="114"/>
      <c r="D8" s="53" t="s">
        <v>146</v>
      </c>
      <c r="E8" s="53" t="s">
        <v>147</v>
      </c>
      <c r="F8" s="53" t="s">
        <v>19</v>
      </c>
      <c r="G8" s="53" t="s">
        <v>149</v>
      </c>
      <c r="H8" s="110">
        <v>83879</v>
      </c>
      <c r="I8" s="110">
        <v>83879</v>
      </c>
      <c r="J8" s="110">
        <v>83879</v>
      </c>
      <c r="K8" s="110">
        <v>83879</v>
      </c>
      <c r="L8" s="110">
        <v>83879</v>
      </c>
      <c r="M8" s="110">
        <v>83879</v>
      </c>
      <c r="N8" s="110">
        <v>83879</v>
      </c>
      <c r="O8" s="110">
        <v>83879</v>
      </c>
      <c r="P8" s="144">
        <v>83927</v>
      </c>
      <c r="Q8" s="144">
        <v>83927</v>
      </c>
      <c r="R8" s="110">
        <v>83927</v>
      </c>
    </row>
    <row r="9" spans="3:32" s="79" customFormat="1" ht="13.15" customHeight="1" x14ac:dyDescent="0.2">
      <c r="C9" s="114"/>
      <c r="D9" s="53" t="s">
        <v>146</v>
      </c>
      <c r="E9" s="53" t="s">
        <v>28</v>
      </c>
      <c r="F9" s="53" t="s">
        <v>19</v>
      </c>
      <c r="G9" s="53" t="s">
        <v>152</v>
      </c>
      <c r="H9" s="110">
        <v>8443018</v>
      </c>
      <c r="I9" s="110">
        <v>8451860</v>
      </c>
      <c r="J9" s="110">
        <v>8506889</v>
      </c>
      <c r="K9" s="110">
        <v>8576261</v>
      </c>
      <c r="L9" s="110">
        <v>8690076</v>
      </c>
      <c r="M9" s="110">
        <v>8772865</v>
      </c>
      <c r="N9" s="110">
        <v>8858775</v>
      </c>
      <c r="O9" s="110">
        <v>8901064</v>
      </c>
      <c r="P9" s="110">
        <v>8932664</v>
      </c>
      <c r="Q9" s="110">
        <v>8978929</v>
      </c>
      <c r="R9" s="110">
        <v>9104772</v>
      </c>
    </row>
    <row r="10" spans="3:32" s="79" customFormat="1" ht="13.15" customHeight="1" x14ac:dyDescent="0.2">
      <c r="C10" s="114"/>
      <c r="D10" s="53" t="s">
        <v>146</v>
      </c>
      <c r="E10" s="53" t="s">
        <v>31</v>
      </c>
      <c r="F10" s="53" t="s">
        <v>19</v>
      </c>
      <c r="G10" s="53" t="s">
        <v>152</v>
      </c>
      <c r="H10" s="110">
        <v>3670876</v>
      </c>
      <c r="I10" s="110">
        <v>3738906.2721707146</v>
      </c>
      <c r="J10" s="110">
        <v>3813261.2104301383</v>
      </c>
      <c r="K10" s="110">
        <v>3855149.9818457277</v>
      </c>
      <c r="L10" s="110">
        <v>3903332.5596650764</v>
      </c>
      <c r="M10" s="110">
        <v>3935533.8015411892</v>
      </c>
      <c r="N10" s="110">
        <v>3883312</v>
      </c>
      <c r="O10" s="110">
        <v>3918929</v>
      </c>
      <c r="P10" s="110">
        <v>3959143</v>
      </c>
      <c r="Q10" s="110">
        <v>3995050</v>
      </c>
      <c r="R10" s="110">
        <v>4033080</v>
      </c>
      <c r="S10" s="143"/>
    </row>
    <row r="11" spans="3:32" s="79" customFormat="1" ht="13.15" customHeight="1" x14ac:dyDescent="0.2">
      <c r="C11" s="114"/>
      <c r="D11" s="53" t="s">
        <v>146</v>
      </c>
      <c r="E11" s="53" t="s">
        <v>58</v>
      </c>
      <c r="F11" s="53" t="s">
        <v>19</v>
      </c>
      <c r="G11" s="53" t="s">
        <v>191</v>
      </c>
      <c r="H11" s="110">
        <v>0.98611670342446867</v>
      </c>
      <c r="I11" s="110">
        <v>0.98410351948247365</v>
      </c>
      <c r="J11" s="110">
        <v>0.98</v>
      </c>
      <c r="K11" s="110">
        <v>0.98085994408082033</v>
      </c>
      <c r="L11" s="110">
        <v>0.97935907622701568</v>
      </c>
      <c r="M11" s="110">
        <v>0.98051799512760041</v>
      </c>
      <c r="N11" s="110">
        <v>0.98199999999999998</v>
      </c>
      <c r="O11" s="110">
        <v>0.98583643643454633</v>
      </c>
      <c r="P11" s="110" t="e">
        <v>#N/A</v>
      </c>
      <c r="Q11" s="110" t="e">
        <v>#N/A</v>
      </c>
      <c r="R11" s="110" t="e">
        <v>#N/A</v>
      </c>
    </row>
    <row r="12" spans="3:32" s="79" customFormat="1" ht="13.15" customHeight="1" x14ac:dyDescent="0.2">
      <c r="C12" s="114"/>
      <c r="D12" s="53" t="s">
        <v>146</v>
      </c>
      <c r="E12" s="53" t="s">
        <v>60</v>
      </c>
      <c r="F12" s="53" t="s">
        <v>19</v>
      </c>
      <c r="G12" s="53" t="s">
        <v>191</v>
      </c>
      <c r="H12" s="110">
        <v>0.55595448215706067</v>
      </c>
      <c r="I12" s="110">
        <v>0.60267320774002608</v>
      </c>
      <c r="J12" s="110">
        <v>0.65167102950750788</v>
      </c>
      <c r="K12" s="110">
        <v>0.67287768362130884</v>
      </c>
      <c r="L12" s="110">
        <v>0.71290082516758335</v>
      </c>
      <c r="M12" s="110">
        <v>0.723504060663402</v>
      </c>
      <c r="N12" s="110">
        <v>0.78769694528793976</v>
      </c>
      <c r="O12" s="110">
        <v>0.86619999999999997</v>
      </c>
      <c r="P12" s="110">
        <v>0.93307213202453154</v>
      </c>
      <c r="Q12" s="110">
        <v>0.94810177594773537</v>
      </c>
      <c r="R12" s="110">
        <v>0.94152012853699896</v>
      </c>
    </row>
    <row r="13" spans="3:32" s="79" customFormat="1" ht="13.15" customHeight="1" x14ac:dyDescent="0.2">
      <c r="C13" s="114"/>
      <c r="D13" s="53" t="s">
        <v>146</v>
      </c>
      <c r="E13" s="53" t="s">
        <v>61</v>
      </c>
      <c r="F13" s="53" t="s">
        <v>19</v>
      </c>
      <c r="G13" s="53" t="s">
        <v>191</v>
      </c>
      <c r="H13" s="110">
        <v>0.4319350423873573</v>
      </c>
      <c r="I13" s="110">
        <v>0.40829671829032027</v>
      </c>
      <c r="J13" s="110">
        <v>0.42328946612790341</v>
      </c>
      <c r="K13" s="110">
        <v>0.49522395355236598</v>
      </c>
      <c r="L13" s="110">
        <v>0.56173104132615659</v>
      </c>
      <c r="M13" s="110">
        <v>0.57541348610985954</v>
      </c>
      <c r="N13" s="110">
        <v>0.65207019163023705</v>
      </c>
      <c r="O13" s="110">
        <v>0.7220597770462287</v>
      </c>
      <c r="P13" s="110">
        <v>0.82818857515376432</v>
      </c>
      <c r="Q13" s="110">
        <v>0.85802230259946688</v>
      </c>
      <c r="R13" s="110">
        <v>0.87516885358088603</v>
      </c>
    </row>
    <row r="14" spans="3:32" s="79" customFormat="1" ht="13.15" customHeight="1" x14ac:dyDescent="0.2">
      <c r="C14" s="114"/>
      <c r="D14" s="53" t="s">
        <v>146</v>
      </c>
      <c r="E14" s="53" t="s">
        <v>62</v>
      </c>
      <c r="F14" s="53" t="s">
        <v>19</v>
      </c>
      <c r="G14" s="53" t="s">
        <v>191</v>
      </c>
      <c r="H14" s="110" t="e">
        <v>#N/A</v>
      </c>
      <c r="I14" s="110" t="e">
        <v>#N/A</v>
      </c>
      <c r="J14" s="110" t="e">
        <v>#N/A</v>
      </c>
      <c r="K14" s="110" t="e">
        <v>#N/A</v>
      </c>
      <c r="L14" s="110" t="e">
        <v>#N/A</v>
      </c>
      <c r="M14" s="110" t="e">
        <v>#N/A</v>
      </c>
      <c r="N14" s="110">
        <v>0.13798427733851901</v>
      </c>
      <c r="O14" s="110">
        <v>0.36941955314832192</v>
      </c>
      <c r="P14" s="110">
        <v>0.45373026435266423</v>
      </c>
      <c r="Q14" s="110">
        <v>0.54833831866935334</v>
      </c>
      <c r="R14" s="110">
        <v>0.65109122556457999</v>
      </c>
    </row>
    <row r="15" spans="3:32" s="79" customFormat="1" ht="13.15" customHeight="1" x14ac:dyDescent="0.2">
      <c r="C15" s="114"/>
      <c r="D15" s="53" t="s">
        <v>146</v>
      </c>
      <c r="E15" s="53" t="s">
        <v>63</v>
      </c>
      <c r="F15" s="53" t="s">
        <v>19</v>
      </c>
      <c r="G15" s="53" t="s">
        <v>191</v>
      </c>
      <c r="H15" s="110" t="e">
        <v>#N/A</v>
      </c>
      <c r="I15" s="110" t="e">
        <v>#N/A</v>
      </c>
      <c r="J15" s="110" t="e">
        <v>#N/A</v>
      </c>
      <c r="K15" s="110" t="e">
        <v>#N/A</v>
      </c>
      <c r="L15" s="110" t="e">
        <v>#N/A</v>
      </c>
      <c r="M15" s="110" t="e">
        <v>#N/A</v>
      </c>
      <c r="N15" s="110" t="e">
        <v>#N/A</v>
      </c>
      <c r="O15" s="110" t="e">
        <v>#N/A</v>
      </c>
      <c r="P15" s="110">
        <v>0.17498029245217966</v>
      </c>
      <c r="Q15" s="110">
        <v>0.21570919012277692</v>
      </c>
      <c r="R15" s="110">
        <v>0.39858668808949899</v>
      </c>
    </row>
    <row r="16" spans="3:32" s="79" customFormat="1" ht="13.15" customHeight="1" x14ac:dyDescent="0.2">
      <c r="C16" s="114"/>
      <c r="D16" s="53" t="s">
        <v>146</v>
      </c>
      <c r="E16" s="53" t="s">
        <v>65</v>
      </c>
      <c r="F16" s="53" t="s">
        <v>19</v>
      </c>
      <c r="G16" s="53" t="s">
        <v>191</v>
      </c>
      <c r="H16" s="110">
        <v>0.99127949840855445</v>
      </c>
      <c r="I16" s="110">
        <v>0.9924963163093713</v>
      </c>
      <c r="J16" s="110">
        <v>0.99249740417284849</v>
      </c>
      <c r="K16" s="110">
        <v>0.99248000000000003</v>
      </c>
      <c r="L16" s="110">
        <v>0.99248000000000003</v>
      </c>
      <c r="M16" s="110">
        <v>0.99260000000000004</v>
      </c>
      <c r="N16" s="110">
        <v>0.99286227838504815</v>
      </c>
      <c r="O16" s="110">
        <v>0.98880000000000001</v>
      </c>
      <c r="P16" s="110">
        <v>0.98989377246540478</v>
      </c>
      <c r="Q16" s="110">
        <v>0.99064892804845994</v>
      </c>
      <c r="R16" s="110">
        <v>0.99151566544675507</v>
      </c>
    </row>
    <row r="17" spans="3:18" s="79" customFormat="1" ht="13.15" customHeight="1" x14ac:dyDescent="0.2">
      <c r="C17" s="114"/>
      <c r="D17" s="53" t="s">
        <v>146</v>
      </c>
      <c r="E17" s="53" t="s">
        <v>70</v>
      </c>
      <c r="F17" s="53" t="s">
        <v>19</v>
      </c>
      <c r="G17" s="53" t="s">
        <v>191</v>
      </c>
      <c r="H17" s="110">
        <v>0.57496614432086512</v>
      </c>
      <c r="I17" s="110">
        <v>0.61499999999999999</v>
      </c>
      <c r="J17" s="110">
        <v>0.66500000000000004</v>
      </c>
      <c r="K17" s="110">
        <v>0.68664040496987477</v>
      </c>
      <c r="L17" s="110">
        <v>0.71846346476679201</v>
      </c>
      <c r="M17" s="110">
        <v>0.727131258936492</v>
      </c>
      <c r="N17" s="110">
        <v>0.78769694528793976</v>
      </c>
      <c r="O17" s="110">
        <v>0.86619999999999997</v>
      </c>
      <c r="P17" s="110">
        <v>0.93105982784658192</v>
      </c>
      <c r="Q17" s="110">
        <v>0.94733482684822468</v>
      </c>
      <c r="R17" s="110">
        <v>0.9415235998294107</v>
      </c>
    </row>
    <row r="18" spans="3:18" s="79" customFormat="1" ht="13.15" customHeight="1" x14ac:dyDescent="0.2">
      <c r="C18" s="114"/>
      <c r="D18" s="53" t="s">
        <v>146</v>
      </c>
      <c r="E18" s="53" t="s">
        <v>225</v>
      </c>
      <c r="F18" s="53" t="s">
        <v>19</v>
      </c>
      <c r="G18" s="53" t="s">
        <v>191</v>
      </c>
      <c r="H18" s="110" t="e">
        <v>#N/A</v>
      </c>
      <c r="I18" s="110" t="e">
        <v>#N/A</v>
      </c>
      <c r="J18" s="110" t="e">
        <v>#N/A</v>
      </c>
      <c r="K18" s="110" t="e">
        <v>#N/A</v>
      </c>
      <c r="L18" s="110" t="e">
        <v>#N/A</v>
      </c>
      <c r="M18" s="110" t="e">
        <v>#N/A</v>
      </c>
      <c r="N18" s="110">
        <v>0.13798427733851917</v>
      </c>
      <c r="O18" s="110">
        <v>0.39256388671496728</v>
      </c>
      <c r="P18" s="110">
        <v>0.45373026435266423</v>
      </c>
      <c r="Q18" s="110">
        <v>0.54833831866935334</v>
      </c>
      <c r="R18" s="110">
        <v>0.67622288672676922</v>
      </c>
    </row>
    <row r="19" spans="3:18" s="79" customFormat="1" ht="13.15" customHeight="1" x14ac:dyDescent="0.2">
      <c r="C19" s="114"/>
      <c r="D19" s="53" t="s">
        <v>146</v>
      </c>
      <c r="E19" s="53" t="s">
        <v>226</v>
      </c>
      <c r="F19" s="53" t="s">
        <v>19</v>
      </c>
      <c r="G19" s="53" t="s">
        <v>191</v>
      </c>
      <c r="H19" s="110" t="e">
        <v>#N/A</v>
      </c>
      <c r="I19" s="110" t="e">
        <v>#N/A</v>
      </c>
      <c r="J19" s="110" t="e">
        <v>#N/A</v>
      </c>
      <c r="K19" s="110" t="e">
        <v>#N/A</v>
      </c>
      <c r="L19" s="110" t="e">
        <v>#N/A</v>
      </c>
      <c r="M19" s="110" t="e">
        <v>#N/A</v>
      </c>
      <c r="N19" s="110" t="e">
        <v>#N/A</v>
      </c>
      <c r="O19" s="110" t="e">
        <v>#N/A</v>
      </c>
      <c r="P19" s="110" t="e">
        <v>#N/A</v>
      </c>
      <c r="Q19" s="110" t="e">
        <v>#N/A</v>
      </c>
      <c r="R19" s="110" t="e">
        <v>#N/A</v>
      </c>
    </row>
    <row r="20" spans="3:18" s="79" customFormat="1" ht="13.15" customHeight="1" x14ac:dyDescent="0.2">
      <c r="C20" s="114"/>
      <c r="D20" s="53" t="s">
        <v>146</v>
      </c>
      <c r="E20" s="53" t="s">
        <v>74</v>
      </c>
      <c r="F20" s="53" t="s">
        <v>19</v>
      </c>
      <c r="G20" s="53" t="s">
        <v>191</v>
      </c>
      <c r="H20" s="110">
        <v>0.98255899681710857</v>
      </c>
      <c r="I20" s="110">
        <v>0.98397862853855356</v>
      </c>
      <c r="J20" s="110">
        <v>0.98398850852753672</v>
      </c>
      <c r="K20" s="110">
        <v>0.97187900244748493</v>
      </c>
      <c r="L20" s="110">
        <v>0.96948041611949376</v>
      </c>
      <c r="M20" s="110">
        <v>0.96613761219562633</v>
      </c>
      <c r="N20" s="110">
        <v>0.96935296468581456</v>
      </c>
      <c r="O20" s="110">
        <v>0.9533918578264623</v>
      </c>
      <c r="P20" s="110">
        <v>0.97256148616000992</v>
      </c>
      <c r="Q20" s="110">
        <v>0.96965419706887268</v>
      </c>
      <c r="R20" s="110">
        <v>0.96493945074236065</v>
      </c>
    </row>
    <row r="21" spans="3:18" s="79" customFormat="1" ht="13.15" customHeight="1" x14ac:dyDescent="0.2">
      <c r="C21" s="114"/>
      <c r="D21" s="53" t="s">
        <v>146</v>
      </c>
      <c r="E21" s="53" t="s">
        <v>78</v>
      </c>
      <c r="F21" s="53" t="s">
        <v>19</v>
      </c>
      <c r="G21" s="53" t="s">
        <v>191</v>
      </c>
      <c r="H21" s="110">
        <v>0.47399999999999998</v>
      </c>
      <c r="I21" s="110">
        <v>0.47599999999999998</v>
      </c>
      <c r="J21" s="110">
        <v>0.47799999999999998</v>
      </c>
      <c r="K21" s="110">
        <v>0.48084639875138885</v>
      </c>
      <c r="L21" s="110">
        <v>0.48460290860082511</v>
      </c>
      <c r="M21" s="110">
        <v>0.48795715825079855</v>
      </c>
      <c r="N21" s="110">
        <v>0.49700410371353115</v>
      </c>
      <c r="O21" s="110">
        <v>0.63225488392364337</v>
      </c>
      <c r="P21" s="110">
        <v>0.78680992325864463</v>
      </c>
      <c r="Q21" s="110">
        <v>0.81617802030012143</v>
      </c>
      <c r="R21" s="110">
        <v>0.8335202872246521</v>
      </c>
    </row>
    <row r="22" spans="3:18" s="79" customFormat="1" ht="13.15" customHeight="1" x14ac:dyDescent="0.2">
      <c r="C22" s="114"/>
      <c r="D22" s="53" t="s">
        <v>146</v>
      </c>
      <c r="E22" s="53" t="s">
        <v>82</v>
      </c>
      <c r="F22" s="53" t="s">
        <v>19</v>
      </c>
      <c r="G22" s="53" t="s">
        <v>191</v>
      </c>
      <c r="H22" s="110" t="e">
        <v>#N/A</v>
      </c>
      <c r="I22" s="110" t="e">
        <v>#N/A</v>
      </c>
      <c r="J22" s="110" t="e">
        <v>#N/A</v>
      </c>
      <c r="K22" s="110" t="e">
        <v>#N/A</v>
      </c>
      <c r="L22" s="110" t="e">
        <v>#N/A</v>
      </c>
      <c r="M22" s="110" t="e">
        <v>#N/A</v>
      </c>
      <c r="N22" s="110">
        <v>0.21690505424235809</v>
      </c>
      <c r="O22" s="110">
        <v>0.34674805284811233</v>
      </c>
      <c r="P22" s="110">
        <v>0.50706453391554684</v>
      </c>
      <c r="Q22" s="110">
        <v>0.55319457829063468</v>
      </c>
      <c r="R22" s="110">
        <v>0.57123935057077968</v>
      </c>
    </row>
    <row r="23" spans="3:18" s="79" customFormat="1" ht="13.15" customHeight="1" x14ac:dyDescent="0.2">
      <c r="C23" s="114"/>
      <c r="D23" s="53" t="s">
        <v>146</v>
      </c>
      <c r="E23" s="53" t="s">
        <v>86</v>
      </c>
      <c r="F23" s="53" t="s">
        <v>19</v>
      </c>
      <c r="G23" s="53" t="s">
        <v>191</v>
      </c>
      <c r="H23" s="110">
        <v>7.1427092606778333E-2</v>
      </c>
      <c r="I23" s="110">
        <v>7.1357766303433615E-2</v>
      </c>
      <c r="J23" s="110">
        <v>7.1135083468843271E-2</v>
      </c>
      <c r="K23" s="110">
        <v>8.0486220445489129E-2</v>
      </c>
      <c r="L23" s="110">
        <v>0.12443379731377013</v>
      </c>
      <c r="M23" s="110">
        <v>0.13033363900959141</v>
      </c>
      <c r="N23" s="110">
        <v>0.13771517714775428</v>
      </c>
      <c r="O23" s="110">
        <v>0.20541709227189367</v>
      </c>
      <c r="P23" s="110">
        <v>0.26622352362619889</v>
      </c>
      <c r="Q23" s="110">
        <v>0.3662364676286905</v>
      </c>
      <c r="R23" s="110">
        <v>0.40971391591538014</v>
      </c>
    </row>
    <row r="24" spans="3:18" s="79" customFormat="1" ht="13.15" customHeight="1" x14ac:dyDescent="0.2">
      <c r="C24" s="114"/>
      <c r="D24" s="53" t="s">
        <v>146</v>
      </c>
      <c r="E24" s="53" t="s">
        <v>90</v>
      </c>
      <c r="F24" s="53" t="s">
        <v>19</v>
      </c>
      <c r="G24" s="53" t="s">
        <v>191</v>
      </c>
      <c r="H24" s="110">
        <v>0.39122487384482613</v>
      </c>
      <c r="I24" s="110">
        <v>0.39144241233387139</v>
      </c>
      <c r="J24" s="110">
        <v>0.4063837141700562</v>
      </c>
      <c r="K24" s="110">
        <v>0.45629647578789956</v>
      </c>
      <c r="L24" s="110">
        <v>0.51845199594027369</v>
      </c>
      <c r="M24" s="110">
        <v>0.52959619181387141</v>
      </c>
      <c r="N24" s="110">
        <v>0.53207674273918759</v>
      </c>
      <c r="O24" s="110">
        <v>0.58338617515142532</v>
      </c>
      <c r="P24" s="110">
        <v>0.59306142768775971</v>
      </c>
      <c r="Q24" s="110">
        <v>0.59266317067370866</v>
      </c>
      <c r="R24" s="110">
        <v>0.59441840975135629</v>
      </c>
    </row>
    <row r="25" spans="3:18" s="79" customFormat="1" ht="13.15" customHeight="1" x14ac:dyDescent="0.2">
      <c r="C25" s="114"/>
      <c r="D25" s="53" t="s">
        <v>146</v>
      </c>
      <c r="E25" s="53" t="s">
        <v>94</v>
      </c>
      <c r="F25" s="53" t="s">
        <v>19</v>
      </c>
      <c r="G25" s="53" t="s">
        <v>191</v>
      </c>
      <c r="H25" s="110" t="e">
        <v>#N/A</v>
      </c>
      <c r="I25" s="110" t="e">
        <v>#N/A</v>
      </c>
      <c r="J25" s="110" t="e">
        <v>#N/A</v>
      </c>
      <c r="K25" s="110" t="e">
        <v>#N/A</v>
      </c>
      <c r="L25" s="110" t="e">
        <v>#N/A</v>
      </c>
      <c r="M25" s="110" t="e">
        <v>#N/A</v>
      </c>
      <c r="N25" s="110">
        <v>2.7244784864054189E-4</v>
      </c>
      <c r="O25" s="110">
        <v>0.26679125853007291</v>
      </c>
      <c r="P25" s="110">
        <v>0.32026324888997443</v>
      </c>
      <c r="Q25" s="110">
        <v>0.39509543059536179</v>
      </c>
      <c r="R25" s="110">
        <v>0.52551424717585571</v>
      </c>
    </row>
    <row r="26" spans="3:18" s="79" customFormat="1" ht="13.15" customHeight="1" x14ac:dyDescent="0.2">
      <c r="C26" s="114"/>
      <c r="D26" s="53" t="s">
        <v>146</v>
      </c>
      <c r="E26" s="53" t="s">
        <v>98</v>
      </c>
      <c r="F26" s="53" t="s">
        <v>19</v>
      </c>
      <c r="G26" s="53" t="s">
        <v>191</v>
      </c>
      <c r="H26" s="110" t="e">
        <v>#N/A</v>
      </c>
      <c r="I26" s="110" t="e">
        <v>#N/A</v>
      </c>
      <c r="J26" s="110" t="e">
        <v>#N/A</v>
      </c>
      <c r="K26" s="110" t="e">
        <v>#N/A</v>
      </c>
      <c r="L26" s="110" t="e">
        <v>#N/A</v>
      </c>
      <c r="M26" s="110" t="e">
        <v>#N/A</v>
      </c>
      <c r="N26" s="110">
        <v>0.41486081983626349</v>
      </c>
      <c r="O26" s="110">
        <v>0.16186335603426344</v>
      </c>
      <c r="P26" s="110">
        <v>0.19926660896057555</v>
      </c>
      <c r="Q26" s="110">
        <v>0.20728501520631781</v>
      </c>
      <c r="R26" s="110">
        <v>0.18712819978775527</v>
      </c>
    </row>
    <row r="27" spans="3:18" s="79" customFormat="1" ht="13.15" customHeight="1" x14ac:dyDescent="0.2">
      <c r="C27" s="114"/>
      <c r="D27" s="53" t="s">
        <v>146</v>
      </c>
      <c r="E27" s="53" t="s">
        <v>102</v>
      </c>
      <c r="F27" s="53" t="s">
        <v>19</v>
      </c>
      <c r="G27" s="53" t="s">
        <v>191</v>
      </c>
      <c r="H27" s="110">
        <v>0.35000010896581635</v>
      </c>
      <c r="I27" s="110">
        <v>0.60055995476551816</v>
      </c>
      <c r="J27" s="110">
        <v>0.89510189025546305</v>
      </c>
      <c r="K27" s="110">
        <v>0.98990451282780134</v>
      </c>
      <c r="L27" s="110">
        <v>0.99007492269690145</v>
      </c>
      <c r="M27" s="110">
        <v>0.99464127367528909</v>
      </c>
      <c r="N27" s="110">
        <v>0.99557780217095537</v>
      </c>
      <c r="O27" s="110">
        <v>0.99972160761269213</v>
      </c>
      <c r="P27" s="110">
        <v>0.99962037238867096</v>
      </c>
      <c r="Q27" s="110">
        <v>0.99939600255315952</v>
      </c>
      <c r="R27" s="110" t="e">
        <v>#N/A</v>
      </c>
    </row>
    <row r="28" spans="3:18" s="79" customFormat="1" ht="13.15" customHeight="1" x14ac:dyDescent="0.2">
      <c r="C28" s="114"/>
      <c r="D28" s="53" t="s">
        <v>146</v>
      </c>
      <c r="E28" s="53" t="s">
        <v>106</v>
      </c>
      <c r="F28" s="53" t="s">
        <v>19</v>
      </c>
      <c r="G28" s="53" t="s">
        <v>191</v>
      </c>
      <c r="H28" s="110" t="e">
        <v>#N/A</v>
      </c>
      <c r="I28" s="110" t="e">
        <v>#N/A</v>
      </c>
      <c r="J28" s="110" t="e">
        <v>#N/A</v>
      </c>
      <c r="K28" s="110">
        <v>0.8933333333333332</v>
      </c>
      <c r="L28" s="110">
        <v>0.97000000000000008</v>
      </c>
      <c r="M28" s="110">
        <v>0.98488042455842972</v>
      </c>
      <c r="N28" s="110">
        <v>0.98199999999999987</v>
      </c>
      <c r="O28" s="110">
        <v>0.99315952564250765</v>
      </c>
      <c r="P28" s="110">
        <v>0.99156350968385987</v>
      </c>
      <c r="Q28" s="110" t="e">
        <v>#N/A</v>
      </c>
      <c r="R28" s="110" t="e">
        <v>#N/A</v>
      </c>
    </row>
    <row r="29" spans="3:18" s="79" customFormat="1" ht="13.15" customHeight="1" x14ac:dyDescent="0.2">
      <c r="C29" s="114"/>
      <c r="D29" s="53" t="s">
        <v>146</v>
      </c>
      <c r="E29" s="53" t="s">
        <v>108</v>
      </c>
      <c r="F29" s="53" t="s">
        <v>19</v>
      </c>
      <c r="G29" s="53" t="s">
        <v>191</v>
      </c>
      <c r="H29" s="110" t="e">
        <v>#N/A</v>
      </c>
      <c r="I29" s="110" t="e">
        <v>#N/A</v>
      </c>
      <c r="J29" s="110" t="e">
        <v>#N/A</v>
      </c>
      <c r="K29" s="110" t="e">
        <v>#N/A</v>
      </c>
      <c r="L29" s="110" t="e">
        <v>#N/A</v>
      </c>
      <c r="M29" s="110" t="e">
        <v>#N/A</v>
      </c>
      <c r="N29" s="110" t="e">
        <v>#N/A</v>
      </c>
      <c r="O29" s="110">
        <v>0.50015093409449363</v>
      </c>
      <c r="P29" s="110">
        <v>0.76801595698867153</v>
      </c>
      <c r="Q29" s="110">
        <v>0.91705009949812899</v>
      </c>
      <c r="R29" s="110">
        <v>0.96034916242673096</v>
      </c>
    </row>
    <row r="30" spans="3:18" s="79" customFormat="1" ht="13.15" customHeight="1" x14ac:dyDescent="0.2">
      <c r="C30" s="114"/>
      <c r="D30" s="53" t="s">
        <v>146</v>
      </c>
      <c r="E30" s="53" t="s">
        <v>207</v>
      </c>
      <c r="F30" s="53" t="s">
        <v>19</v>
      </c>
      <c r="G30" s="53" t="s">
        <v>191</v>
      </c>
      <c r="H30" s="110" t="e">
        <v>#N/A</v>
      </c>
      <c r="I30" s="110" t="e">
        <v>#N/A</v>
      </c>
      <c r="J30" s="110" t="e">
        <v>#N/A</v>
      </c>
      <c r="K30" s="110" t="e">
        <v>#N/A</v>
      </c>
      <c r="L30" s="110" t="e">
        <v>#N/A</v>
      </c>
      <c r="M30" s="110" t="e">
        <v>#N/A</v>
      </c>
      <c r="N30" s="110" t="e">
        <v>#N/A</v>
      </c>
      <c r="O30" s="110" t="e">
        <v>#N/A</v>
      </c>
      <c r="P30" s="110" t="e">
        <v>#N/A</v>
      </c>
      <c r="Q30" s="110">
        <v>0.73562708852204606</v>
      </c>
      <c r="R30" s="110">
        <v>0.79098629335396275</v>
      </c>
    </row>
    <row r="31" spans="3:18" s="79" customFormat="1" ht="13.15" customHeight="1" x14ac:dyDescent="0.2">
      <c r="C31" s="114"/>
      <c r="D31" s="53" t="s">
        <v>146</v>
      </c>
      <c r="E31" s="53" t="s">
        <v>112</v>
      </c>
      <c r="F31" s="53" t="s">
        <v>19</v>
      </c>
      <c r="G31" s="53" t="s">
        <v>191</v>
      </c>
      <c r="H31" s="110">
        <v>0.99949999999999994</v>
      </c>
      <c r="I31" s="110">
        <v>0.99949999999999994</v>
      </c>
      <c r="J31" s="110">
        <v>1</v>
      </c>
      <c r="K31" s="110">
        <v>1</v>
      </c>
      <c r="L31" s="110">
        <v>1</v>
      </c>
      <c r="M31" s="110">
        <v>1</v>
      </c>
      <c r="N31" s="110">
        <v>1</v>
      </c>
      <c r="O31" s="110">
        <v>1</v>
      </c>
      <c r="P31" s="110">
        <v>1</v>
      </c>
      <c r="Q31" s="110">
        <v>1</v>
      </c>
      <c r="R31" s="110">
        <v>1</v>
      </c>
    </row>
    <row r="32" spans="3:18" s="79" customFormat="1" ht="13.15" customHeight="1" x14ac:dyDescent="0.2">
      <c r="C32" s="114"/>
      <c r="D32" s="53" t="s">
        <v>146</v>
      </c>
      <c r="E32" s="53" t="s">
        <v>52</v>
      </c>
      <c r="F32" s="53" t="s">
        <v>19</v>
      </c>
      <c r="G32" s="53" t="s">
        <v>191</v>
      </c>
      <c r="H32" s="110">
        <v>0.99188098993235041</v>
      </c>
      <c r="I32" s="110">
        <v>0.9925698424872309</v>
      </c>
      <c r="J32" s="110">
        <v>0.99262995664766684</v>
      </c>
      <c r="K32" s="110">
        <v>0.99662834340892192</v>
      </c>
      <c r="L32" s="110">
        <v>0.99674425175549985</v>
      </c>
      <c r="M32" s="110">
        <v>0.99800228354848819</v>
      </c>
      <c r="N32" s="110" t="e">
        <v>#N/A</v>
      </c>
      <c r="O32" s="110" t="e">
        <v>#N/A</v>
      </c>
      <c r="P32" s="110" t="e">
        <v>#N/A</v>
      </c>
      <c r="Q32" s="110" t="e">
        <v>#N/A</v>
      </c>
      <c r="R32" s="110" t="e">
        <v>#N/A</v>
      </c>
    </row>
    <row r="33" spans="3:19" s="79" customFormat="1" ht="13.15" customHeight="1" x14ac:dyDescent="0.2">
      <c r="C33" s="114"/>
      <c r="D33" s="53" t="s">
        <v>146</v>
      </c>
      <c r="E33" s="53" t="s">
        <v>53</v>
      </c>
      <c r="F33" s="53" t="s">
        <v>19</v>
      </c>
      <c r="G33" s="53" t="s">
        <v>191</v>
      </c>
      <c r="H33" s="110" t="e">
        <v>#N/A</v>
      </c>
      <c r="I33" s="110" t="e">
        <v>#N/A</v>
      </c>
      <c r="J33" s="110" t="e">
        <v>#N/A</v>
      </c>
      <c r="K33" s="110" t="e">
        <v>#N/A</v>
      </c>
      <c r="L33" s="110">
        <v>0.56175483058360287</v>
      </c>
      <c r="M33" s="110">
        <v>0.57543726710869614</v>
      </c>
      <c r="N33" s="110" t="e">
        <v>#N/A</v>
      </c>
      <c r="O33" s="110" t="e">
        <v>#N/A</v>
      </c>
      <c r="P33" s="110" t="e">
        <v>#N/A</v>
      </c>
      <c r="Q33" s="110" t="e">
        <v>#N/A</v>
      </c>
      <c r="R33" s="110" t="e">
        <v>#N/A</v>
      </c>
    </row>
    <row r="34" spans="3:19" s="79" customFormat="1" ht="13.15" customHeight="1" x14ac:dyDescent="0.2">
      <c r="C34" s="114"/>
      <c r="D34" s="53" t="s">
        <v>146</v>
      </c>
      <c r="E34" s="53" t="s">
        <v>124</v>
      </c>
      <c r="F34" s="53" t="s">
        <v>19</v>
      </c>
      <c r="G34" s="53" t="s">
        <v>191</v>
      </c>
      <c r="H34" s="110">
        <v>0.39122487384482613</v>
      </c>
      <c r="I34" s="110">
        <v>0.39144241233387139</v>
      </c>
      <c r="J34" s="110">
        <v>0.4063837141700562</v>
      </c>
      <c r="K34" s="110">
        <v>0.47441864831574038</v>
      </c>
      <c r="L34" s="110">
        <v>0.52811498259250722</v>
      </c>
      <c r="M34" s="110">
        <v>0.53811389115419628</v>
      </c>
      <c r="N34" s="110" t="e">
        <v>#N/A</v>
      </c>
      <c r="O34" s="110" t="e">
        <v>#N/A</v>
      </c>
      <c r="P34" s="110" t="e">
        <v>#N/A</v>
      </c>
      <c r="Q34" s="110" t="e">
        <v>#N/A</v>
      </c>
      <c r="R34" s="110" t="e">
        <v>#N/A</v>
      </c>
    </row>
    <row r="35" spans="3:19" s="79" customFormat="1" ht="13.15" customHeight="1" x14ac:dyDescent="0.2">
      <c r="C35" s="114"/>
      <c r="D35" s="53" t="s">
        <v>146</v>
      </c>
      <c r="E35" s="53" t="s">
        <v>129</v>
      </c>
      <c r="F35" s="53" t="s">
        <v>19</v>
      </c>
      <c r="G35" s="53" t="s">
        <v>191</v>
      </c>
      <c r="H35" s="110">
        <v>0.17199999999999999</v>
      </c>
      <c r="I35" s="110">
        <v>0.16543248634207822</v>
      </c>
      <c r="J35" s="110">
        <v>0.16131347504302998</v>
      </c>
      <c r="K35" s="110">
        <v>0.12361530622047025</v>
      </c>
      <c r="L35" s="110">
        <v>0.12254561390742189</v>
      </c>
      <c r="M35" s="110">
        <v>0.12127748659214178</v>
      </c>
      <c r="N35" s="110" t="e">
        <v>#N/A</v>
      </c>
      <c r="O35" s="110" t="e">
        <v>#N/A</v>
      </c>
      <c r="P35" s="110" t="e">
        <v>#N/A</v>
      </c>
      <c r="Q35" s="110" t="e">
        <v>#N/A</v>
      </c>
      <c r="R35" s="110" t="e">
        <v>#N/A</v>
      </c>
    </row>
    <row r="36" spans="3:19" s="79" customFormat="1" ht="13.15" customHeight="1" x14ac:dyDescent="0.2">
      <c r="C36" s="114"/>
      <c r="D36" s="53" t="s">
        <v>146</v>
      </c>
      <c r="E36" s="53" t="s">
        <v>134</v>
      </c>
      <c r="F36" s="53" t="s">
        <v>19</v>
      </c>
      <c r="G36" s="53" t="s">
        <v>191</v>
      </c>
      <c r="H36" s="110">
        <v>0.97900000000000009</v>
      </c>
      <c r="I36" s="110">
        <v>0.9795281818257463</v>
      </c>
      <c r="J36" s="110">
        <v>0.97975613850509446</v>
      </c>
      <c r="K36" s="110">
        <v>0.9910184568261472</v>
      </c>
      <c r="L36" s="110">
        <v>0.99105394838068805</v>
      </c>
      <c r="M36" s="110">
        <v>0.99580699218882562</v>
      </c>
      <c r="N36" s="110" t="e">
        <v>#N/A</v>
      </c>
      <c r="O36" s="110" t="e">
        <v>#N/A</v>
      </c>
      <c r="P36" s="110" t="e">
        <v>#N/A</v>
      </c>
      <c r="Q36" s="110" t="e">
        <v>#N/A</v>
      </c>
      <c r="R36" s="110" t="e">
        <v>#N/A</v>
      </c>
    </row>
    <row r="37" spans="3:19" s="79" customFormat="1" ht="13.15" customHeight="1" x14ac:dyDescent="0.2">
      <c r="C37" s="114"/>
      <c r="D37" s="53" t="s">
        <v>148</v>
      </c>
      <c r="E37" s="53" t="s">
        <v>147</v>
      </c>
      <c r="F37" s="53" t="s">
        <v>19</v>
      </c>
      <c r="G37" s="53" t="s">
        <v>149</v>
      </c>
      <c r="H37" s="110">
        <v>30530</v>
      </c>
      <c r="I37" s="110">
        <v>30530</v>
      </c>
      <c r="J37" s="110">
        <v>30530</v>
      </c>
      <c r="K37" s="110">
        <v>30530</v>
      </c>
      <c r="L37" s="110">
        <v>30530</v>
      </c>
      <c r="M37" s="110">
        <v>30530</v>
      </c>
      <c r="N37" s="110">
        <v>30530</v>
      </c>
      <c r="O37" s="110">
        <v>30530</v>
      </c>
      <c r="P37" s="110">
        <v>30530</v>
      </c>
      <c r="Q37" s="110">
        <v>30530</v>
      </c>
      <c r="R37" s="110">
        <v>30530</v>
      </c>
    </row>
    <row r="38" spans="3:19" s="79" customFormat="1" ht="13.15" customHeight="1" x14ac:dyDescent="0.2">
      <c r="C38" s="114"/>
      <c r="D38" s="53" t="s">
        <v>148</v>
      </c>
      <c r="E38" s="53" t="s">
        <v>28</v>
      </c>
      <c r="F38" s="53" t="s">
        <v>19</v>
      </c>
      <c r="G38" s="53" t="s">
        <v>152</v>
      </c>
      <c r="H38" s="110">
        <v>11094850</v>
      </c>
      <c r="I38" s="110">
        <v>11161642</v>
      </c>
      <c r="J38" s="110">
        <v>11203992</v>
      </c>
      <c r="K38" s="110">
        <v>11258434</v>
      </c>
      <c r="L38" s="110">
        <v>11311117</v>
      </c>
      <c r="M38" s="110">
        <v>11351727</v>
      </c>
      <c r="N38" s="110">
        <v>11398589</v>
      </c>
      <c r="O38" s="110">
        <v>11455519</v>
      </c>
      <c r="P38" s="110">
        <v>11486362</v>
      </c>
      <c r="Q38" s="110">
        <v>11554766.999999996</v>
      </c>
      <c r="R38" s="110">
        <v>11617622.999999998</v>
      </c>
    </row>
    <row r="39" spans="3:19" s="79" customFormat="1" ht="13.15" customHeight="1" x14ac:dyDescent="0.2">
      <c r="C39" s="114"/>
      <c r="D39" s="53" t="s">
        <v>148</v>
      </c>
      <c r="E39" s="53" t="s">
        <v>31</v>
      </c>
      <c r="F39" s="53" t="s">
        <v>19</v>
      </c>
      <c r="G39" s="53" t="s">
        <v>152</v>
      </c>
      <c r="H39" s="110">
        <v>4622858</v>
      </c>
      <c r="I39" s="110">
        <v>4831879.653679654</v>
      </c>
      <c r="J39" s="110">
        <v>4850212.987012987</v>
      </c>
      <c r="K39" s="110">
        <v>4873780.9523809515</v>
      </c>
      <c r="L39" s="110">
        <v>4896587.4458874436</v>
      </c>
      <c r="M39" s="110">
        <v>4914167.532467532</v>
      </c>
      <c r="N39" s="110">
        <v>4899403.5117202029</v>
      </c>
      <c r="O39" s="110">
        <v>4751935.7946818834</v>
      </c>
      <c r="P39" s="110">
        <v>4989764</v>
      </c>
      <c r="Q39" s="110">
        <v>5022036</v>
      </c>
      <c r="R39" s="110">
        <v>4818474.9488654295</v>
      </c>
      <c r="S39" s="143"/>
    </row>
    <row r="40" spans="3:19" s="79" customFormat="1" ht="13.15" customHeight="1" x14ac:dyDescent="0.2">
      <c r="C40" s="114"/>
      <c r="D40" s="53" t="s">
        <v>148</v>
      </c>
      <c r="E40" s="53" t="s">
        <v>58</v>
      </c>
      <c r="F40" s="53" t="s">
        <v>19</v>
      </c>
      <c r="G40" s="53" t="s">
        <v>191</v>
      </c>
      <c r="H40" s="110">
        <v>0.99899999999999978</v>
      </c>
      <c r="I40" s="110">
        <v>0.99825112499999968</v>
      </c>
      <c r="J40" s="110">
        <v>0.99825112499999991</v>
      </c>
      <c r="K40" s="110">
        <v>0.99826986902398307</v>
      </c>
      <c r="L40" s="110">
        <v>0.99860776219214831</v>
      </c>
      <c r="M40" s="110">
        <v>0.99900001437868846</v>
      </c>
      <c r="N40" s="110">
        <v>0.99917772308487351</v>
      </c>
      <c r="O40" s="110">
        <v>0.99870068181820615</v>
      </c>
      <c r="P40" s="110" t="e">
        <v>#N/A</v>
      </c>
      <c r="Q40" s="110" t="e">
        <v>#N/A</v>
      </c>
      <c r="R40" s="110" t="e">
        <v>#N/A</v>
      </c>
    </row>
    <row r="41" spans="3:19" s="79" customFormat="1" ht="13.15" customHeight="1" x14ac:dyDescent="0.2">
      <c r="C41" s="114"/>
      <c r="D41" s="53" t="s">
        <v>148</v>
      </c>
      <c r="E41" s="53" t="s">
        <v>60</v>
      </c>
      <c r="F41" s="53" t="s">
        <v>19</v>
      </c>
      <c r="G41" s="53" t="s">
        <v>191</v>
      </c>
      <c r="H41" s="110">
        <v>0.95099999999999996</v>
      </c>
      <c r="I41" s="110">
        <v>0.95699999999999996</v>
      </c>
      <c r="J41" s="110">
        <v>0.96199999999999997</v>
      </c>
      <c r="K41" s="110">
        <v>0.96939109338006291</v>
      </c>
      <c r="L41" s="110">
        <v>0.97010000000000007</v>
      </c>
      <c r="M41" s="110">
        <v>0.98300989266071037</v>
      </c>
      <c r="N41" s="110">
        <v>0.98271990310529822</v>
      </c>
      <c r="O41" s="110">
        <v>0.98471202968737326</v>
      </c>
      <c r="P41" s="110">
        <v>0.99067390762368723</v>
      </c>
      <c r="Q41" s="110">
        <v>0.97801369803004201</v>
      </c>
      <c r="R41" s="110">
        <v>0.9780136980300419</v>
      </c>
    </row>
    <row r="42" spans="3:19" s="79" customFormat="1" ht="13.15" customHeight="1" x14ac:dyDescent="0.2">
      <c r="C42" s="114"/>
      <c r="D42" s="53" t="s">
        <v>148</v>
      </c>
      <c r="E42" s="53" t="s">
        <v>61</v>
      </c>
      <c r="F42" s="53" t="s">
        <v>19</v>
      </c>
      <c r="G42" s="53" t="s">
        <v>191</v>
      </c>
      <c r="H42" s="110">
        <v>0.91900000000000004</v>
      </c>
      <c r="I42" s="110">
        <v>0.92600000000000005</v>
      </c>
      <c r="J42" s="110">
        <v>0.93100000000000005</v>
      </c>
      <c r="K42" s="110">
        <v>0.93938130582482648</v>
      </c>
      <c r="L42" s="110">
        <v>0.94199999999999995</v>
      </c>
      <c r="M42" s="110">
        <v>0.95470825706545626</v>
      </c>
      <c r="N42" s="110">
        <v>0.96451026189175193</v>
      </c>
      <c r="O42" s="110">
        <v>0.96478941619692749</v>
      </c>
      <c r="P42" s="110">
        <v>0.97242975820098909</v>
      </c>
      <c r="Q42" s="110">
        <v>0.96883355674869709</v>
      </c>
      <c r="R42" s="110">
        <v>0.9688335567486972</v>
      </c>
    </row>
    <row r="43" spans="3:19" s="79" customFormat="1" ht="13.15" customHeight="1" x14ac:dyDescent="0.2">
      <c r="C43" s="114"/>
      <c r="D43" s="53" t="s">
        <v>148</v>
      </c>
      <c r="E43" s="53" t="s">
        <v>62</v>
      </c>
      <c r="F43" s="53" t="s">
        <v>19</v>
      </c>
      <c r="G43" s="53" t="s">
        <v>191</v>
      </c>
      <c r="H43" s="110" t="e">
        <v>#N/A</v>
      </c>
      <c r="I43" s="110" t="e">
        <v>#N/A</v>
      </c>
      <c r="J43" s="110" t="e">
        <v>#N/A</v>
      </c>
      <c r="K43" s="110" t="e">
        <v>#N/A</v>
      </c>
      <c r="L43" s="110" t="e">
        <v>#N/A</v>
      </c>
      <c r="M43" s="110" t="e">
        <v>#N/A</v>
      </c>
      <c r="N43" s="110">
        <v>0.49209115229878847</v>
      </c>
      <c r="O43" s="110">
        <v>0.49353937340114001</v>
      </c>
      <c r="P43" s="110">
        <v>0.69</v>
      </c>
      <c r="Q43" s="144">
        <v>0.77988146030374861</v>
      </c>
      <c r="R43" s="110">
        <v>0.95732472387191825</v>
      </c>
    </row>
    <row r="44" spans="3:19" s="79" customFormat="1" ht="13.15" customHeight="1" x14ac:dyDescent="0.2">
      <c r="C44" s="114"/>
      <c r="D44" s="53" t="s">
        <v>148</v>
      </c>
      <c r="E44" s="53" t="s">
        <v>63</v>
      </c>
      <c r="F44" s="53" t="s">
        <v>19</v>
      </c>
      <c r="G44" s="53" t="s">
        <v>191</v>
      </c>
      <c r="H44" s="110" t="e">
        <v>#N/A</v>
      </c>
      <c r="I44" s="110" t="e">
        <v>#N/A</v>
      </c>
      <c r="J44" s="110" t="e">
        <v>#N/A</v>
      </c>
      <c r="K44" s="110" t="e">
        <v>#N/A</v>
      </c>
      <c r="L44" s="110" t="e">
        <v>#N/A</v>
      </c>
      <c r="M44" s="110" t="e">
        <v>#N/A</v>
      </c>
      <c r="N44" s="110" t="e">
        <v>#N/A</v>
      </c>
      <c r="O44" s="110" t="e">
        <v>#N/A</v>
      </c>
      <c r="P44" s="110">
        <v>0.09</v>
      </c>
      <c r="Q44" s="110">
        <v>0.14579425555690959</v>
      </c>
      <c r="R44" s="110">
        <v>0.24999999999999986</v>
      </c>
    </row>
    <row r="45" spans="3:19" s="79" customFormat="1" ht="13.15" customHeight="1" x14ac:dyDescent="0.2">
      <c r="C45" s="114"/>
      <c r="D45" s="53" t="s">
        <v>148</v>
      </c>
      <c r="E45" s="53" t="s">
        <v>65</v>
      </c>
      <c r="F45" s="53" t="s">
        <v>19</v>
      </c>
      <c r="G45" s="53" t="s">
        <v>191</v>
      </c>
      <c r="H45" s="110">
        <v>0.99931890383630806</v>
      </c>
      <c r="I45" s="110">
        <v>0.99925000000000019</v>
      </c>
      <c r="J45" s="110">
        <v>0.99924999999999997</v>
      </c>
      <c r="K45" s="110">
        <v>0.99926877218225652</v>
      </c>
      <c r="L45" s="110">
        <v>0.99925008423527284</v>
      </c>
      <c r="M45" s="110">
        <v>0.99925001437868888</v>
      </c>
      <c r="N45" s="110">
        <v>0.99975169870865155</v>
      </c>
      <c r="O45" s="110">
        <v>0.99937554107620286</v>
      </c>
      <c r="P45" s="110">
        <v>0.99653600000000042</v>
      </c>
      <c r="Q45" s="110">
        <v>0.99979433486976432</v>
      </c>
      <c r="R45" s="110">
        <v>0.99978884492555553</v>
      </c>
    </row>
    <row r="46" spans="3:19" s="79" customFormat="1" ht="13.15" customHeight="1" x14ac:dyDescent="0.2">
      <c r="C46" s="114"/>
      <c r="D46" s="53" t="s">
        <v>148</v>
      </c>
      <c r="E46" s="53" t="s">
        <v>70</v>
      </c>
      <c r="F46" s="53" t="s">
        <v>19</v>
      </c>
      <c r="G46" s="53" t="s">
        <v>191</v>
      </c>
      <c r="H46" s="110">
        <v>0.98334127576749875</v>
      </c>
      <c r="I46" s="110">
        <v>0.98840969817552704</v>
      </c>
      <c r="J46" s="110">
        <v>0.98908095769843296</v>
      </c>
      <c r="K46" s="110">
        <v>0.98441959572564175</v>
      </c>
      <c r="L46" s="110">
        <v>0.98335624182626102</v>
      </c>
      <c r="M46" s="110">
        <v>0.98746679671164428</v>
      </c>
      <c r="N46" s="110">
        <v>0.99086215471060668</v>
      </c>
      <c r="O46" s="110">
        <v>0.99296299681218947</v>
      </c>
      <c r="P46" s="110">
        <v>0.99067400000000028</v>
      </c>
      <c r="Q46" s="110">
        <v>0.99355407363396131</v>
      </c>
      <c r="R46" s="110">
        <v>0.99580512686649247</v>
      </c>
    </row>
    <row r="47" spans="3:19" s="79" customFormat="1" ht="13.15" customHeight="1" x14ac:dyDescent="0.2">
      <c r="C47" s="114"/>
      <c r="D47" s="53" t="s">
        <v>148</v>
      </c>
      <c r="E47" s="53" t="s">
        <v>225</v>
      </c>
      <c r="F47" s="53" t="s">
        <v>19</v>
      </c>
      <c r="G47" s="53" t="s">
        <v>191</v>
      </c>
      <c r="H47" s="110" t="e">
        <v>#N/A</v>
      </c>
      <c r="I47" s="110" t="e">
        <v>#N/A</v>
      </c>
      <c r="J47" s="110" t="e">
        <v>#N/A</v>
      </c>
      <c r="K47" s="110" t="e">
        <v>#N/A</v>
      </c>
      <c r="L47" s="110" t="e">
        <v>#N/A</v>
      </c>
      <c r="M47" s="110" t="e">
        <v>#N/A</v>
      </c>
      <c r="N47" s="110">
        <v>0.66482490038800868</v>
      </c>
      <c r="O47" s="110">
        <v>0.67516166357767904</v>
      </c>
      <c r="P47" s="110">
        <v>0.68916525911846738</v>
      </c>
      <c r="Q47" s="110">
        <v>0.78280363434845024</v>
      </c>
      <c r="R47" s="110">
        <v>0.95953682024346232</v>
      </c>
    </row>
    <row r="48" spans="3:19" s="79" customFormat="1" ht="13.15" customHeight="1" x14ac:dyDescent="0.2">
      <c r="C48" s="114"/>
      <c r="D48" s="53" t="s">
        <v>148</v>
      </c>
      <c r="E48" s="53" t="s">
        <v>226</v>
      </c>
      <c r="F48" s="53" t="s">
        <v>19</v>
      </c>
      <c r="G48" s="53" t="s">
        <v>191</v>
      </c>
      <c r="H48" s="110" t="e">
        <v>#N/A</v>
      </c>
      <c r="I48" s="110" t="e">
        <v>#N/A</v>
      </c>
      <c r="J48" s="110" t="e">
        <v>#N/A</v>
      </c>
      <c r="K48" s="110" t="e">
        <v>#N/A</v>
      </c>
      <c r="L48" s="110" t="e">
        <v>#N/A</v>
      </c>
      <c r="M48" s="110" t="e">
        <v>#N/A</v>
      </c>
      <c r="N48" s="110" t="e">
        <v>#N/A</v>
      </c>
      <c r="O48" s="110" t="e">
        <v>#N/A</v>
      </c>
      <c r="P48" s="110" t="e">
        <v>#N/A</v>
      </c>
      <c r="Q48" s="110" t="e">
        <v>#N/A</v>
      </c>
      <c r="R48" s="110" t="e">
        <v>#N/A</v>
      </c>
    </row>
    <row r="49" spans="3:18" s="79" customFormat="1" ht="13.15" customHeight="1" x14ac:dyDescent="0.2">
      <c r="C49" s="114"/>
      <c r="D49" s="53" t="s">
        <v>148</v>
      </c>
      <c r="E49" s="53" t="s">
        <v>74</v>
      </c>
      <c r="F49" s="53" t="s">
        <v>19</v>
      </c>
      <c r="G49" s="53" t="s">
        <v>191</v>
      </c>
      <c r="H49" s="110">
        <v>0.99850006208280684</v>
      </c>
      <c r="I49" s="110">
        <v>0.99850000000000028</v>
      </c>
      <c r="J49" s="110">
        <v>0.99850000000000017</v>
      </c>
      <c r="K49" s="110">
        <v>0.99853754436451236</v>
      </c>
      <c r="L49" s="110">
        <v>0.99850016847054501</v>
      </c>
      <c r="M49" s="110">
        <v>0.99850002875737764</v>
      </c>
      <c r="N49" s="110">
        <v>0.99850000000000028</v>
      </c>
      <c r="O49" s="110">
        <v>0.9985002154453223</v>
      </c>
      <c r="P49" s="110">
        <v>0.99848045390743945</v>
      </c>
      <c r="Q49" s="110">
        <v>0.99850235980915791</v>
      </c>
      <c r="R49" s="110">
        <v>0.99851440712069872</v>
      </c>
    </row>
    <row r="50" spans="3:18" s="79" customFormat="1" ht="13.15" customHeight="1" x14ac:dyDescent="0.2">
      <c r="C50" s="114"/>
      <c r="D50" s="53" t="s">
        <v>148</v>
      </c>
      <c r="E50" s="53" t="s">
        <v>78</v>
      </c>
      <c r="F50" s="53" t="s">
        <v>19</v>
      </c>
      <c r="G50" s="53" t="s">
        <v>191</v>
      </c>
      <c r="H50" s="110">
        <v>0.88499992861558807</v>
      </c>
      <c r="I50" s="110">
        <v>0.8999999999999998</v>
      </c>
      <c r="J50" s="110">
        <v>0.90399999999999947</v>
      </c>
      <c r="K50" s="110">
        <v>0.92500000000000004</v>
      </c>
      <c r="L50" s="110">
        <v>0.93999996282898746</v>
      </c>
      <c r="M50" s="110">
        <v>0.94437061067212713</v>
      </c>
      <c r="N50" s="110">
        <v>0.9553999999999998</v>
      </c>
      <c r="O50" s="110">
        <v>0.96780000000000022</v>
      </c>
      <c r="P50" s="110">
        <v>0.96785520793918756</v>
      </c>
      <c r="Q50" s="110">
        <v>0.96893292435329093</v>
      </c>
      <c r="R50" s="110">
        <v>0.96499999999999975</v>
      </c>
    </row>
    <row r="51" spans="3:18" s="79" customFormat="1" ht="13.15" customHeight="1" x14ac:dyDescent="0.2">
      <c r="C51" s="114"/>
      <c r="D51" s="53" t="s">
        <v>148</v>
      </c>
      <c r="E51" s="53" t="s">
        <v>82</v>
      </c>
      <c r="F51" s="53" t="s">
        <v>19</v>
      </c>
      <c r="G51" s="53" t="s">
        <v>191</v>
      </c>
      <c r="H51" s="110" t="e">
        <v>#N/A</v>
      </c>
      <c r="I51" s="110" t="e">
        <v>#N/A</v>
      </c>
      <c r="J51" s="110" t="e">
        <v>#N/A</v>
      </c>
      <c r="K51" s="110" t="e">
        <v>#N/A</v>
      </c>
      <c r="L51" s="110" t="e">
        <v>#N/A</v>
      </c>
      <c r="M51" s="110" t="e">
        <v>#N/A</v>
      </c>
      <c r="N51" s="110">
        <v>0.52340133495464969</v>
      </c>
      <c r="O51" s="110">
        <v>0.54643842000994125</v>
      </c>
      <c r="P51" s="110">
        <v>0.51555020118776473</v>
      </c>
      <c r="Q51" s="110">
        <v>0.47857139911327529</v>
      </c>
      <c r="R51" s="110">
        <v>0.43808142708553421</v>
      </c>
    </row>
    <row r="52" spans="3:18" s="79" customFormat="1" ht="13.15" customHeight="1" x14ac:dyDescent="0.2">
      <c r="C52" s="114"/>
      <c r="D52" s="53" t="s">
        <v>148</v>
      </c>
      <c r="E52" s="53" t="s">
        <v>86</v>
      </c>
      <c r="F52" s="53" t="s">
        <v>19</v>
      </c>
      <c r="G52" s="53" t="s">
        <v>191</v>
      </c>
      <c r="H52" s="110">
        <v>3.5043256790496268E-3</v>
      </c>
      <c r="I52" s="110">
        <v>3.6424748258365568E-3</v>
      </c>
      <c r="J52" s="110">
        <v>3.6287066252814176E-3</v>
      </c>
      <c r="K52" s="110">
        <v>6.0899331114789151E-3</v>
      </c>
      <c r="L52" s="110">
        <v>8.3799177393355621E-3</v>
      </c>
      <c r="M52" s="110">
        <v>1.3977700749408338E-2</v>
      </c>
      <c r="N52" s="110">
        <v>3.5702954027746758E-2</v>
      </c>
      <c r="O52" s="110">
        <v>6.5125513382645231E-2</v>
      </c>
      <c r="P52" s="110">
        <v>0.10085780519270099</v>
      </c>
      <c r="Q52" s="110">
        <v>0.17163319917650283</v>
      </c>
      <c r="R52" s="110">
        <v>0.24999999999999986</v>
      </c>
    </row>
    <row r="53" spans="3:18" s="79" customFormat="1" ht="13.15" customHeight="1" x14ac:dyDescent="0.2">
      <c r="C53" s="114"/>
      <c r="D53" s="53" t="s">
        <v>148</v>
      </c>
      <c r="E53" s="53" t="s">
        <v>90</v>
      </c>
      <c r="F53" s="53" t="s">
        <v>19</v>
      </c>
      <c r="G53" s="53" t="s">
        <v>191</v>
      </c>
      <c r="H53" s="110">
        <v>0.92</v>
      </c>
      <c r="I53" s="110">
        <v>0.93000000000000016</v>
      </c>
      <c r="J53" s="110">
        <v>0.93700000000000006</v>
      </c>
      <c r="K53" s="110">
        <v>0.9383764698670406</v>
      </c>
      <c r="L53" s="110">
        <v>0.93899999999999995</v>
      </c>
      <c r="M53" s="110">
        <v>0.93856637979097723</v>
      </c>
      <c r="N53" s="110">
        <v>0.9346994793094342</v>
      </c>
      <c r="O53" s="110">
        <v>0.93632499432294003</v>
      </c>
      <c r="P53" s="110">
        <v>0.96465424016045653</v>
      </c>
      <c r="Q53" s="110">
        <v>0.95690632245567331</v>
      </c>
      <c r="R53" s="110">
        <v>0.95961250647322227</v>
      </c>
    </row>
    <row r="54" spans="3:18" s="79" customFormat="1" ht="13.15" customHeight="1" x14ac:dyDescent="0.2">
      <c r="C54" s="114"/>
      <c r="D54" s="53" t="s">
        <v>148</v>
      </c>
      <c r="E54" s="53" t="s">
        <v>94</v>
      </c>
      <c r="F54" s="53" t="s">
        <v>19</v>
      </c>
      <c r="G54" s="53" t="s">
        <v>191</v>
      </c>
      <c r="H54" s="110" t="e">
        <v>#N/A</v>
      </c>
      <c r="I54" s="110" t="e">
        <v>#N/A</v>
      </c>
      <c r="J54" s="110" t="e">
        <v>#N/A</v>
      </c>
      <c r="K54" s="110" t="e">
        <v>#N/A</v>
      </c>
      <c r="L54" s="110" t="e">
        <v>#N/A</v>
      </c>
      <c r="M54" s="110" t="e">
        <v>#N/A</v>
      </c>
      <c r="N54" s="110">
        <v>0.65612153639838433</v>
      </c>
      <c r="O54" s="110">
        <v>0.65805249786818698</v>
      </c>
      <c r="P54" s="110">
        <v>0.67675525335466769</v>
      </c>
      <c r="Q54" s="110">
        <v>0.74384452839445991</v>
      </c>
      <c r="R54" s="110">
        <v>0.95372392626922087</v>
      </c>
    </row>
    <row r="55" spans="3:18" s="79" customFormat="1" ht="13.15" customHeight="1" x14ac:dyDescent="0.2">
      <c r="C55" s="114"/>
      <c r="D55" s="53" t="s">
        <v>148</v>
      </c>
      <c r="E55" s="53" t="s">
        <v>98</v>
      </c>
      <c r="F55" s="53" t="s">
        <v>19</v>
      </c>
      <c r="G55" s="53" t="s">
        <v>191</v>
      </c>
      <c r="H55" s="110" t="e">
        <v>#N/A</v>
      </c>
      <c r="I55" s="110" t="e">
        <v>#N/A</v>
      </c>
      <c r="J55" s="110" t="e">
        <v>#N/A</v>
      </c>
      <c r="K55" s="110" t="e">
        <v>#N/A</v>
      </c>
      <c r="L55" s="110" t="e">
        <v>#N/A</v>
      </c>
      <c r="M55" s="110" t="e">
        <v>#N/A</v>
      </c>
      <c r="N55" s="110">
        <v>0</v>
      </c>
      <c r="O55" s="110">
        <v>0</v>
      </c>
      <c r="P55" s="110">
        <v>0.97702236017575184</v>
      </c>
      <c r="Q55" s="110">
        <v>0.99805895457539529</v>
      </c>
      <c r="R55" s="110">
        <v>0.99809690392781247</v>
      </c>
    </row>
    <row r="56" spans="3:18" s="79" customFormat="1" ht="13.15" customHeight="1" x14ac:dyDescent="0.2">
      <c r="C56" s="114"/>
      <c r="D56" s="53" t="s">
        <v>148</v>
      </c>
      <c r="E56" s="53" t="s">
        <v>102</v>
      </c>
      <c r="F56" s="53" t="s">
        <v>19</v>
      </c>
      <c r="G56" s="53" t="s">
        <v>191</v>
      </c>
      <c r="H56" s="110">
        <v>0.45559759784964193</v>
      </c>
      <c r="I56" s="110">
        <v>0.67817174557777937</v>
      </c>
      <c r="J56" s="110">
        <v>0.85604167164477296</v>
      </c>
      <c r="K56" s="110">
        <v>0.99935465018392633</v>
      </c>
      <c r="L56" s="110">
        <v>0.9998744753058677</v>
      </c>
      <c r="M56" s="110">
        <v>0.99987495249212244</v>
      </c>
      <c r="N56" s="110">
        <v>0.99999979990990762</v>
      </c>
      <c r="O56" s="110">
        <v>0.99999960906168806</v>
      </c>
      <c r="P56" s="110">
        <v>1</v>
      </c>
      <c r="Q56" s="110">
        <v>1</v>
      </c>
      <c r="R56" s="110" t="e">
        <v>#N/A</v>
      </c>
    </row>
    <row r="57" spans="3:18" s="79" customFormat="1" ht="13.15" customHeight="1" x14ac:dyDescent="0.2">
      <c r="C57" s="114"/>
      <c r="D57" s="53" t="s">
        <v>148</v>
      </c>
      <c r="E57" s="53" t="s">
        <v>106</v>
      </c>
      <c r="F57" s="53" t="s">
        <v>19</v>
      </c>
      <c r="G57" s="53" t="s">
        <v>191</v>
      </c>
      <c r="H57" s="110" t="e">
        <v>#N/A</v>
      </c>
      <c r="I57" s="110" t="e">
        <v>#N/A</v>
      </c>
      <c r="J57" s="110" t="e">
        <v>#N/A</v>
      </c>
      <c r="K57" s="110">
        <v>0.94529763774855879</v>
      </c>
      <c r="L57" s="110">
        <v>0.96566791202730007</v>
      </c>
      <c r="M57" s="110">
        <v>0.99631631687057853</v>
      </c>
      <c r="N57" s="110">
        <v>0.99690000000000001</v>
      </c>
      <c r="O57" s="110">
        <v>0.99966666666666681</v>
      </c>
      <c r="P57" s="110">
        <v>0.9996666666666667</v>
      </c>
      <c r="Q57" s="110" t="e">
        <v>#N/A</v>
      </c>
      <c r="R57" s="110" t="e">
        <v>#N/A</v>
      </c>
    </row>
    <row r="58" spans="3:18" s="79" customFormat="1" ht="13.15" customHeight="1" x14ac:dyDescent="0.2">
      <c r="C58" s="114"/>
      <c r="D58" s="53" t="s">
        <v>148</v>
      </c>
      <c r="E58" s="53" t="s">
        <v>108</v>
      </c>
      <c r="F58" s="53" t="s">
        <v>19</v>
      </c>
      <c r="G58" s="53" t="s">
        <v>191</v>
      </c>
      <c r="H58" s="110" t="e">
        <v>#N/A</v>
      </c>
      <c r="I58" s="110" t="e">
        <v>#N/A</v>
      </c>
      <c r="J58" s="110" t="e">
        <v>#N/A</v>
      </c>
      <c r="K58" s="110" t="e">
        <v>#N/A</v>
      </c>
      <c r="L58" s="110" t="e">
        <v>#N/A</v>
      </c>
      <c r="M58" s="110" t="e">
        <v>#N/A</v>
      </c>
      <c r="N58" s="110" t="e">
        <v>#N/A</v>
      </c>
      <c r="O58" s="110">
        <v>4.4291559476117508E-2</v>
      </c>
      <c r="P58" s="110">
        <v>4.2462363590931022E-2</v>
      </c>
      <c r="Q58" s="110">
        <v>0.29628621071049333</v>
      </c>
      <c r="R58" s="110">
        <v>0.40352661798064299</v>
      </c>
    </row>
    <row r="59" spans="3:18" s="79" customFormat="1" ht="13.15" customHeight="1" x14ac:dyDescent="0.2">
      <c r="C59" s="114"/>
      <c r="D59" s="53" t="s">
        <v>148</v>
      </c>
      <c r="E59" s="53" t="s">
        <v>207</v>
      </c>
      <c r="F59" s="53" t="s">
        <v>19</v>
      </c>
      <c r="G59" s="53" t="s">
        <v>191</v>
      </c>
      <c r="H59" s="110" t="e">
        <v>#N/A</v>
      </c>
      <c r="I59" s="110" t="e">
        <v>#N/A</v>
      </c>
      <c r="J59" s="110" t="e">
        <v>#N/A</v>
      </c>
      <c r="K59" s="110" t="e">
        <v>#N/A</v>
      </c>
      <c r="L59" s="110" t="e">
        <v>#N/A</v>
      </c>
      <c r="M59" s="110" t="e">
        <v>#N/A</v>
      </c>
      <c r="N59" s="110" t="e">
        <v>#N/A</v>
      </c>
      <c r="O59" s="110" t="e">
        <v>#N/A</v>
      </c>
      <c r="P59" s="110" t="e">
        <v>#N/A</v>
      </c>
      <c r="Q59" s="110">
        <v>5.5535307296203353E-2</v>
      </c>
      <c r="R59" s="110">
        <v>0.14243441941356128</v>
      </c>
    </row>
    <row r="60" spans="3:18" s="79" customFormat="1" ht="13.15" customHeight="1" x14ac:dyDescent="0.2">
      <c r="C60" s="114"/>
      <c r="D60" s="53" t="s">
        <v>148</v>
      </c>
      <c r="E60" s="53" t="s">
        <v>112</v>
      </c>
      <c r="F60" s="53" t="s">
        <v>19</v>
      </c>
      <c r="G60" s="53" t="s">
        <v>191</v>
      </c>
      <c r="H60" s="110">
        <v>1</v>
      </c>
      <c r="I60" s="110">
        <v>1</v>
      </c>
      <c r="J60" s="110">
        <v>1</v>
      </c>
      <c r="K60" s="110">
        <v>1</v>
      </c>
      <c r="L60" s="110">
        <v>1</v>
      </c>
      <c r="M60" s="110">
        <v>1</v>
      </c>
      <c r="N60" s="110">
        <v>1</v>
      </c>
      <c r="O60" s="110">
        <v>1</v>
      </c>
      <c r="P60" s="110">
        <v>1</v>
      </c>
      <c r="Q60" s="110">
        <v>1</v>
      </c>
      <c r="R60" s="110">
        <v>1</v>
      </c>
    </row>
    <row r="61" spans="3:18" s="79" customFormat="1" ht="13.15" customHeight="1" x14ac:dyDescent="0.2">
      <c r="C61" s="114"/>
      <c r="D61" s="53" t="s">
        <v>148</v>
      </c>
      <c r="E61" s="53" t="s">
        <v>52</v>
      </c>
      <c r="F61" s="53" t="s">
        <v>19</v>
      </c>
      <c r="G61" s="53" t="s">
        <v>191</v>
      </c>
      <c r="H61" s="110">
        <v>0.99939952874214921</v>
      </c>
      <c r="I61" s="110">
        <v>0.99931014002216134</v>
      </c>
      <c r="J61" s="110">
        <v>0.99924999999999997</v>
      </c>
      <c r="K61" s="110">
        <v>0.99990671045615587</v>
      </c>
      <c r="L61" s="110">
        <v>0.99990319428443852</v>
      </c>
      <c r="M61" s="110">
        <v>0.99990234145941048</v>
      </c>
      <c r="N61" s="110" t="e">
        <v>#N/A</v>
      </c>
      <c r="O61" s="110" t="e">
        <v>#N/A</v>
      </c>
      <c r="P61" s="110" t="e">
        <v>#N/A</v>
      </c>
      <c r="Q61" s="110" t="e">
        <v>#N/A</v>
      </c>
      <c r="R61" s="110" t="e">
        <v>#N/A</v>
      </c>
    </row>
    <row r="62" spans="3:18" s="79" customFormat="1" ht="13.15" customHeight="1" x14ac:dyDescent="0.2">
      <c r="C62" s="114"/>
      <c r="D62" s="53" t="s">
        <v>148</v>
      </c>
      <c r="E62" s="53" t="s">
        <v>53</v>
      </c>
      <c r="F62" s="53" t="s">
        <v>19</v>
      </c>
      <c r="G62" s="53" t="s">
        <v>191</v>
      </c>
      <c r="H62" s="110" t="e">
        <v>#N/A</v>
      </c>
      <c r="I62" s="110" t="e">
        <v>#N/A</v>
      </c>
      <c r="J62" s="110" t="e">
        <v>#N/A</v>
      </c>
      <c r="K62" s="110" t="e">
        <v>#N/A</v>
      </c>
      <c r="L62" s="110">
        <v>0.91569874107000526</v>
      </c>
      <c r="M62" s="110">
        <v>0.94555523016568133</v>
      </c>
      <c r="N62" s="110" t="e">
        <v>#N/A</v>
      </c>
      <c r="O62" s="110" t="e">
        <v>#N/A</v>
      </c>
      <c r="P62" s="110" t="e">
        <v>#N/A</v>
      </c>
      <c r="Q62" s="110" t="e">
        <v>#N/A</v>
      </c>
      <c r="R62" s="110" t="e">
        <v>#N/A</v>
      </c>
    </row>
    <row r="63" spans="3:18" s="79" customFormat="1" ht="13.15" customHeight="1" x14ac:dyDescent="0.2">
      <c r="C63" s="114"/>
      <c r="D63" s="53" t="s">
        <v>148</v>
      </c>
      <c r="E63" s="53" t="s">
        <v>124</v>
      </c>
      <c r="F63" s="53" t="s">
        <v>19</v>
      </c>
      <c r="G63" s="53" t="s">
        <v>191</v>
      </c>
      <c r="H63" s="110">
        <v>0.92200000000000004</v>
      </c>
      <c r="I63" s="110">
        <v>0.93000000000000016</v>
      </c>
      <c r="J63" s="110">
        <v>0.93700000000000006</v>
      </c>
      <c r="K63" s="110">
        <v>0.9383764698670406</v>
      </c>
      <c r="L63" s="110">
        <v>0.93899999999999995</v>
      </c>
      <c r="M63" s="110">
        <v>0.94745182276939466</v>
      </c>
      <c r="N63" s="110" t="e">
        <v>#N/A</v>
      </c>
      <c r="O63" s="110" t="e">
        <v>#N/A</v>
      </c>
      <c r="P63" s="110" t="e">
        <v>#N/A</v>
      </c>
      <c r="Q63" s="110" t="e">
        <v>#N/A</v>
      </c>
      <c r="R63" s="110" t="e">
        <v>#N/A</v>
      </c>
    </row>
    <row r="64" spans="3:18" s="79" customFormat="1" ht="13.15" customHeight="1" x14ac:dyDescent="0.2">
      <c r="C64" s="114"/>
      <c r="D64" s="53" t="s">
        <v>148</v>
      </c>
      <c r="E64" s="53" t="s">
        <v>129</v>
      </c>
      <c r="F64" s="53" t="s">
        <v>19</v>
      </c>
      <c r="G64" s="53" t="s">
        <v>191</v>
      </c>
      <c r="H64" s="110">
        <v>0.1515</v>
      </c>
      <c r="I64" s="110">
        <v>0.15070887088118398</v>
      </c>
      <c r="J64" s="110">
        <v>0.14978001510533034</v>
      </c>
      <c r="K64" s="110">
        <v>0.14834228819034687</v>
      </c>
      <c r="L64" s="110">
        <v>0.1488170605962259</v>
      </c>
      <c r="M64" s="110">
        <v>0.14829057424478231</v>
      </c>
      <c r="N64" s="110" t="e">
        <v>#N/A</v>
      </c>
      <c r="O64" s="110" t="e">
        <v>#N/A</v>
      </c>
      <c r="P64" s="110" t="e">
        <v>#N/A</v>
      </c>
      <c r="Q64" s="110" t="e">
        <v>#N/A</v>
      </c>
      <c r="R64" s="110" t="e">
        <v>#N/A</v>
      </c>
    </row>
    <row r="65" spans="3:19" s="79" customFormat="1" ht="13.15" customHeight="1" x14ac:dyDescent="0.2">
      <c r="C65" s="114"/>
      <c r="D65" s="53" t="s">
        <v>148</v>
      </c>
      <c r="E65" s="53" t="s">
        <v>134</v>
      </c>
      <c r="F65" s="53" t="s">
        <v>19</v>
      </c>
      <c r="G65" s="53" t="s">
        <v>191</v>
      </c>
      <c r="H65" s="110">
        <v>0.98835914925355695</v>
      </c>
      <c r="I65" s="110">
        <v>0.97840852164358627</v>
      </c>
      <c r="J65" s="110">
        <v>0.97892427255485637</v>
      </c>
      <c r="K65" s="110">
        <v>0.99971125602533628</v>
      </c>
      <c r="L65" s="110">
        <v>0.99969295860972862</v>
      </c>
      <c r="M65" s="110">
        <v>0.99971147878693434</v>
      </c>
      <c r="N65" s="110" t="e">
        <v>#N/A</v>
      </c>
      <c r="O65" s="110" t="e">
        <v>#N/A</v>
      </c>
      <c r="P65" s="110" t="e">
        <v>#N/A</v>
      </c>
      <c r="Q65" s="110" t="e">
        <v>#N/A</v>
      </c>
      <c r="R65" s="110" t="e">
        <v>#N/A</v>
      </c>
    </row>
    <row r="66" spans="3:19" s="79" customFormat="1" ht="13.15" customHeight="1" x14ac:dyDescent="0.2">
      <c r="C66" s="114"/>
      <c r="D66" s="53" t="s">
        <v>151</v>
      </c>
      <c r="E66" s="53" t="s">
        <v>147</v>
      </c>
      <c r="F66" s="53" t="s">
        <v>19</v>
      </c>
      <c r="G66" s="53" t="s">
        <v>149</v>
      </c>
      <c r="H66" s="110">
        <v>110898</v>
      </c>
      <c r="I66" s="110">
        <v>110898</v>
      </c>
      <c r="J66" s="110">
        <v>110898</v>
      </c>
      <c r="K66" s="110">
        <v>110898</v>
      </c>
      <c r="L66" s="110">
        <v>110898</v>
      </c>
      <c r="M66" s="110">
        <v>110898</v>
      </c>
      <c r="N66" s="110">
        <v>110898</v>
      </c>
      <c r="O66" s="110">
        <v>110898</v>
      </c>
      <c r="P66" s="110">
        <v>110898</v>
      </c>
      <c r="Q66" s="110">
        <v>110898</v>
      </c>
      <c r="R66" s="110">
        <v>110898</v>
      </c>
    </row>
    <row r="67" spans="3:19" s="79" customFormat="1" ht="13.15" customHeight="1" x14ac:dyDescent="0.2">
      <c r="C67" s="114"/>
      <c r="D67" s="53" t="s">
        <v>151</v>
      </c>
      <c r="E67" s="53" t="s">
        <v>28</v>
      </c>
      <c r="F67" s="53" t="s">
        <v>19</v>
      </c>
      <c r="G67" s="53" t="s">
        <v>152</v>
      </c>
      <c r="H67" s="110">
        <v>7284552</v>
      </c>
      <c r="I67" s="110">
        <v>7245677</v>
      </c>
      <c r="J67" s="110">
        <v>7202198</v>
      </c>
      <c r="K67" s="110">
        <v>7202198</v>
      </c>
      <c r="L67" s="110">
        <v>7101859</v>
      </c>
      <c r="M67" s="110">
        <v>7050034</v>
      </c>
      <c r="N67" s="110">
        <v>7050034</v>
      </c>
      <c r="O67" s="110">
        <v>7000039</v>
      </c>
      <c r="P67" s="110">
        <v>6916548</v>
      </c>
      <c r="Q67" s="110">
        <v>6838937</v>
      </c>
      <c r="R67" s="110">
        <v>6447710</v>
      </c>
    </row>
    <row r="68" spans="3:19" s="79" customFormat="1" ht="13.15" customHeight="1" x14ac:dyDescent="0.2">
      <c r="C68" s="114"/>
      <c r="D68" s="53" t="s">
        <v>151</v>
      </c>
      <c r="E68" s="53" t="s">
        <v>31</v>
      </c>
      <c r="F68" s="53" t="s">
        <v>19</v>
      </c>
      <c r="G68" s="53" t="s">
        <v>152</v>
      </c>
      <c r="H68" s="110">
        <v>3005589</v>
      </c>
      <c r="I68" s="110">
        <v>3005589</v>
      </c>
      <c r="J68" s="110">
        <v>3005289</v>
      </c>
      <c r="K68" s="110">
        <v>2971691.6730895513</v>
      </c>
      <c r="L68" s="110">
        <v>2959107.916666667</v>
      </c>
      <c r="M68" s="110">
        <v>2930380.1633235905</v>
      </c>
      <c r="N68" s="110">
        <v>2877314.3868720825</v>
      </c>
      <c r="O68" s="110">
        <v>2888187.9990813006</v>
      </c>
      <c r="P68" s="110">
        <v>2881895</v>
      </c>
      <c r="Q68" s="110">
        <v>2849557.0833333335</v>
      </c>
      <c r="R68" s="110">
        <v>2803352.173913043</v>
      </c>
      <c r="S68" s="143"/>
    </row>
    <row r="69" spans="3:19" s="79" customFormat="1" ht="13.15" customHeight="1" x14ac:dyDescent="0.2">
      <c r="C69" s="114"/>
      <c r="D69" s="53" t="s">
        <v>151</v>
      </c>
      <c r="E69" s="53" t="s">
        <v>58</v>
      </c>
      <c r="F69" s="53" t="s">
        <v>19</v>
      </c>
      <c r="G69" s="53" t="s">
        <v>191</v>
      </c>
      <c r="H69" s="110">
        <v>0.92069800000000002</v>
      </c>
      <c r="I69" s="110">
        <v>0.94780939300037437</v>
      </c>
      <c r="J69" s="110">
        <v>0.94860838924666457</v>
      </c>
      <c r="K69" s="110">
        <v>0.94890838924666498</v>
      </c>
      <c r="L69" s="110">
        <v>0.95</v>
      </c>
      <c r="M69" s="110">
        <v>0.95300575489738859</v>
      </c>
      <c r="N69" s="110">
        <v>0.95294060674229597</v>
      </c>
      <c r="O69" s="110">
        <v>0.95637016234804018</v>
      </c>
      <c r="P69" s="110" t="e">
        <v>#N/A</v>
      </c>
      <c r="Q69" s="110" t="e">
        <v>#N/A</v>
      </c>
      <c r="R69" s="110" t="e">
        <v>#N/A</v>
      </c>
    </row>
    <row r="70" spans="3:19" s="79" customFormat="1" ht="13.15" customHeight="1" x14ac:dyDescent="0.2">
      <c r="C70" s="114"/>
      <c r="D70" s="53" t="s">
        <v>151</v>
      </c>
      <c r="E70" s="53" t="s">
        <v>60</v>
      </c>
      <c r="F70" s="53" t="s">
        <v>19</v>
      </c>
      <c r="G70" s="53" t="s">
        <v>191</v>
      </c>
      <c r="H70" s="110">
        <v>0.61881716840416778</v>
      </c>
      <c r="I70" s="110">
        <v>0.66535602631058677</v>
      </c>
      <c r="J70" s="110">
        <v>0.68392618468139155</v>
      </c>
      <c r="K70" s="110">
        <v>0.71311076218465008</v>
      </c>
      <c r="L70" s="110">
        <v>0.74547031438294142</v>
      </c>
      <c r="M70" s="110">
        <v>0.7504279991714814</v>
      </c>
      <c r="N70" s="110">
        <v>0.79794890878797542</v>
      </c>
      <c r="O70" s="110">
        <v>0.87622352876412568</v>
      </c>
      <c r="P70" s="110">
        <v>0.92101653479094669</v>
      </c>
      <c r="Q70" s="110">
        <v>0.93892841847680863</v>
      </c>
      <c r="R70" s="110">
        <v>0.95144793939432915</v>
      </c>
    </row>
    <row r="71" spans="3:19" s="79" customFormat="1" ht="13.15" customHeight="1" x14ac:dyDescent="0.2">
      <c r="C71" s="114"/>
      <c r="D71" s="53" t="s">
        <v>151</v>
      </c>
      <c r="E71" s="53" t="s">
        <v>61</v>
      </c>
      <c r="F71" s="53" t="s">
        <v>19</v>
      </c>
      <c r="G71" s="53" t="s">
        <v>191</v>
      </c>
      <c r="H71" s="110">
        <v>1.9881857064026356E-2</v>
      </c>
      <c r="I71" s="110">
        <v>0.15073809092194804</v>
      </c>
      <c r="J71" s="110">
        <v>0.15660693868823014</v>
      </c>
      <c r="K71" s="110">
        <v>0.1859614651867641</v>
      </c>
      <c r="L71" s="110">
        <v>0.30707653920133288</v>
      </c>
      <c r="M71" s="110">
        <v>0.49</v>
      </c>
      <c r="N71" s="110">
        <v>0.68</v>
      </c>
      <c r="O71" s="110">
        <v>0.80850329358658313</v>
      </c>
      <c r="P71" s="110">
        <v>0.8943401339552991</v>
      </c>
      <c r="Q71" s="110">
        <v>0.91873095219287093</v>
      </c>
      <c r="R71" s="110">
        <v>0.93576819610532802</v>
      </c>
    </row>
    <row r="72" spans="3:19" s="79" customFormat="1" ht="13.15" customHeight="1" x14ac:dyDescent="0.2">
      <c r="C72" s="114"/>
      <c r="D72" s="53" t="s">
        <v>151</v>
      </c>
      <c r="E72" s="53" t="s">
        <v>62</v>
      </c>
      <c r="F72" s="53" t="s">
        <v>19</v>
      </c>
      <c r="G72" s="53" t="s">
        <v>191</v>
      </c>
      <c r="H72" s="110" t="e">
        <v>#N/A</v>
      </c>
      <c r="I72" s="110" t="e">
        <v>#N/A</v>
      </c>
      <c r="J72" s="110" t="e">
        <v>#N/A</v>
      </c>
      <c r="K72" s="110" t="e">
        <v>#N/A</v>
      </c>
      <c r="L72" s="110" t="e">
        <v>#N/A</v>
      </c>
      <c r="M72" s="110" t="e">
        <v>#N/A</v>
      </c>
      <c r="N72" s="110">
        <v>6.5275296259367788E-2</v>
      </c>
      <c r="O72" s="110">
        <v>8.5866986525422156E-2</v>
      </c>
      <c r="P72" s="110">
        <v>0.16277459796418675</v>
      </c>
      <c r="Q72" s="110">
        <v>0.2140360604345154</v>
      </c>
      <c r="R72" s="110">
        <v>0.28355558297332029</v>
      </c>
    </row>
    <row r="73" spans="3:19" s="79" customFormat="1" ht="13.15" customHeight="1" x14ac:dyDescent="0.2">
      <c r="C73" s="114"/>
      <c r="D73" s="53" t="s">
        <v>151</v>
      </c>
      <c r="E73" s="53" t="s">
        <v>63</v>
      </c>
      <c r="F73" s="53" t="s">
        <v>19</v>
      </c>
      <c r="G73" s="53" t="s">
        <v>191</v>
      </c>
      <c r="H73" s="110" t="e">
        <v>#N/A</v>
      </c>
      <c r="I73" s="110" t="e">
        <v>#N/A</v>
      </c>
      <c r="J73" s="110" t="e">
        <v>#N/A</v>
      </c>
      <c r="K73" s="110" t="e">
        <v>#N/A</v>
      </c>
      <c r="L73" s="110" t="e">
        <v>#N/A</v>
      </c>
      <c r="M73" s="110" t="e">
        <v>#N/A</v>
      </c>
      <c r="N73" s="110" t="e">
        <v>#N/A</v>
      </c>
      <c r="O73" s="110" t="e">
        <v>#N/A</v>
      </c>
      <c r="P73" s="110" t="e">
        <v>#N/A</v>
      </c>
      <c r="Q73" s="110" t="e">
        <v>#N/A</v>
      </c>
      <c r="R73" s="110" t="e">
        <v>#N/A</v>
      </c>
    </row>
    <row r="74" spans="3:19" s="79" customFormat="1" ht="13.15" customHeight="1" x14ac:dyDescent="0.2">
      <c r="C74" s="114"/>
      <c r="D74" s="53" t="s">
        <v>151</v>
      </c>
      <c r="E74" s="53" t="s">
        <v>65</v>
      </c>
      <c r="F74" s="53" t="s">
        <v>19</v>
      </c>
      <c r="G74" s="53" t="s">
        <v>191</v>
      </c>
      <c r="H74" s="110">
        <v>0.92519999999999991</v>
      </c>
      <c r="I74" s="110">
        <v>0.95109656208659421</v>
      </c>
      <c r="J74" s="110">
        <v>0.95167605959851609</v>
      </c>
      <c r="K74" s="110">
        <v>0.95203959851599995</v>
      </c>
      <c r="L74" s="110">
        <v>0.95203959851599995</v>
      </c>
      <c r="M74" s="110">
        <v>0.9553947367954263</v>
      </c>
      <c r="N74" s="110">
        <v>0.95563466814533193</v>
      </c>
      <c r="O74" s="110">
        <v>0.95696332139351192</v>
      </c>
      <c r="P74" s="110">
        <v>0.97024689476784198</v>
      </c>
      <c r="Q74" s="110">
        <v>0.98907259765570632</v>
      </c>
      <c r="R74" s="110">
        <v>0.9913875729148266</v>
      </c>
    </row>
    <row r="75" spans="3:19" s="79" customFormat="1" ht="13.15" customHeight="1" x14ac:dyDescent="0.2">
      <c r="C75" s="114"/>
      <c r="D75" s="53" t="s">
        <v>151</v>
      </c>
      <c r="E75" s="53" t="s">
        <v>70</v>
      </c>
      <c r="F75" s="53" t="s">
        <v>19</v>
      </c>
      <c r="G75" s="53" t="s">
        <v>191</v>
      </c>
      <c r="H75" s="110">
        <v>0.67741705489789661</v>
      </c>
      <c r="I75" s="110">
        <v>0.69402198793449255</v>
      </c>
      <c r="J75" s="110">
        <v>0.71791584833672717</v>
      </c>
      <c r="K75" s="110">
        <v>0.74116228172875409</v>
      </c>
      <c r="L75" s="110">
        <v>0.77192227890449816</v>
      </c>
      <c r="M75" s="110">
        <v>0.80542914633775586</v>
      </c>
      <c r="N75" s="110">
        <v>0.84360450249295404</v>
      </c>
      <c r="O75" s="110">
        <v>0.87622352876412568</v>
      </c>
      <c r="P75" s="110">
        <v>0.92124906984253552</v>
      </c>
      <c r="Q75" s="110">
        <v>0.94402468459362732</v>
      </c>
      <c r="R75" s="110">
        <v>0.95801316004047021</v>
      </c>
    </row>
    <row r="76" spans="3:19" s="79" customFormat="1" ht="13.15" customHeight="1" x14ac:dyDescent="0.2">
      <c r="C76" s="114"/>
      <c r="D76" s="53" t="s">
        <v>151</v>
      </c>
      <c r="E76" s="53" t="s">
        <v>225</v>
      </c>
      <c r="F76" s="53" t="s">
        <v>19</v>
      </c>
      <c r="G76" s="53" t="s">
        <v>191</v>
      </c>
      <c r="H76" s="110" t="e">
        <v>#N/A</v>
      </c>
      <c r="I76" s="110" t="e">
        <v>#N/A</v>
      </c>
      <c r="J76" s="110" t="e">
        <v>#N/A</v>
      </c>
      <c r="K76" s="110" t="e">
        <v>#N/A</v>
      </c>
      <c r="L76" s="110" t="e">
        <v>#N/A</v>
      </c>
      <c r="M76" s="110" t="e">
        <v>#N/A</v>
      </c>
      <c r="N76" s="110">
        <v>0.65244705752825116</v>
      </c>
      <c r="O76" s="110">
        <v>0.75244705752825114</v>
      </c>
      <c r="P76" s="110">
        <v>0.81387298982093359</v>
      </c>
      <c r="Q76" s="110">
        <v>0.85614424173806158</v>
      </c>
      <c r="R76" s="110">
        <v>0.88611119679162587</v>
      </c>
    </row>
    <row r="77" spans="3:19" s="79" customFormat="1" ht="13.15" customHeight="1" x14ac:dyDescent="0.2">
      <c r="C77" s="114"/>
      <c r="D77" s="53" t="s">
        <v>151</v>
      </c>
      <c r="E77" s="53" t="s">
        <v>226</v>
      </c>
      <c r="F77" s="53" t="s">
        <v>19</v>
      </c>
      <c r="G77" s="53" t="s">
        <v>191</v>
      </c>
      <c r="H77" s="110" t="e">
        <v>#N/A</v>
      </c>
      <c r="I77" s="110" t="e">
        <v>#N/A</v>
      </c>
      <c r="J77" s="110" t="e">
        <v>#N/A</v>
      </c>
      <c r="K77" s="110" t="e">
        <v>#N/A</v>
      </c>
      <c r="L77" s="110" t="e">
        <v>#N/A</v>
      </c>
      <c r="M77" s="110" t="e">
        <v>#N/A</v>
      </c>
      <c r="N77" s="110" t="e">
        <v>#N/A</v>
      </c>
      <c r="O77" s="110" t="e">
        <v>#N/A</v>
      </c>
      <c r="P77" s="110" t="e">
        <v>#N/A</v>
      </c>
      <c r="Q77" s="110" t="e">
        <v>#N/A</v>
      </c>
      <c r="R77" s="110" t="e">
        <v>#N/A</v>
      </c>
    </row>
    <row r="78" spans="3:19" s="79" customFormat="1" ht="13.15" customHeight="1" x14ac:dyDescent="0.2">
      <c r="C78" s="114"/>
      <c r="D78" s="53" t="s">
        <v>151</v>
      </c>
      <c r="E78" s="53" t="s">
        <v>74</v>
      </c>
      <c r="F78" s="53" t="s">
        <v>19</v>
      </c>
      <c r="G78" s="53" t="s">
        <v>191</v>
      </c>
      <c r="H78" s="110">
        <v>0.85040000000000004</v>
      </c>
      <c r="I78" s="110">
        <v>0.85071048141637007</v>
      </c>
      <c r="J78" s="110">
        <v>0.85094410193557668</v>
      </c>
      <c r="K78" s="110">
        <v>0.8523944056439563</v>
      </c>
      <c r="L78" s="110">
        <v>0.85150017729486804</v>
      </c>
      <c r="M78" s="110">
        <v>0.85458322112336471</v>
      </c>
      <c r="N78" s="110">
        <v>0.85511928717955588</v>
      </c>
      <c r="O78" s="110">
        <v>0.85488565530853367</v>
      </c>
      <c r="P78" s="110">
        <v>0.85430623878335799</v>
      </c>
      <c r="Q78" s="110">
        <v>0.85432210931056329</v>
      </c>
      <c r="R78" s="110">
        <v>0.85453726272261588</v>
      </c>
    </row>
    <row r="79" spans="3:19" s="79" customFormat="1" ht="13.15" customHeight="1" x14ac:dyDescent="0.2">
      <c r="C79" s="114"/>
      <c r="D79" s="53" t="s">
        <v>151</v>
      </c>
      <c r="E79" s="53" t="s">
        <v>78</v>
      </c>
      <c r="F79" s="53" t="s">
        <v>19</v>
      </c>
      <c r="G79" s="53" t="s">
        <v>191</v>
      </c>
      <c r="H79" s="110">
        <v>0</v>
      </c>
      <c r="I79" s="110">
        <v>0</v>
      </c>
      <c r="J79" s="110">
        <v>0</v>
      </c>
      <c r="K79" s="110">
        <v>0</v>
      </c>
      <c r="L79" s="110">
        <v>0</v>
      </c>
      <c r="M79" s="110">
        <v>1.4734465146415188E-2</v>
      </c>
      <c r="N79" s="110">
        <v>8.8164586957830998E-2</v>
      </c>
      <c r="O79" s="110">
        <v>0.13257527578617881</v>
      </c>
      <c r="P79" s="110">
        <v>0.18179792517484275</v>
      </c>
      <c r="Q79" s="110">
        <v>0.21862292057528324</v>
      </c>
      <c r="R79" s="110">
        <v>0.22463203934568388</v>
      </c>
    </row>
    <row r="80" spans="3:19" s="79" customFormat="1" ht="13.15" customHeight="1" x14ac:dyDescent="0.2">
      <c r="C80" s="114"/>
      <c r="D80" s="53" t="s">
        <v>151</v>
      </c>
      <c r="E80" s="53" t="s">
        <v>82</v>
      </c>
      <c r="F80" s="53" t="s">
        <v>19</v>
      </c>
      <c r="G80" s="53" t="s">
        <v>191</v>
      </c>
      <c r="H80" s="110" t="e">
        <v>#N/A</v>
      </c>
      <c r="I80" s="110" t="e">
        <v>#N/A</v>
      </c>
      <c r="J80" s="110" t="e">
        <v>#N/A</v>
      </c>
      <c r="K80" s="110" t="e">
        <v>#N/A</v>
      </c>
      <c r="L80" s="110" t="e">
        <v>#N/A</v>
      </c>
      <c r="M80" s="110" t="e">
        <v>#N/A</v>
      </c>
      <c r="N80" s="110">
        <v>0</v>
      </c>
      <c r="O80" s="110">
        <v>0</v>
      </c>
      <c r="P80" s="110">
        <v>0</v>
      </c>
      <c r="Q80" s="110">
        <v>0</v>
      </c>
      <c r="R80" s="110">
        <v>0</v>
      </c>
    </row>
    <row r="81" spans="3:18" s="79" customFormat="1" ht="13.15" customHeight="1" x14ac:dyDescent="0.2">
      <c r="C81" s="114"/>
      <c r="D81" s="53" t="s">
        <v>151</v>
      </c>
      <c r="E81" s="53" t="s">
        <v>86</v>
      </c>
      <c r="F81" s="53" t="s">
        <v>19</v>
      </c>
      <c r="G81" s="53" t="s">
        <v>191</v>
      </c>
      <c r="H81" s="110">
        <v>0.22850762363050969</v>
      </c>
      <c r="I81" s="110">
        <v>0.28310176267173748</v>
      </c>
      <c r="J81" s="110">
        <v>0.3224470575282512</v>
      </c>
      <c r="K81" s="110">
        <v>0.3824470575282512</v>
      </c>
      <c r="L81" s="110">
        <v>0.45244705752825121</v>
      </c>
      <c r="M81" s="110">
        <v>0.54244705752825118</v>
      </c>
      <c r="N81" s="110">
        <v>0.65244705752825116</v>
      </c>
      <c r="O81" s="110">
        <v>0.75244705752825114</v>
      </c>
      <c r="P81" s="110">
        <v>0.81387298982093359</v>
      </c>
      <c r="Q81" s="110">
        <v>0.85614424173806158</v>
      </c>
      <c r="R81" s="110">
        <v>0.88611119679162587</v>
      </c>
    </row>
    <row r="82" spans="3:18" s="79" customFormat="1" ht="13.15" customHeight="1" x14ac:dyDescent="0.2">
      <c r="C82" s="114"/>
      <c r="D82" s="53" t="s">
        <v>151</v>
      </c>
      <c r="E82" s="53" t="s">
        <v>90</v>
      </c>
      <c r="F82" s="53" t="s">
        <v>19</v>
      </c>
      <c r="G82" s="53" t="s">
        <v>191</v>
      </c>
      <c r="H82" s="110">
        <v>0.57700000000000007</v>
      </c>
      <c r="I82" s="110">
        <v>0.61417572618227634</v>
      </c>
      <c r="J82" s="110">
        <v>0.62929525635820338</v>
      </c>
      <c r="K82" s="110">
        <v>0.63640993741429019</v>
      </c>
      <c r="L82" s="110">
        <v>0.64238782745637935</v>
      </c>
      <c r="M82" s="110">
        <v>0.6437329517097059</v>
      </c>
      <c r="N82" s="110">
        <v>0.68720900498590842</v>
      </c>
      <c r="O82" s="110">
        <v>0.69959258911228028</v>
      </c>
      <c r="P82" s="110">
        <v>0.70516638260107201</v>
      </c>
      <c r="Q82" s="110">
        <v>0.70905267306146846</v>
      </c>
      <c r="R82" s="110">
        <v>0.70902281203919304</v>
      </c>
    </row>
    <row r="83" spans="3:18" s="79" customFormat="1" ht="13.15" customHeight="1" x14ac:dyDescent="0.2">
      <c r="C83" s="114"/>
      <c r="D83" s="53" t="s">
        <v>151</v>
      </c>
      <c r="E83" s="53" t="s">
        <v>94</v>
      </c>
      <c r="F83" s="53" t="s">
        <v>19</v>
      </c>
      <c r="G83" s="53" t="s">
        <v>191</v>
      </c>
      <c r="H83" s="110" t="e">
        <v>#N/A</v>
      </c>
      <c r="I83" s="110" t="e">
        <v>#N/A</v>
      </c>
      <c r="J83" s="110" t="e">
        <v>#N/A</v>
      </c>
      <c r="K83" s="110" t="e">
        <v>#N/A</v>
      </c>
      <c r="L83" s="110" t="e">
        <v>#N/A</v>
      </c>
      <c r="M83" s="110" t="e">
        <v>#N/A</v>
      </c>
      <c r="N83" s="110">
        <v>0</v>
      </c>
      <c r="O83" s="110">
        <v>0</v>
      </c>
      <c r="P83" s="110">
        <v>0</v>
      </c>
      <c r="Q83" s="110">
        <v>0</v>
      </c>
      <c r="R83" s="110">
        <v>0</v>
      </c>
    </row>
    <row r="84" spans="3:18" s="79" customFormat="1" ht="13.15" customHeight="1" x14ac:dyDescent="0.2">
      <c r="C84" s="114"/>
      <c r="D84" s="53" t="s">
        <v>151</v>
      </c>
      <c r="E84" s="53" t="s">
        <v>98</v>
      </c>
      <c r="F84" s="53" t="s">
        <v>19</v>
      </c>
      <c r="G84" s="53" t="s">
        <v>191</v>
      </c>
      <c r="H84" s="110" t="e">
        <v>#N/A</v>
      </c>
      <c r="I84" s="110" t="e">
        <v>#N/A</v>
      </c>
      <c r="J84" s="110" t="e">
        <v>#N/A</v>
      </c>
      <c r="K84" s="110" t="e">
        <v>#N/A</v>
      </c>
      <c r="L84" s="110" t="e">
        <v>#N/A</v>
      </c>
      <c r="M84" s="110" t="e">
        <v>#N/A</v>
      </c>
      <c r="N84" s="110">
        <v>0.18750000000000003</v>
      </c>
      <c r="O84" s="110">
        <v>0.18750000000000003</v>
      </c>
      <c r="P84" s="110">
        <v>0.18750000000000003</v>
      </c>
      <c r="Q84" s="110">
        <v>0.18750000000000008</v>
      </c>
      <c r="R84" s="110">
        <v>0.1875</v>
      </c>
    </row>
    <row r="85" spans="3:18" s="79" customFormat="1" ht="13.15" customHeight="1" x14ac:dyDescent="0.2">
      <c r="C85" s="114"/>
      <c r="D85" s="53" t="s">
        <v>151</v>
      </c>
      <c r="E85" s="53" t="s">
        <v>102</v>
      </c>
      <c r="F85" s="53" t="s">
        <v>19</v>
      </c>
      <c r="G85" s="53" t="s">
        <v>191</v>
      </c>
      <c r="H85" s="110">
        <v>0</v>
      </c>
      <c r="I85" s="110">
        <v>0.36051789972513176</v>
      </c>
      <c r="J85" s="110">
        <v>0.48087835484149277</v>
      </c>
      <c r="K85" s="110">
        <v>0.76528691842688223</v>
      </c>
      <c r="L85" s="110">
        <v>0.91907327464007471</v>
      </c>
      <c r="M85" s="110">
        <v>0.9872907811691527</v>
      </c>
      <c r="N85" s="110">
        <v>0.99479297823628121</v>
      </c>
      <c r="O85" s="110">
        <v>0.99940000000000018</v>
      </c>
      <c r="P85" s="110">
        <v>0.99940000000000018</v>
      </c>
      <c r="Q85" s="110">
        <v>0.99940000000000029</v>
      </c>
      <c r="R85" s="110" t="e">
        <v>#N/A</v>
      </c>
    </row>
    <row r="86" spans="3:18" s="79" customFormat="1" ht="13.15" customHeight="1" x14ac:dyDescent="0.2">
      <c r="C86" s="114"/>
      <c r="D86" s="53" t="s">
        <v>151</v>
      </c>
      <c r="E86" s="53" t="s">
        <v>106</v>
      </c>
      <c r="F86" s="53" t="s">
        <v>19</v>
      </c>
      <c r="G86" s="53" t="s">
        <v>191</v>
      </c>
      <c r="H86" s="110" t="e">
        <v>#N/A</v>
      </c>
      <c r="I86" s="110" t="e">
        <v>#N/A</v>
      </c>
      <c r="J86" s="110" t="e">
        <v>#N/A</v>
      </c>
      <c r="K86" s="110">
        <v>0.65670000000000006</v>
      </c>
      <c r="L86" s="110">
        <v>0.71596000000000004</v>
      </c>
      <c r="M86" s="110">
        <v>0.79709999999999992</v>
      </c>
      <c r="N86" s="110">
        <v>0.80657999999999996</v>
      </c>
      <c r="O86" s="110">
        <v>0.80752000000000002</v>
      </c>
      <c r="P86" s="110">
        <v>0.81387999999999994</v>
      </c>
      <c r="Q86" s="110" t="e">
        <v>#N/A</v>
      </c>
      <c r="R86" s="110" t="e">
        <v>#N/A</v>
      </c>
    </row>
    <row r="87" spans="3:18" s="79" customFormat="1" ht="13.15" customHeight="1" x14ac:dyDescent="0.2">
      <c r="C87" s="114"/>
      <c r="D87" s="53" t="s">
        <v>151</v>
      </c>
      <c r="E87" s="53" t="s">
        <v>108</v>
      </c>
      <c r="F87" s="53" t="s">
        <v>19</v>
      </c>
      <c r="G87" s="53" t="s">
        <v>191</v>
      </c>
      <c r="H87" s="110" t="e">
        <v>#N/A</v>
      </c>
      <c r="I87" s="110" t="e">
        <v>#N/A</v>
      </c>
      <c r="J87" s="110" t="e">
        <v>#N/A</v>
      </c>
      <c r="K87" s="110" t="e">
        <v>#N/A</v>
      </c>
      <c r="L87" s="110" t="e">
        <v>#N/A</v>
      </c>
      <c r="M87" s="110" t="e">
        <v>#N/A</v>
      </c>
      <c r="N87" s="110" t="e">
        <v>#N/A</v>
      </c>
      <c r="O87" s="110">
        <v>0</v>
      </c>
      <c r="P87" s="110">
        <v>0.40091308892285049</v>
      </c>
      <c r="Q87" s="110">
        <v>0.67221499481571478</v>
      </c>
      <c r="R87" s="110">
        <v>0.70875433293370838</v>
      </c>
    </row>
    <row r="88" spans="3:18" s="79" customFormat="1" ht="13.15" customHeight="1" x14ac:dyDescent="0.2">
      <c r="C88" s="114"/>
      <c r="D88" s="53" t="s">
        <v>151</v>
      </c>
      <c r="E88" s="53" t="s">
        <v>207</v>
      </c>
      <c r="F88" s="53" t="s">
        <v>19</v>
      </c>
      <c r="G88" s="53" t="s">
        <v>191</v>
      </c>
      <c r="H88" s="110" t="e">
        <v>#N/A</v>
      </c>
      <c r="I88" s="110" t="e">
        <v>#N/A</v>
      </c>
      <c r="J88" s="110" t="e">
        <v>#N/A</v>
      </c>
      <c r="K88" s="110" t="e">
        <v>#N/A</v>
      </c>
      <c r="L88" s="110" t="e">
        <v>#N/A</v>
      </c>
      <c r="M88" s="110" t="e">
        <v>#N/A</v>
      </c>
      <c r="N88" s="110" t="e">
        <v>#N/A</v>
      </c>
      <c r="O88" s="110" t="e">
        <v>#N/A</v>
      </c>
      <c r="P88" s="110" t="e">
        <v>#N/A</v>
      </c>
      <c r="Q88" s="110">
        <v>0.36654012165925787</v>
      </c>
      <c r="R88" s="110">
        <v>0.4507043430923538</v>
      </c>
    </row>
    <row r="89" spans="3:18" s="79" customFormat="1" ht="13.15" customHeight="1" x14ac:dyDescent="0.2">
      <c r="C89" s="114"/>
      <c r="D89" s="53" t="s">
        <v>151</v>
      </c>
      <c r="E89" s="53" t="s">
        <v>112</v>
      </c>
      <c r="F89" s="53" t="s">
        <v>19</v>
      </c>
      <c r="G89" s="53" t="s">
        <v>191</v>
      </c>
      <c r="H89" s="110">
        <v>1</v>
      </c>
      <c r="I89" s="110">
        <v>1</v>
      </c>
      <c r="J89" s="110">
        <v>1</v>
      </c>
      <c r="K89" s="110">
        <v>1</v>
      </c>
      <c r="L89" s="110">
        <v>1</v>
      </c>
      <c r="M89" s="110">
        <v>1</v>
      </c>
      <c r="N89" s="110">
        <v>1</v>
      </c>
      <c r="O89" s="110">
        <v>1</v>
      </c>
      <c r="P89" s="110">
        <v>1</v>
      </c>
      <c r="Q89" s="110">
        <v>1</v>
      </c>
      <c r="R89" s="110">
        <v>1</v>
      </c>
    </row>
    <row r="90" spans="3:18" s="79" customFormat="1" ht="13.15" customHeight="1" x14ac:dyDescent="0.2">
      <c r="C90" s="114"/>
      <c r="D90" s="53" t="s">
        <v>151</v>
      </c>
      <c r="E90" s="53" t="s">
        <v>52</v>
      </c>
      <c r="F90" s="53" t="s">
        <v>19</v>
      </c>
      <c r="G90" s="53" t="s">
        <v>191</v>
      </c>
      <c r="H90" s="110">
        <v>0.99775002503668997</v>
      </c>
      <c r="I90" s="110">
        <v>0.9985625344418767</v>
      </c>
      <c r="J90" s="110">
        <v>0.99977880002103303</v>
      </c>
      <c r="K90" s="110">
        <v>1</v>
      </c>
      <c r="L90" s="110">
        <v>1</v>
      </c>
      <c r="M90" s="110">
        <v>1</v>
      </c>
      <c r="N90" s="110" t="e">
        <v>#N/A</v>
      </c>
      <c r="O90" s="110" t="e">
        <v>#N/A</v>
      </c>
      <c r="P90" s="110" t="e">
        <v>#N/A</v>
      </c>
      <c r="Q90" s="110" t="e">
        <v>#N/A</v>
      </c>
      <c r="R90" s="110" t="e">
        <v>#N/A</v>
      </c>
    </row>
    <row r="91" spans="3:18" s="79" customFormat="1" ht="13.15" customHeight="1" x14ac:dyDescent="0.2">
      <c r="C91" s="114"/>
      <c r="D91" s="53" t="s">
        <v>151</v>
      </c>
      <c r="E91" s="53" t="s">
        <v>53</v>
      </c>
      <c r="F91" s="53" t="s">
        <v>19</v>
      </c>
      <c r="G91" s="53" t="s">
        <v>191</v>
      </c>
      <c r="H91" s="110" t="e">
        <v>#N/A</v>
      </c>
      <c r="I91" s="110" t="e">
        <v>#N/A</v>
      </c>
      <c r="J91" s="110" t="e">
        <v>#N/A</v>
      </c>
      <c r="K91" s="110" t="e">
        <v>#N/A</v>
      </c>
      <c r="L91" s="110">
        <v>0.74561168272044276</v>
      </c>
      <c r="M91" s="110">
        <v>0.7459047344713261</v>
      </c>
      <c r="N91" s="110" t="e">
        <v>#N/A</v>
      </c>
      <c r="O91" s="110" t="e">
        <v>#N/A</v>
      </c>
      <c r="P91" s="110" t="e">
        <v>#N/A</v>
      </c>
      <c r="Q91" s="110" t="e">
        <v>#N/A</v>
      </c>
      <c r="R91" s="110" t="e">
        <v>#N/A</v>
      </c>
    </row>
    <row r="92" spans="3:18" s="79" customFormat="1" ht="13.15" customHeight="1" x14ac:dyDescent="0.2">
      <c r="C92" s="114"/>
      <c r="D92" s="53" t="s">
        <v>151</v>
      </c>
      <c r="E92" s="53" t="s">
        <v>124</v>
      </c>
      <c r="F92" s="53" t="s">
        <v>19</v>
      </c>
      <c r="G92" s="53" t="s">
        <v>191</v>
      </c>
      <c r="H92" s="110">
        <v>0.62546800000000002</v>
      </c>
      <c r="I92" s="110">
        <v>0.64489641322646707</v>
      </c>
      <c r="J92" s="110">
        <v>0.64944228956078087</v>
      </c>
      <c r="K92" s="110">
        <v>0.6586306649846001</v>
      </c>
      <c r="L92" s="110">
        <v>0.66552287478250438</v>
      </c>
      <c r="M92" s="110">
        <v>0.6660183995979414</v>
      </c>
      <c r="N92" s="110" t="e">
        <v>#N/A</v>
      </c>
      <c r="O92" s="110" t="e">
        <v>#N/A</v>
      </c>
      <c r="P92" s="110" t="e">
        <v>#N/A</v>
      </c>
      <c r="Q92" s="110" t="e">
        <v>#N/A</v>
      </c>
      <c r="R92" s="110" t="e">
        <v>#N/A</v>
      </c>
    </row>
    <row r="93" spans="3:18" s="79" customFormat="1" ht="13.15" customHeight="1" x14ac:dyDescent="0.2">
      <c r="C93" s="114"/>
      <c r="D93" s="53" t="s">
        <v>151</v>
      </c>
      <c r="E93" s="53" t="s">
        <v>129</v>
      </c>
      <c r="F93" s="53" t="s">
        <v>19</v>
      </c>
      <c r="G93" s="53" t="s">
        <v>191</v>
      </c>
      <c r="H93" s="110">
        <v>0.64564945015632591</v>
      </c>
      <c r="I93" s="110">
        <v>0.64564945015632591</v>
      </c>
      <c r="J93" s="110">
        <v>0.64610642846675548</v>
      </c>
      <c r="K93" s="110">
        <v>0</v>
      </c>
      <c r="L93" s="110">
        <v>0</v>
      </c>
      <c r="M93" s="110">
        <v>0</v>
      </c>
      <c r="N93" s="110" t="e">
        <v>#N/A</v>
      </c>
      <c r="O93" s="110" t="e">
        <v>#N/A</v>
      </c>
      <c r="P93" s="110" t="e">
        <v>#N/A</v>
      </c>
      <c r="Q93" s="110" t="e">
        <v>#N/A</v>
      </c>
      <c r="R93" s="110" t="e">
        <v>#N/A</v>
      </c>
    </row>
    <row r="94" spans="3:18" s="79" customFormat="1" ht="13.15" customHeight="1" x14ac:dyDescent="0.2">
      <c r="C94" s="114"/>
      <c r="D94" s="53" t="s">
        <v>151</v>
      </c>
      <c r="E94" s="53" t="s">
        <v>134</v>
      </c>
      <c r="F94" s="53" t="s">
        <v>19</v>
      </c>
      <c r="G94" s="53" t="s">
        <v>191</v>
      </c>
      <c r="H94" s="110">
        <v>0.99550005007337994</v>
      </c>
      <c r="I94" s="110">
        <v>0.99581184816408908</v>
      </c>
      <c r="J94" s="110">
        <v>0.99919999999999976</v>
      </c>
      <c r="K94" s="110">
        <v>1</v>
      </c>
      <c r="L94" s="110">
        <v>1</v>
      </c>
      <c r="M94" s="110">
        <v>1</v>
      </c>
      <c r="N94" s="110" t="e">
        <v>#N/A</v>
      </c>
      <c r="O94" s="110" t="e">
        <v>#N/A</v>
      </c>
      <c r="P94" s="110" t="e">
        <v>#N/A</v>
      </c>
      <c r="Q94" s="110" t="e">
        <v>#N/A</v>
      </c>
      <c r="R94" s="110" t="e">
        <v>#N/A</v>
      </c>
    </row>
    <row r="95" spans="3:18" s="79" customFormat="1" ht="13.15" customHeight="1" x14ac:dyDescent="0.2">
      <c r="C95" s="114"/>
      <c r="D95" s="53" t="s">
        <v>153</v>
      </c>
      <c r="E95" s="53" t="s">
        <v>147</v>
      </c>
      <c r="F95" s="53" t="s">
        <v>19</v>
      </c>
      <c r="G95" s="53" t="s">
        <v>149</v>
      </c>
      <c r="H95" s="110">
        <v>56389.076799999995</v>
      </c>
      <c r="I95" s="110">
        <v>56389.076799999995</v>
      </c>
      <c r="J95" s="110">
        <v>56389.076799999995</v>
      </c>
      <c r="K95" s="110">
        <v>56389.076799999995</v>
      </c>
      <c r="L95" s="110">
        <v>56389.076799999995</v>
      </c>
      <c r="M95" s="110">
        <v>56389.076799999995</v>
      </c>
      <c r="N95" s="110">
        <v>56389.076799999995</v>
      </c>
      <c r="O95" s="110">
        <v>56389.076799999995</v>
      </c>
      <c r="P95" s="144">
        <v>56258</v>
      </c>
      <c r="Q95" s="144">
        <v>56258</v>
      </c>
      <c r="R95" s="110">
        <v>56258</v>
      </c>
    </row>
    <row r="96" spans="3:18" s="79" customFormat="1" ht="13.15" customHeight="1" x14ac:dyDescent="0.2">
      <c r="C96" s="114"/>
      <c r="D96" s="53" t="s">
        <v>153</v>
      </c>
      <c r="E96" s="53" t="s">
        <v>28</v>
      </c>
      <c r="F96" s="53" t="s">
        <v>19</v>
      </c>
      <c r="G96" s="53" t="s">
        <v>152</v>
      </c>
      <c r="H96" s="110">
        <v>4398150</v>
      </c>
      <c r="I96" s="110">
        <v>4262140</v>
      </c>
      <c r="J96" s="110">
        <v>4246809</v>
      </c>
      <c r="K96" s="110">
        <v>4225316</v>
      </c>
      <c r="L96" s="110">
        <v>4217377</v>
      </c>
      <c r="M96" s="110">
        <v>4183742</v>
      </c>
      <c r="N96" s="110">
        <v>4105493</v>
      </c>
      <c r="O96" s="110">
        <v>4076246</v>
      </c>
      <c r="P96" s="110">
        <v>4058165.2623922108</v>
      </c>
      <c r="Q96" s="110">
        <v>4036355</v>
      </c>
      <c r="R96" s="110">
        <v>3829989</v>
      </c>
    </row>
    <row r="97" spans="3:19" s="79" customFormat="1" ht="13.15" customHeight="1" x14ac:dyDescent="0.2">
      <c r="C97" s="114"/>
      <c r="D97" s="53" t="s">
        <v>153</v>
      </c>
      <c r="E97" s="53" t="s">
        <v>31</v>
      </c>
      <c r="F97" s="53" t="s">
        <v>19</v>
      </c>
      <c r="G97" s="53" t="s">
        <v>152</v>
      </c>
      <c r="H97" s="110">
        <v>1574883.848976075</v>
      </c>
      <c r="I97" s="110">
        <v>1527560.840907976</v>
      </c>
      <c r="J97" s="110">
        <v>1522191.4329604928</v>
      </c>
      <c r="K97" s="110">
        <v>1514698.4519332792</v>
      </c>
      <c r="L97" s="110">
        <v>1511702</v>
      </c>
      <c r="M97" s="110">
        <v>1499880.7051822969</v>
      </c>
      <c r="N97" s="110">
        <v>1455334.4496890416</v>
      </c>
      <c r="O97" s="110">
        <v>1424089.7328580888</v>
      </c>
      <c r="P97" s="110">
        <v>1413630.9156092408</v>
      </c>
      <c r="Q97" s="110">
        <v>1410477.6054099246</v>
      </c>
      <c r="R97" s="110">
        <v>1435440</v>
      </c>
      <c r="S97" s="143"/>
    </row>
    <row r="98" spans="3:19" s="79" customFormat="1" ht="13.15" customHeight="1" x14ac:dyDescent="0.2">
      <c r="C98" s="114"/>
      <c r="D98" s="53" t="s">
        <v>153</v>
      </c>
      <c r="E98" s="53" t="s">
        <v>58</v>
      </c>
      <c r="F98" s="53" t="s">
        <v>19</v>
      </c>
      <c r="G98" s="53" t="s">
        <v>191</v>
      </c>
      <c r="H98" s="110">
        <v>0.95414566630671349</v>
      </c>
      <c r="I98" s="110">
        <v>0.95779251693921175</v>
      </c>
      <c r="J98" s="110">
        <v>0.96063749560091649</v>
      </c>
      <c r="K98" s="110">
        <v>0.96449096285493874</v>
      </c>
      <c r="L98" s="110">
        <v>0.98715452772226986</v>
      </c>
      <c r="M98" s="110">
        <v>0.9979609406939326</v>
      </c>
      <c r="N98" s="110">
        <v>0.99874866515332639</v>
      </c>
      <c r="O98" s="110">
        <v>0.998676262592331</v>
      </c>
      <c r="P98" s="110" t="e">
        <v>#N/A</v>
      </c>
      <c r="Q98" s="110" t="e">
        <v>#N/A</v>
      </c>
      <c r="R98" s="110" t="e">
        <v>#N/A</v>
      </c>
    </row>
    <row r="99" spans="3:19" s="79" customFormat="1" ht="13.15" customHeight="1" x14ac:dyDescent="0.2">
      <c r="C99" s="114"/>
      <c r="D99" s="53" t="s">
        <v>153</v>
      </c>
      <c r="E99" s="53" t="s">
        <v>60</v>
      </c>
      <c r="F99" s="53" t="s">
        <v>19</v>
      </c>
      <c r="G99" s="53" t="s">
        <v>191</v>
      </c>
      <c r="H99" s="110">
        <v>0.31413785369056513</v>
      </c>
      <c r="I99" s="110">
        <v>0.44858023925992002</v>
      </c>
      <c r="J99" s="110">
        <v>0.49088306771490409</v>
      </c>
      <c r="K99" s="110">
        <v>0.52254926688870795</v>
      </c>
      <c r="L99" s="110">
        <v>0.60284195628503501</v>
      </c>
      <c r="M99" s="110">
        <v>0.84469902395795027</v>
      </c>
      <c r="N99" s="110">
        <v>0.85625930794892546</v>
      </c>
      <c r="O99" s="110">
        <v>0.86333074530786003</v>
      </c>
      <c r="P99" s="110">
        <v>0.87791037351257029</v>
      </c>
      <c r="Q99" s="110">
        <v>0.88005076613247746</v>
      </c>
      <c r="R99" s="110">
        <v>0.8904747997795085</v>
      </c>
    </row>
    <row r="100" spans="3:19" s="79" customFormat="1" ht="13.15" customHeight="1" x14ac:dyDescent="0.2">
      <c r="C100" s="114"/>
      <c r="D100" s="53" t="s">
        <v>153</v>
      </c>
      <c r="E100" s="53" t="s">
        <v>61</v>
      </c>
      <c r="F100" s="53" t="s">
        <v>19</v>
      </c>
      <c r="G100" s="53" t="s">
        <v>191</v>
      </c>
      <c r="H100" s="110">
        <v>0.191</v>
      </c>
      <c r="I100" s="110">
        <v>0.21785398073060966</v>
      </c>
      <c r="J100" s="110">
        <v>0.22001041902374971</v>
      </c>
      <c r="K100" s="110">
        <v>0.25295724011004506</v>
      </c>
      <c r="L100" s="110">
        <v>0.28478795754718861</v>
      </c>
      <c r="M100" s="110">
        <v>0.37740172041581704</v>
      </c>
      <c r="N100" s="110">
        <v>0.43570291141081979</v>
      </c>
      <c r="O100" s="110">
        <v>0.46245596391311339</v>
      </c>
      <c r="P100" s="110">
        <v>0.62115560914375423</v>
      </c>
      <c r="Q100" s="110">
        <v>0.67419731283232665</v>
      </c>
      <c r="R100" s="110">
        <v>0.71451127701277606</v>
      </c>
    </row>
    <row r="101" spans="3:19" s="79" customFormat="1" ht="13.15" customHeight="1" x14ac:dyDescent="0.2">
      <c r="C101" s="114"/>
      <c r="D101" s="53" t="s">
        <v>153</v>
      </c>
      <c r="E101" s="53" t="s">
        <v>62</v>
      </c>
      <c r="F101" s="53" t="s">
        <v>19</v>
      </c>
      <c r="G101" s="53" t="s">
        <v>191</v>
      </c>
      <c r="H101" s="110" t="e">
        <v>#N/A</v>
      </c>
      <c r="I101" s="110" t="e">
        <v>#N/A</v>
      </c>
      <c r="J101" s="110" t="e">
        <v>#N/A</v>
      </c>
      <c r="K101" s="110" t="e">
        <v>#N/A</v>
      </c>
      <c r="L101" s="110" t="e">
        <v>#N/A</v>
      </c>
      <c r="M101" s="110" t="e">
        <v>#N/A</v>
      </c>
      <c r="N101" s="110">
        <v>5.88496479405815E-2</v>
      </c>
      <c r="O101" s="110">
        <v>0.21799961000000004</v>
      </c>
      <c r="P101" s="110">
        <v>0.5228114393016069</v>
      </c>
      <c r="Q101" s="110">
        <v>0.57554349382791314</v>
      </c>
      <c r="R101" s="110">
        <v>0.67790448224934508</v>
      </c>
    </row>
    <row r="102" spans="3:19" s="79" customFormat="1" ht="13.15" customHeight="1" x14ac:dyDescent="0.2">
      <c r="C102" s="114"/>
      <c r="D102" s="53" t="s">
        <v>153</v>
      </c>
      <c r="E102" s="53" t="s">
        <v>63</v>
      </c>
      <c r="F102" s="53" t="s">
        <v>19</v>
      </c>
      <c r="G102" s="53" t="s">
        <v>191</v>
      </c>
      <c r="H102" s="110" t="e">
        <v>#N/A</v>
      </c>
      <c r="I102" s="110" t="e">
        <v>#N/A</v>
      </c>
      <c r="J102" s="110" t="e">
        <v>#N/A</v>
      </c>
      <c r="K102" s="110" t="e">
        <v>#N/A</v>
      </c>
      <c r="L102" s="110" t="e">
        <v>#N/A</v>
      </c>
      <c r="M102" s="110" t="e">
        <v>#N/A</v>
      </c>
      <c r="N102" s="110" t="e">
        <v>#N/A</v>
      </c>
      <c r="O102" s="110" t="e">
        <v>#N/A</v>
      </c>
      <c r="P102" s="110" t="e">
        <v>#N/A</v>
      </c>
      <c r="Q102" s="110">
        <v>5.7184622490470807E-2</v>
      </c>
      <c r="R102" s="110">
        <v>0.10740367843278111</v>
      </c>
    </row>
    <row r="103" spans="3:19" s="79" customFormat="1" ht="13.15" customHeight="1" x14ac:dyDescent="0.2">
      <c r="C103" s="114"/>
      <c r="D103" s="53" t="s">
        <v>153</v>
      </c>
      <c r="E103" s="53" t="s">
        <v>65</v>
      </c>
      <c r="F103" s="53" t="s">
        <v>19</v>
      </c>
      <c r="G103" s="53" t="s">
        <v>191</v>
      </c>
      <c r="H103" s="110">
        <v>0.9605550576164783</v>
      </c>
      <c r="I103" s="110">
        <v>0.96579125191651827</v>
      </c>
      <c r="J103" s="110">
        <v>0.9686442082272666</v>
      </c>
      <c r="K103" s="110">
        <v>0.96979877497174116</v>
      </c>
      <c r="L103" s="110">
        <v>0.99269044906946102</v>
      </c>
      <c r="M103" s="110">
        <v>0.9987126960702315</v>
      </c>
      <c r="N103" s="110">
        <v>0.99874866515332639</v>
      </c>
      <c r="O103" s="110">
        <v>0.998676262592331</v>
      </c>
      <c r="P103" s="110">
        <v>0.99868435467167993</v>
      </c>
      <c r="Q103" s="110">
        <v>0.98966351453284152</v>
      </c>
      <c r="R103" s="110">
        <v>0.99056491790329948</v>
      </c>
    </row>
    <row r="104" spans="3:19" s="79" customFormat="1" ht="13.15" customHeight="1" x14ac:dyDescent="0.2">
      <c r="C104" s="114"/>
      <c r="D104" s="53" t="s">
        <v>153</v>
      </c>
      <c r="E104" s="53" t="s">
        <v>70</v>
      </c>
      <c r="F104" s="53" t="s">
        <v>19</v>
      </c>
      <c r="G104" s="53" t="s">
        <v>191</v>
      </c>
      <c r="H104" s="110">
        <v>0.33254684935215467</v>
      </c>
      <c r="I104" s="110">
        <v>0.47486778016400022</v>
      </c>
      <c r="J104" s="110">
        <v>0.51964962404597526</v>
      </c>
      <c r="K104" s="110">
        <v>0.59938428906879049</v>
      </c>
      <c r="L104" s="110">
        <v>0.67600272834857666</v>
      </c>
      <c r="M104" s="110">
        <v>0.82747129633158512</v>
      </c>
      <c r="N104" s="110">
        <v>0.85625930794892546</v>
      </c>
      <c r="O104" s="110">
        <v>0.86333074530786003</v>
      </c>
      <c r="P104" s="110">
        <v>0.87791037351257029</v>
      </c>
      <c r="Q104" s="144">
        <v>0.88124526854406249</v>
      </c>
      <c r="R104" s="110">
        <v>0.8904747997795085</v>
      </c>
    </row>
    <row r="105" spans="3:19" s="79" customFormat="1" ht="13.15" customHeight="1" x14ac:dyDescent="0.2">
      <c r="C105" s="114"/>
      <c r="D105" s="53" t="s">
        <v>153</v>
      </c>
      <c r="E105" s="53" t="s">
        <v>225</v>
      </c>
      <c r="F105" s="53" t="s">
        <v>19</v>
      </c>
      <c r="G105" s="53" t="s">
        <v>191</v>
      </c>
      <c r="H105" s="110" t="e">
        <v>#N/A</v>
      </c>
      <c r="I105" s="110" t="e">
        <v>#N/A</v>
      </c>
      <c r="J105" s="110" t="e">
        <v>#N/A</v>
      </c>
      <c r="K105" s="110" t="e">
        <v>#N/A</v>
      </c>
      <c r="L105" s="110" t="e">
        <v>#N/A</v>
      </c>
      <c r="M105" s="110" t="e">
        <v>#N/A</v>
      </c>
      <c r="N105" s="110">
        <v>0.43217245745342969</v>
      </c>
      <c r="O105" s="110">
        <v>0.46511561298376536</v>
      </c>
      <c r="P105" s="144">
        <v>0.52284637809976664</v>
      </c>
      <c r="Q105" s="110">
        <v>0.61476106074954073</v>
      </c>
      <c r="R105" s="110">
        <v>0.67790448224934508</v>
      </c>
    </row>
    <row r="106" spans="3:19" s="79" customFormat="1" ht="13.15" customHeight="1" x14ac:dyDescent="0.2">
      <c r="C106" s="114"/>
      <c r="D106" s="53" t="s">
        <v>153</v>
      </c>
      <c r="E106" s="53" t="s">
        <v>226</v>
      </c>
      <c r="F106" s="53" t="s">
        <v>19</v>
      </c>
      <c r="G106" s="53" t="s">
        <v>191</v>
      </c>
      <c r="H106" s="110" t="e">
        <v>#N/A</v>
      </c>
      <c r="I106" s="110" t="e">
        <v>#N/A</v>
      </c>
      <c r="J106" s="110" t="e">
        <v>#N/A</v>
      </c>
      <c r="K106" s="110" t="e">
        <v>#N/A</v>
      </c>
      <c r="L106" s="110" t="e">
        <v>#N/A</v>
      </c>
      <c r="M106" s="110" t="e">
        <v>#N/A</v>
      </c>
      <c r="N106" s="110" t="e">
        <v>#N/A</v>
      </c>
      <c r="O106" s="110" t="e">
        <v>#N/A</v>
      </c>
      <c r="P106" s="110" t="e">
        <v>#N/A</v>
      </c>
      <c r="Q106" s="110" t="e">
        <v>#N/A</v>
      </c>
      <c r="R106" s="110" t="e">
        <v>#N/A</v>
      </c>
    </row>
    <row r="107" spans="3:19" s="79" customFormat="1" ht="13.15" customHeight="1" x14ac:dyDescent="0.2">
      <c r="C107" s="114"/>
      <c r="D107" s="53" t="s">
        <v>153</v>
      </c>
      <c r="E107" s="53" t="s">
        <v>74</v>
      </c>
      <c r="F107" s="53" t="s">
        <v>19</v>
      </c>
      <c r="G107" s="53" t="s">
        <v>191</v>
      </c>
      <c r="H107" s="110">
        <v>0.94267205861894232</v>
      </c>
      <c r="I107" s="110">
        <v>0.94578210229645465</v>
      </c>
      <c r="J107" s="110">
        <v>0.94736047567640436</v>
      </c>
      <c r="K107" s="110">
        <v>0.94936019182349751</v>
      </c>
      <c r="L107" s="110">
        <v>0.98834084155580904</v>
      </c>
      <c r="M107" s="110">
        <v>0.99742581182026224</v>
      </c>
      <c r="N107" s="110">
        <v>0.99749733030665277</v>
      </c>
      <c r="O107" s="110">
        <v>0.99751616154829859</v>
      </c>
      <c r="P107" s="110">
        <v>0.99736870934335964</v>
      </c>
      <c r="Q107" s="110">
        <v>0.98133851589775878</v>
      </c>
      <c r="R107" s="110">
        <v>0.98048258907815322</v>
      </c>
    </row>
    <row r="108" spans="3:19" s="79" customFormat="1" ht="13.15" customHeight="1" x14ac:dyDescent="0.2">
      <c r="C108" s="114"/>
      <c r="D108" s="53" t="s">
        <v>153</v>
      </c>
      <c r="E108" s="53" t="s">
        <v>78</v>
      </c>
      <c r="F108" s="53" t="s">
        <v>19</v>
      </c>
      <c r="G108" s="53" t="s">
        <v>191</v>
      </c>
      <c r="H108" s="110">
        <v>0.16826637734096528</v>
      </c>
      <c r="I108" s="110">
        <v>0.3143436170533041</v>
      </c>
      <c r="J108" s="110">
        <v>0.35940354685611942</v>
      </c>
      <c r="K108" s="110">
        <v>0.44156214667436749</v>
      </c>
      <c r="L108" s="110">
        <v>0.58195927504230327</v>
      </c>
      <c r="M108" s="110">
        <v>0.76884581288072629</v>
      </c>
      <c r="N108" s="110">
        <v>0.80823277443293307</v>
      </c>
      <c r="O108" s="110">
        <v>0.81132618093435926</v>
      </c>
      <c r="P108" s="110">
        <v>0.78192433553736229</v>
      </c>
      <c r="Q108" s="110">
        <v>0.7805660974532288</v>
      </c>
      <c r="R108" s="110">
        <v>0.77872893553009914</v>
      </c>
    </row>
    <row r="109" spans="3:19" s="79" customFormat="1" ht="13.15" customHeight="1" x14ac:dyDescent="0.2">
      <c r="C109" s="114"/>
      <c r="D109" s="53" t="s">
        <v>153</v>
      </c>
      <c r="E109" s="53" t="s">
        <v>82</v>
      </c>
      <c r="F109" s="53" t="s">
        <v>19</v>
      </c>
      <c r="G109" s="53" t="s">
        <v>191</v>
      </c>
      <c r="H109" s="110" t="e">
        <v>#N/A</v>
      </c>
      <c r="I109" s="110" t="e">
        <v>#N/A</v>
      </c>
      <c r="J109" s="110" t="e">
        <v>#N/A</v>
      </c>
      <c r="K109" s="110" t="e">
        <v>#N/A</v>
      </c>
      <c r="L109" s="110" t="e">
        <v>#N/A</v>
      </c>
      <c r="M109" s="110" t="e">
        <v>#N/A</v>
      </c>
      <c r="N109" s="110">
        <v>9.4343262491544011E-2</v>
      </c>
      <c r="O109" s="110">
        <v>0.100054088385313</v>
      </c>
      <c r="P109" s="110">
        <v>0.11290995282966818</v>
      </c>
      <c r="Q109" s="110">
        <v>0.12110578668163664</v>
      </c>
      <c r="R109" s="110">
        <v>0.13928272864069555</v>
      </c>
    </row>
    <row r="110" spans="3:19" s="79" customFormat="1" ht="13.15" customHeight="1" x14ac:dyDescent="0.2">
      <c r="C110" s="114"/>
      <c r="D110" s="53" t="s">
        <v>153</v>
      </c>
      <c r="E110" s="53" t="s">
        <v>86</v>
      </c>
      <c r="F110" s="53" t="s">
        <v>19</v>
      </c>
      <c r="G110" s="53" t="s">
        <v>191</v>
      </c>
      <c r="H110" s="110">
        <v>6.93578768180379E-2</v>
      </c>
      <c r="I110" s="110">
        <v>8.8287023592354907E-2</v>
      </c>
      <c r="J110" s="110">
        <v>0.10054845710327447</v>
      </c>
      <c r="K110" s="110">
        <v>0.1558184731084655</v>
      </c>
      <c r="L110" s="110">
        <v>0.17763355476145432</v>
      </c>
      <c r="M110" s="110">
        <v>0.23386593266253597</v>
      </c>
      <c r="N110" s="110">
        <v>0.30973498916095521</v>
      </c>
      <c r="O110" s="110">
        <v>0.35561523148096863</v>
      </c>
      <c r="P110" s="110">
        <v>0.38744978901649857</v>
      </c>
      <c r="Q110" s="110">
        <v>0.53949185061719562</v>
      </c>
      <c r="R110" s="110">
        <v>0.62086050270300397</v>
      </c>
    </row>
    <row r="111" spans="3:19" s="79" customFormat="1" ht="13.15" customHeight="1" x14ac:dyDescent="0.2">
      <c r="C111" s="114"/>
      <c r="D111" s="53" t="s">
        <v>153</v>
      </c>
      <c r="E111" s="53" t="s">
        <v>90</v>
      </c>
      <c r="F111" s="53" t="s">
        <v>19</v>
      </c>
      <c r="G111" s="53" t="s">
        <v>191</v>
      </c>
      <c r="H111" s="110">
        <v>0.18994099164486661</v>
      </c>
      <c r="I111" s="110">
        <v>0.21821651293565802</v>
      </c>
      <c r="J111" s="110">
        <v>0.22972866121042998</v>
      </c>
      <c r="K111" s="110">
        <v>0.26909250450462208</v>
      </c>
      <c r="L111" s="110">
        <v>0.28293340883322243</v>
      </c>
      <c r="M111" s="110">
        <v>0.32283767524107704</v>
      </c>
      <c r="N111" s="110">
        <v>0.34101714565063868</v>
      </c>
      <c r="O111" s="110">
        <v>0.35678510158224125</v>
      </c>
      <c r="P111" s="110">
        <v>0.36250551281919785</v>
      </c>
      <c r="Q111" s="110">
        <v>0.35126427814797268</v>
      </c>
      <c r="R111" s="110">
        <v>0.3462011647996433</v>
      </c>
    </row>
    <row r="112" spans="3:19" s="79" customFormat="1" ht="13.15" customHeight="1" x14ac:dyDescent="0.2">
      <c r="C112" s="114"/>
      <c r="D112" s="53" t="s">
        <v>153</v>
      </c>
      <c r="E112" s="53" t="s">
        <v>94</v>
      </c>
      <c r="F112" s="53" t="s">
        <v>19</v>
      </c>
      <c r="G112" s="53" t="s">
        <v>191</v>
      </c>
      <c r="H112" s="110" t="e">
        <v>#N/A</v>
      </c>
      <c r="I112" s="110" t="e">
        <v>#N/A</v>
      </c>
      <c r="J112" s="110" t="e">
        <v>#N/A</v>
      </c>
      <c r="K112" s="110" t="e">
        <v>#N/A</v>
      </c>
      <c r="L112" s="110" t="e">
        <v>#N/A</v>
      </c>
      <c r="M112" s="110" t="e">
        <v>#N/A</v>
      </c>
      <c r="N112" s="110">
        <v>0.32493836732927084</v>
      </c>
      <c r="O112" s="110">
        <v>0.33972929432545201</v>
      </c>
      <c r="P112" s="110">
        <v>0.34489129702563004</v>
      </c>
      <c r="Q112" s="110">
        <v>0.33314204784671864</v>
      </c>
      <c r="R112" s="110">
        <v>0.32881973471548792</v>
      </c>
    </row>
    <row r="113" spans="3:19" s="79" customFormat="1" ht="13.15" customHeight="1" x14ac:dyDescent="0.2">
      <c r="C113" s="114"/>
      <c r="D113" s="53" t="s">
        <v>153</v>
      </c>
      <c r="E113" s="53" t="s">
        <v>98</v>
      </c>
      <c r="F113" s="53" t="s">
        <v>19</v>
      </c>
      <c r="G113" s="53" t="s">
        <v>191</v>
      </c>
      <c r="H113" s="110" t="e">
        <v>#N/A</v>
      </c>
      <c r="I113" s="110" t="e">
        <v>#N/A</v>
      </c>
      <c r="J113" s="110" t="e">
        <v>#N/A</v>
      </c>
      <c r="K113" s="110" t="e">
        <v>#N/A</v>
      </c>
      <c r="L113" s="110" t="e">
        <v>#N/A</v>
      </c>
      <c r="M113" s="110" t="e">
        <v>#N/A</v>
      </c>
      <c r="N113" s="110">
        <v>4.9470415556632528E-2</v>
      </c>
      <c r="O113" s="110">
        <v>5.3665157634849463E-2</v>
      </c>
      <c r="P113" s="110">
        <v>4.4464930206276759E-2</v>
      </c>
      <c r="Q113" s="110">
        <v>0.38440310182572934</v>
      </c>
      <c r="R113" s="110">
        <v>0.44502076715153549</v>
      </c>
    </row>
    <row r="114" spans="3:19" s="79" customFormat="1" ht="13.15" customHeight="1" x14ac:dyDescent="0.2">
      <c r="C114" s="114"/>
      <c r="D114" s="53" t="s">
        <v>153</v>
      </c>
      <c r="E114" s="53" t="s">
        <v>102</v>
      </c>
      <c r="F114" s="53" t="s">
        <v>19</v>
      </c>
      <c r="G114" s="53" t="s">
        <v>191</v>
      </c>
      <c r="H114" s="110">
        <v>0.24406180827233767</v>
      </c>
      <c r="I114" s="110">
        <v>0.58131231944026773</v>
      </c>
      <c r="J114" s="110">
        <v>0.68889041299953102</v>
      </c>
      <c r="K114" s="110">
        <v>0.90099895739957847</v>
      </c>
      <c r="L114" s="110">
        <v>0.94810731610240651</v>
      </c>
      <c r="M114" s="110">
        <v>0.97557815600628262</v>
      </c>
      <c r="N114" s="110">
        <v>0.99349275017399319</v>
      </c>
      <c r="O114" s="110">
        <v>0.99459172673509366</v>
      </c>
      <c r="P114" s="110">
        <v>0.99485017077354787</v>
      </c>
      <c r="Q114" s="110">
        <v>0.9902257315669718</v>
      </c>
      <c r="R114" s="110" t="e">
        <v>#N/A</v>
      </c>
    </row>
    <row r="115" spans="3:19" s="79" customFormat="1" ht="13.15" customHeight="1" x14ac:dyDescent="0.2">
      <c r="C115" s="114"/>
      <c r="D115" s="53" t="s">
        <v>153</v>
      </c>
      <c r="E115" s="53" t="s">
        <v>106</v>
      </c>
      <c r="F115" s="53" t="s">
        <v>19</v>
      </c>
      <c r="G115" s="53" t="s">
        <v>191</v>
      </c>
      <c r="H115" s="110" t="e">
        <v>#N/A</v>
      </c>
      <c r="I115" s="110" t="e">
        <v>#N/A</v>
      </c>
      <c r="J115" s="110" t="e">
        <v>#N/A</v>
      </c>
      <c r="K115" s="110">
        <v>0.66731107395147526</v>
      </c>
      <c r="L115" s="110">
        <v>0.73284473461195176</v>
      </c>
      <c r="M115" s="110">
        <v>0.94446027915865294</v>
      </c>
      <c r="N115" s="110">
        <v>0.98232850011599548</v>
      </c>
      <c r="O115" s="110">
        <v>0.98306115115672887</v>
      </c>
      <c r="P115" s="110">
        <v>0.98799999999999999</v>
      </c>
      <c r="Q115" s="110" t="e">
        <v>#N/A</v>
      </c>
      <c r="R115" s="110" t="e">
        <v>#N/A</v>
      </c>
    </row>
    <row r="116" spans="3:19" s="79" customFormat="1" ht="13.15" customHeight="1" x14ac:dyDescent="0.2">
      <c r="C116" s="114"/>
      <c r="D116" s="53" t="s">
        <v>153</v>
      </c>
      <c r="E116" s="53" t="s">
        <v>108</v>
      </c>
      <c r="F116" s="53" t="s">
        <v>19</v>
      </c>
      <c r="G116" s="53" t="s">
        <v>191</v>
      </c>
      <c r="H116" s="110" t="e">
        <v>#N/A</v>
      </c>
      <c r="I116" s="110" t="e">
        <v>#N/A</v>
      </c>
      <c r="J116" s="110" t="e">
        <v>#N/A</v>
      </c>
      <c r="K116" s="110" t="e">
        <v>#N/A</v>
      </c>
      <c r="L116" s="110" t="e">
        <v>#N/A</v>
      </c>
      <c r="M116" s="110" t="e">
        <v>#N/A</v>
      </c>
      <c r="N116" s="110" t="e">
        <v>#N/A</v>
      </c>
      <c r="O116" s="110">
        <v>0</v>
      </c>
      <c r="P116" s="110">
        <v>0.33810818409480947</v>
      </c>
      <c r="Q116" s="110">
        <v>0.82486533829772224</v>
      </c>
      <c r="R116" s="110">
        <v>0.83429736204309035</v>
      </c>
    </row>
    <row r="117" spans="3:19" s="79" customFormat="1" ht="13.15" customHeight="1" x14ac:dyDescent="0.2">
      <c r="C117" s="114"/>
      <c r="D117" s="53" t="s">
        <v>153</v>
      </c>
      <c r="E117" s="53" t="s">
        <v>207</v>
      </c>
      <c r="F117" s="53" t="s">
        <v>19</v>
      </c>
      <c r="G117" s="53" t="s">
        <v>191</v>
      </c>
      <c r="H117" s="110" t="e">
        <v>#N/A</v>
      </c>
      <c r="I117" s="110" t="e">
        <v>#N/A</v>
      </c>
      <c r="J117" s="110" t="e">
        <v>#N/A</v>
      </c>
      <c r="K117" s="110" t="e">
        <v>#N/A</v>
      </c>
      <c r="L117" s="110" t="e">
        <v>#N/A</v>
      </c>
      <c r="M117" s="110" t="e">
        <v>#N/A</v>
      </c>
      <c r="N117" s="110" t="e">
        <v>#N/A</v>
      </c>
      <c r="O117" s="110" t="e">
        <v>#N/A</v>
      </c>
      <c r="P117" s="110" t="e">
        <v>#N/A</v>
      </c>
      <c r="Q117" s="110">
        <v>0.37223788525582313</v>
      </c>
      <c r="R117" s="110">
        <v>0.39969965958026593</v>
      </c>
    </row>
    <row r="118" spans="3:19" s="79" customFormat="1" ht="13.15" customHeight="1" x14ac:dyDescent="0.2">
      <c r="C118" s="114"/>
      <c r="D118" s="53" t="s">
        <v>153</v>
      </c>
      <c r="E118" s="53" t="s">
        <v>112</v>
      </c>
      <c r="F118" s="53" t="s">
        <v>19</v>
      </c>
      <c r="G118" s="53" t="s">
        <v>191</v>
      </c>
      <c r="H118" s="110">
        <v>1</v>
      </c>
      <c r="I118" s="110">
        <v>1</v>
      </c>
      <c r="J118" s="110">
        <v>1</v>
      </c>
      <c r="K118" s="110">
        <v>1</v>
      </c>
      <c r="L118" s="110">
        <v>1</v>
      </c>
      <c r="M118" s="110">
        <v>1</v>
      </c>
      <c r="N118" s="110">
        <v>1</v>
      </c>
      <c r="O118" s="110">
        <v>1</v>
      </c>
      <c r="P118" s="110">
        <v>1</v>
      </c>
      <c r="Q118" s="110">
        <v>1</v>
      </c>
      <c r="R118" s="110">
        <v>1</v>
      </c>
    </row>
    <row r="119" spans="3:19" s="79" customFormat="1" ht="13.15" customHeight="1" x14ac:dyDescent="0.2">
      <c r="C119" s="114"/>
      <c r="D119" s="53" t="s">
        <v>153</v>
      </c>
      <c r="E119" s="53" t="s">
        <v>52</v>
      </c>
      <c r="F119" s="53" t="s">
        <v>19</v>
      </c>
      <c r="G119" s="53" t="s">
        <v>191</v>
      </c>
      <c r="H119" s="110">
        <v>0.9760280237718898</v>
      </c>
      <c r="I119" s="110">
        <v>0.98955713042701954</v>
      </c>
      <c r="J119" s="110">
        <v>0.99067293231352216</v>
      </c>
      <c r="K119" s="110">
        <v>0.99600305331015182</v>
      </c>
      <c r="L119" s="110">
        <v>0.99720960311794127</v>
      </c>
      <c r="M119" s="110">
        <v>0.99900349311927339</v>
      </c>
      <c r="N119" s="110" t="e">
        <v>#N/A</v>
      </c>
      <c r="O119" s="110" t="e">
        <v>#N/A</v>
      </c>
      <c r="P119" s="110" t="e">
        <v>#N/A</v>
      </c>
      <c r="Q119" s="110" t="e">
        <v>#N/A</v>
      </c>
      <c r="R119" s="110" t="e">
        <v>#N/A</v>
      </c>
    </row>
    <row r="120" spans="3:19" s="79" customFormat="1" ht="13.15" customHeight="1" x14ac:dyDescent="0.2">
      <c r="C120" s="114"/>
      <c r="D120" s="53" t="s">
        <v>153</v>
      </c>
      <c r="E120" s="53" t="s">
        <v>53</v>
      </c>
      <c r="F120" s="53" t="s">
        <v>19</v>
      </c>
      <c r="G120" s="53" t="s">
        <v>191</v>
      </c>
      <c r="H120" s="110" t="e">
        <v>#N/A</v>
      </c>
      <c r="I120" s="110" t="e">
        <v>#N/A</v>
      </c>
      <c r="J120" s="110" t="e">
        <v>#N/A</v>
      </c>
      <c r="K120" s="110" t="e">
        <v>#N/A</v>
      </c>
      <c r="L120" s="110">
        <v>0.34640557464367977</v>
      </c>
      <c r="M120" s="110">
        <v>0.39277768515488748</v>
      </c>
      <c r="N120" s="110" t="e">
        <v>#N/A</v>
      </c>
      <c r="O120" s="110" t="e">
        <v>#N/A</v>
      </c>
      <c r="P120" s="110" t="e">
        <v>#N/A</v>
      </c>
      <c r="Q120" s="110" t="e">
        <v>#N/A</v>
      </c>
      <c r="R120" s="110" t="e">
        <v>#N/A</v>
      </c>
    </row>
    <row r="121" spans="3:19" s="79" customFormat="1" ht="13.15" customHeight="1" x14ac:dyDescent="0.2">
      <c r="C121" s="114"/>
      <c r="D121" s="53" t="s">
        <v>153</v>
      </c>
      <c r="E121" s="53" t="s">
        <v>124</v>
      </c>
      <c r="F121" s="53" t="s">
        <v>19</v>
      </c>
      <c r="G121" s="53" t="s">
        <v>191</v>
      </c>
      <c r="H121" s="110">
        <v>0.20805153358644776</v>
      </c>
      <c r="I121" s="110">
        <v>0.23157702824440932</v>
      </c>
      <c r="J121" s="110">
        <v>0.24853115830787806</v>
      </c>
      <c r="K121" s="110">
        <v>0.26909250450462208</v>
      </c>
      <c r="L121" s="110">
        <v>0.28293340883322243</v>
      </c>
      <c r="M121" s="110">
        <v>0.32283767524107704</v>
      </c>
      <c r="N121" s="110" t="e">
        <v>#N/A</v>
      </c>
      <c r="O121" s="110" t="e">
        <v>#N/A</v>
      </c>
      <c r="P121" s="110" t="e">
        <v>#N/A</v>
      </c>
      <c r="Q121" s="110" t="e">
        <v>#N/A</v>
      </c>
      <c r="R121" s="110" t="e">
        <v>#N/A</v>
      </c>
    </row>
    <row r="122" spans="3:19" s="79" customFormat="1" ht="13.15" customHeight="1" x14ac:dyDescent="0.2">
      <c r="C122" s="114"/>
      <c r="D122" s="53" t="s">
        <v>153</v>
      </c>
      <c r="E122" s="53" t="s">
        <v>129</v>
      </c>
      <c r="F122" s="53" t="s">
        <v>19</v>
      </c>
      <c r="G122" s="53" t="s">
        <v>191</v>
      </c>
      <c r="H122" s="110">
        <v>9.365770059544294E-4</v>
      </c>
      <c r="I122" s="110">
        <v>2.0081687863749052E-2</v>
      </c>
      <c r="J122" s="110">
        <v>2.0288512555832746E-2</v>
      </c>
      <c r="K122" s="110">
        <v>0</v>
      </c>
      <c r="L122" s="110">
        <v>1.6703027448531523E-3</v>
      </c>
      <c r="M122" s="110">
        <v>1.6781334617502672E-3</v>
      </c>
      <c r="N122" s="110" t="e">
        <v>#N/A</v>
      </c>
      <c r="O122" s="110" t="e">
        <v>#N/A</v>
      </c>
      <c r="P122" s="110" t="e">
        <v>#N/A</v>
      </c>
      <c r="Q122" s="110" t="e">
        <v>#N/A</v>
      </c>
      <c r="R122" s="110" t="e">
        <v>#N/A</v>
      </c>
    </row>
    <row r="123" spans="3:19" s="79" customFormat="1" ht="13.15" customHeight="1" x14ac:dyDescent="0.2">
      <c r="C123" s="114"/>
      <c r="D123" s="53" t="s">
        <v>153</v>
      </c>
      <c r="E123" s="53" t="s">
        <v>134</v>
      </c>
      <c r="F123" s="53" t="s">
        <v>19</v>
      </c>
      <c r="G123" s="53" t="s">
        <v>191</v>
      </c>
      <c r="H123" s="110">
        <v>0.93930468393702682</v>
      </c>
      <c r="I123" s="110">
        <v>0.97705408730339194</v>
      </c>
      <c r="J123" s="110">
        <v>0.97959985399989558</v>
      </c>
      <c r="K123" s="110">
        <v>0.99200610662030353</v>
      </c>
      <c r="L123" s="110">
        <v>0.99387357504869311</v>
      </c>
      <c r="M123" s="110">
        <v>0.99314654563601479</v>
      </c>
      <c r="N123" s="110" t="e">
        <v>#N/A</v>
      </c>
      <c r="O123" s="110" t="e">
        <v>#N/A</v>
      </c>
      <c r="P123" s="110" t="e">
        <v>#N/A</v>
      </c>
      <c r="Q123" s="110" t="e">
        <v>#N/A</v>
      </c>
      <c r="R123" s="110" t="e">
        <v>#N/A</v>
      </c>
    </row>
    <row r="124" spans="3:19" s="79" customFormat="1" ht="13.15" customHeight="1" x14ac:dyDescent="0.2">
      <c r="C124" s="114"/>
      <c r="D124" s="53" t="s">
        <v>154</v>
      </c>
      <c r="E124" s="53" t="s">
        <v>147</v>
      </c>
      <c r="F124" s="53" t="s">
        <v>19</v>
      </c>
      <c r="G124" s="53" t="s">
        <v>149</v>
      </c>
      <c r="H124" s="110">
        <v>9251</v>
      </c>
      <c r="I124" s="110">
        <v>9251</v>
      </c>
      <c r="J124" s="110">
        <v>9251</v>
      </c>
      <c r="K124" s="110">
        <v>9251</v>
      </c>
      <c r="L124" s="110">
        <v>9251</v>
      </c>
      <c r="M124" s="110">
        <v>9251</v>
      </c>
      <c r="N124" s="110">
        <v>9251</v>
      </c>
      <c r="O124" s="110">
        <v>9251</v>
      </c>
      <c r="P124" s="110">
        <v>9251</v>
      </c>
      <c r="Q124" s="110">
        <v>9251</v>
      </c>
      <c r="R124" s="110">
        <v>9251</v>
      </c>
    </row>
    <row r="125" spans="3:19" s="79" customFormat="1" ht="13.15" customHeight="1" x14ac:dyDescent="0.2">
      <c r="C125" s="114"/>
      <c r="D125" s="53" t="s">
        <v>154</v>
      </c>
      <c r="E125" s="53" t="s">
        <v>28</v>
      </c>
      <c r="F125" s="53" t="s">
        <v>19</v>
      </c>
      <c r="G125" s="53" t="s">
        <v>152</v>
      </c>
      <c r="H125" s="110">
        <v>862011</v>
      </c>
      <c r="I125" s="110">
        <v>865878</v>
      </c>
      <c r="J125" s="110">
        <v>858000</v>
      </c>
      <c r="K125" s="110">
        <v>847008</v>
      </c>
      <c r="L125" s="110">
        <v>848319</v>
      </c>
      <c r="M125" s="110">
        <v>854802</v>
      </c>
      <c r="N125" s="110">
        <v>864236</v>
      </c>
      <c r="O125" s="110">
        <v>875899</v>
      </c>
      <c r="P125" s="110">
        <v>888005.00000000547</v>
      </c>
      <c r="Q125" s="110">
        <v>896006.99999999581</v>
      </c>
      <c r="R125" s="110">
        <v>904704.9999999936</v>
      </c>
    </row>
    <row r="126" spans="3:19" s="79" customFormat="1" ht="13.15" customHeight="1" x14ac:dyDescent="0.2">
      <c r="C126" s="114"/>
      <c r="D126" s="53" t="s">
        <v>154</v>
      </c>
      <c r="E126" s="53" t="s">
        <v>31</v>
      </c>
      <c r="F126" s="53" t="s">
        <v>19</v>
      </c>
      <c r="G126" s="53" t="s">
        <v>152</v>
      </c>
      <c r="H126" s="110">
        <v>307860.99810658162</v>
      </c>
      <c r="I126" s="110">
        <v>309242.1428571429</v>
      </c>
      <c r="J126" s="110">
        <v>306428.57142857142</v>
      </c>
      <c r="K126" s="110">
        <v>302502.85714285716</v>
      </c>
      <c r="L126" s="110">
        <v>302971.07142857142</v>
      </c>
      <c r="M126" s="110">
        <v>305286.42857142858</v>
      </c>
      <c r="N126" s="110">
        <v>312083.76424916432</v>
      </c>
      <c r="O126" s="110">
        <v>312821.07142857101</v>
      </c>
      <c r="P126" s="110">
        <v>314195.30499467225</v>
      </c>
      <c r="Q126" s="110">
        <v>317026.58503314346</v>
      </c>
      <c r="R126" s="110">
        <v>320104.12487001705</v>
      </c>
      <c r="S126" s="143"/>
    </row>
    <row r="127" spans="3:19" s="79" customFormat="1" ht="13.15" customHeight="1" x14ac:dyDescent="0.2">
      <c r="C127" s="114"/>
      <c r="D127" s="53" t="s">
        <v>154</v>
      </c>
      <c r="E127" s="53" t="s">
        <v>58</v>
      </c>
      <c r="F127" s="53" t="s">
        <v>19</v>
      </c>
      <c r="G127" s="53" t="s">
        <v>191</v>
      </c>
      <c r="H127" s="110">
        <v>0.99470050304406332</v>
      </c>
      <c r="I127" s="110">
        <v>0.99970000000000014</v>
      </c>
      <c r="J127" s="110">
        <v>0.99969999999999992</v>
      </c>
      <c r="K127" s="110">
        <v>0.9996500049999999</v>
      </c>
      <c r="L127" s="110">
        <v>0.99965000500000001</v>
      </c>
      <c r="M127" s="110">
        <v>0.99975000000000003</v>
      </c>
      <c r="N127" s="110">
        <v>0.99974999999999992</v>
      </c>
      <c r="O127" s="110">
        <v>0.99975000000000003</v>
      </c>
      <c r="P127" s="110" t="e">
        <v>#N/A</v>
      </c>
      <c r="Q127" s="110" t="e">
        <v>#N/A</v>
      </c>
      <c r="R127" s="110" t="e">
        <v>#N/A</v>
      </c>
    </row>
    <row r="128" spans="3:19" s="79" customFormat="1" ht="13.15" customHeight="1" x14ac:dyDescent="0.2">
      <c r="C128" s="114"/>
      <c r="D128" s="53" t="s">
        <v>154</v>
      </c>
      <c r="E128" s="53" t="s">
        <v>60</v>
      </c>
      <c r="F128" s="53" t="s">
        <v>19</v>
      </c>
      <c r="G128" s="53" t="s">
        <v>191</v>
      </c>
      <c r="H128" s="110">
        <v>0.68700000000000006</v>
      </c>
      <c r="I128" s="110">
        <v>0.69299999999999995</v>
      </c>
      <c r="J128" s="110">
        <v>0.69799999999999995</v>
      </c>
      <c r="K128" s="110">
        <v>0.78100000000000003</v>
      </c>
      <c r="L128" s="110">
        <v>0.78100000000000003</v>
      </c>
      <c r="M128" s="110">
        <v>0.83975</v>
      </c>
      <c r="N128" s="110">
        <v>0.99974999999999992</v>
      </c>
      <c r="O128" s="110">
        <v>0.99970000000000003</v>
      </c>
      <c r="P128" s="110">
        <v>1</v>
      </c>
      <c r="Q128" s="110">
        <v>1</v>
      </c>
      <c r="R128" s="110">
        <v>1</v>
      </c>
    </row>
    <row r="129" spans="3:18" s="79" customFormat="1" ht="13.15" customHeight="1" x14ac:dyDescent="0.2">
      <c r="C129" s="114"/>
      <c r="D129" s="53" t="s">
        <v>154</v>
      </c>
      <c r="E129" s="53" t="s">
        <v>61</v>
      </c>
      <c r="F129" s="53" t="s">
        <v>19</v>
      </c>
      <c r="G129" s="53" t="s">
        <v>191</v>
      </c>
      <c r="H129" s="110">
        <v>0.437</v>
      </c>
      <c r="I129" s="110">
        <v>0.44100000000000006</v>
      </c>
      <c r="J129" s="110">
        <v>0.44600000000000006</v>
      </c>
      <c r="K129" s="110">
        <v>0.44799999999999995</v>
      </c>
      <c r="L129" s="110">
        <v>0.45003306539167454</v>
      </c>
      <c r="M129" s="110">
        <v>0.62948379273796728</v>
      </c>
      <c r="N129" s="110">
        <v>0.71031166161759385</v>
      </c>
      <c r="O129" s="110">
        <v>0.78854171162023845</v>
      </c>
      <c r="P129" s="110">
        <v>0.8294129426973933</v>
      </c>
      <c r="Q129" s="144">
        <v>0.86930000000000007</v>
      </c>
      <c r="R129" s="110">
        <v>0.9254</v>
      </c>
    </row>
    <row r="130" spans="3:18" s="79" customFormat="1" ht="13.15" customHeight="1" x14ac:dyDescent="0.2">
      <c r="C130" s="114"/>
      <c r="D130" s="53" t="s">
        <v>154</v>
      </c>
      <c r="E130" s="53" t="s">
        <v>62</v>
      </c>
      <c r="F130" s="53" t="s">
        <v>19</v>
      </c>
      <c r="G130" s="53" t="s">
        <v>191</v>
      </c>
      <c r="H130" s="110" t="e">
        <v>#N/A</v>
      </c>
      <c r="I130" s="110" t="e">
        <v>#N/A</v>
      </c>
      <c r="J130" s="110" t="e">
        <v>#N/A</v>
      </c>
      <c r="K130" s="110" t="e">
        <v>#N/A</v>
      </c>
      <c r="L130" s="110" t="e">
        <v>#N/A</v>
      </c>
      <c r="M130" s="110" t="e">
        <v>#N/A</v>
      </c>
      <c r="N130" s="110">
        <v>0.10144872507601067</v>
      </c>
      <c r="O130" s="110">
        <v>0.26185180100216721</v>
      </c>
      <c r="P130" s="110">
        <v>0.41432273281344117</v>
      </c>
      <c r="Q130" s="110">
        <v>0.6</v>
      </c>
      <c r="R130" s="110">
        <v>0.77070000000000005</v>
      </c>
    </row>
    <row r="131" spans="3:18" s="79" customFormat="1" ht="13.15" customHeight="1" x14ac:dyDescent="0.2">
      <c r="C131" s="114"/>
      <c r="D131" s="53" t="s">
        <v>154</v>
      </c>
      <c r="E131" s="53" t="s">
        <v>63</v>
      </c>
      <c r="F131" s="53" t="s">
        <v>19</v>
      </c>
      <c r="G131" s="53" t="s">
        <v>191</v>
      </c>
      <c r="H131" s="110" t="e">
        <v>#N/A</v>
      </c>
      <c r="I131" s="110" t="e">
        <v>#N/A</v>
      </c>
      <c r="J131" s="110" t="e">
        <v>#N/A</v>
      </c>
      <c r="K131" s="110" t="e">
        <v>#N/A</v>
      </c>
      <c r="L131" s="110" t="e">
        <v>#N/A</v>
      </c>
      <c r="M131" s="110" t="e">
        <v>#N/A</v>
      </c>
      <c r="N131" s="110" t="e">
        <v>#N/A</v>
      </c>
      <c r="O131" s="110" t="e">
        <v>#N/A</v>
      </c>
      <c r="P131" s="110" t="e">
        <v>#N/A</v>
      </c>
      <c r="Q131" s="110" t="e">
        <v>#N/A</v>
      </c>
      <c r="R131" s="110" t="e">
        <v>#N/A</v>
      </c>
    </row>
    <row r="132" spans="3:18" s="79" customFormat="1" ht="13.15" customHeight="1" x14ac:dyDescent="0.2">
      <c r="C132" s="114"/>
      <c r="D132" s="53" t="s">
        <v>154</v>
      </c>
      <c r="E132" s="53" t="s">
        <v>65</v>
      </c>
      <c r="F132" s="53" t="s">
        <v>19</v>
      </c>
      <c r="G132" s="53" t="s">
        <v>191</v>
      </c>
      <c r="H132" s="110">
        <v>0.99995000307481141</v>
      </c>
      <c r="I132" s="110">
        <v>0.99994999999999989</v>
      </c>
      <c r="J132" s="110">
        <v>0.99994999999999978</v>
      </c>
      <c r="K132" s="110">
        <v>0.99994999999999978</v>
      </c>
      <c r="L132" s="110">
        <v>0.99994999999999978</v>
      </c>
      <c r="M132" s="110">
        <v>1</v>
      </c>
      <c r="N132" s="110">
        <v>1</v>
      </c>
      <c r="O132" s="110">
        <v>1</v>
      </c>
      <c r="P132" s="110">
        <v>1</v>
      </c>
      <c r="Q132" s="110">
        <v>1</v>
      </c>
      <c r="R132" s="110">
        <v>1</v>
      </c>
    </row>
    <row r="133" spans="3:18" s="79" customFormat="1" ht="13.15" customHeight="1" x14ac:dyDescent="0.2">
      <c r="C133" s="114"/>
      <c r="D133" s="53" t="s">
        <v>154</v>
      </c>
      <c r="E133" s="53" t="s">
        <v>70</v>
      </c>
      <c r="F133" s="53" t="s">
        <v>19</v>
      </c>
      <c r="G133" s="53" t="s">
        <v>191</v>
      </c>
      <c r="H133" s="110">
        <v>0.77000009910713973</v>
      </c>
      <c r="I133" s="110">
        <v>0.80113133720916796</v>
      </c>
      <c r="J133" s="110">
        <v>0.84000000000000008</v>
      </c>
      <c r="K133" s="110">
        <v>0.875</v>
      </c>
      <c r="L133" s="110">
        <v>0.875</v>
      </c>
      <c r="M133" s="110">
        <v>0.9</v>
      </c>
      <c r="N133" s="110">
        <v>1</v>
      </c>
      <c r="O133" s="110">
        <v>1</v>
      </c>
      <c r="P133" s="110">
        <v>1</v>
      </c>
      <c r="Q133" s="110">
        <v>1</v>
      </c>
      <c r="R133" s="110">
        <v>1</v>
      </c>
    </row>
    <row r="134" spans="3:18" s="79" customFormat="1" ht="13.15" customHeight="1" x14ac:dyDescent="0.2">
      <c r="C134" s="114"/>
      <c r="D134" s="53" t="s">
        <v>154</v>
      </c>
      <c r="E134" s="53" t="s">
        <v>225</v>
      </c>
      <c r="F134" s="53" t="s">
        <v>19</v>
      </c>
      <c r="G134" s="53" t="s">
        <v>191</v>
      </c>
      <c r="H134" s="110" t="e">
        <v>#N/A</v>
      </c>
      <c r="I134" s="110" t="e">
        <v>#N/A</v>
      </c>
      <c r="J134" s="110" t="e">
        <v>#N/A</v>
      </c>
      <c r="K134" s="110" t="e">
        <v>#N/A</v>
      </c>
      <c r="L134" s="110" t="e">
        <v>#N/A</v>
      </c>
      <c r="M134" s="110" t="e">
        <v>#N/A</v>
      </c>
      <c r="N134" s="110">
        <v>0.10144872507601067</v>
      </c>
      <c r="O134" s="110">
        <v>0.26185180100216721</v>
      </c>
      <c r="P134" s="110">
        <v>0.41432273281344117</v>
      </c>
      <c r="Q134" s="110">
        <v>0.6</v>
      </c>
      <c r="R134" s="110">
        <v>0.77070000000000005</v>
      </c>
    </row>
    <row r="135" spans="3:18" s="79" customFormat="1" ht="13.15" customHeight="1" x14ac:dyDescent="0.2">
      <c r="C135" s="114"/>
      <c r="D135" s="53" t="s">
        <v>154</v>
      </c>
      <c r="E135" s="53" t="s">
        <v>226</v>
      </c>
      <c r="F135" s="53" t="s">
        <v>19</v>
      </c>
      <c r="G135" s="53" t="s">
        <v>191</v>
      </c>
      <c r="H135" s="110" t="e">
        <v>#N/A</v>
      </c>
      <c r="I135" s="110" t="e">
        <v>#N/A</v>
      </c>
      <c r="J135" s="110" t="e">
        <v>#N/A</v>
      </c>
      <c r="K135" s="110" t="e">
        <v>#N/A</v>
      </c>
      <c r="L135" s="110" t="e">
        <v>#N/A</v>
      </c>
      <c r="M135" s="110" t="e">
        <v>#N/A</v>
      </c>
      <c r="N135" s="110" t="e">
        <v>#N/A</v>
      </c>
      <c r="O135" s="110" t="e">
        <v>#N/A</v>
      </c>
      <c r="P135" s="110" t="e">
        <v>#N/A</v>
      </c>
      <c r="Q135" s="110" t="e">
        <v>#N/A</v>
      </c>
      <c r="R135" s="110">
        <v>0.77070000000000005</v>
      </c>
    </row>
    <row r="136" spans="3:18" s="79" customFormat="1" ht="13.15" customHeight="1" x14ac:dyDescent="0.2">
      <c r="C136" s="114"/>
      <c r="D136" s="53" t="s">
        <v>154</v>
      </c>
      <c r="E136" s="53" t="s">
        <v>74</v>
      </c>
      <c r="F136" s="53" t="s">
        <v>19</v>
      </c>
      <c r="G136" s="53" t="s">
        <v>191</v>
      </c>
      <c r="H136" s="110">
        <v>0.99990000614962282</v>
      </c>
      <c r="I136" s="110">
        <v>0.9998999999999999</v>
      </c>
      <c r="J136" s="110">
        <v>0.9998999999999999</v>
      </c>
      <c r="K136" s="110">
        <v>0.99989999999999979</v>
      </c>
      <c r="L136" s="110">
        <v>0.99989999999999979</v>
      </c>
      <c r="M136" s="110">
        <v>1</v>
      </c>
      <c r="N136" s="110">
        <v>1</v>
      </c>
      <c r="O136" s="110">
        <v>1</v>
      </c>
      <c r="P136" s="110">
        <v>1</v>
      </c>
      <c r="Q136" s="110">
        <v>1</v>
      </c>
      <c r="R136" s="110">
        <v>1</v>
      </c>
    </row>
    <row r="137" spans="3:18" s="79" customFormat="1" ht="13.15" customHeight="1" x14ac:dyDescent="0.2">
      <c r="C137" s="114"/>
      <c r="D137" s="53" t="s">
        <v>154</v>
      </c>
      <c r="E137" s="53" t="s">
        <v>78</v>
      </c>
      <c r="F137" s="53" t="s">
        <v>19</v>
      </c>
      <c r="G137" s="53" t="s">
        <v>191</v>
      </c>
      <c r="H137" s="110">
        <v>0.54000019821427947</v>
      </c>
      <c r="I137" s="110">
        <v>0.60226267441833603</v>
      </c>
      <c r="J137" s="110">
        <v>0.68</v>
      </c>
      <c r="K137" s="110">
        <v>0.75</v>
      </c>
      <c r="L137" s="110">
        <v>0.75</v>
      </c>
      <c r="M137" s="110">
        <v>0.8</v>
      </c>
      <c r="N137" s="110">
        <v>1</v>
      </c>
      <c r="O137" s="110">
        <v>1</v>
      </c>
      <c r="P137" s="110">
        <v>1</v>
      </c>
      <c r="Q137" s="110">
        <v>1</v>
      </c>
      <c r="R137" s="110">
        <v>1</v>
      </c>
    </row>
    <row r="138" spans="3:18" s="79" customFormat="1" ht="13.15" customHeight="1" x14ac:dyDescent="0.2">
      <c r="C138" s="114"/>
      <c r="D138" s="53" t="s">
        <v>154</v>
      </c>
      <c r="E138" s="53" t="s">
        <v>82</v>
      </c>
      <c r="F138" s="53" t="s">
        <v>19</v>
      </c>
      <c r="G138" s="53" t="s">
        <v>191</v>
      </c>
      <c r="H138" s="110" t="e">
        <v>#N/A</v>
      </c>
      <c r="I138" s="110" t="e">
        <v>#N/A</v>
      </c>
      <c r="J138" s="110" t="e">
        <v>#N/A</v>
      </c>
      <c r="K138" s="110" t="e">
        <v>#N/A</v>
      </c>
      <c r="L138" s="110" t="e">
        <v>#N/A</v>
      </c>
      <c r="M138" s="110" t="e">
        <v>#N/A</v>
      </c>
      <c r="N138" s="110">
        <v>0.38639626220261764</v>
      </c>
      <c r="O138" s="110">
        <v>0.46706433807419256</v>
      </c>
      <c r="P138" s="110">
        <v>0.43473668729342668</v>
      </c>
      <c r="Q138" s="110">
        <v>0.32601547990138668</v>
      </c>
      <c r="R138" s="110">
        <v>0.21519917431649227</v>
      </c>
    </row>
    <row r="139" spans="3:18" s="79" customFormat="1" ht="13.15" customHeight="1" x14ac:dyDescent="0.2">
      <c r="C139" s="114"/>
      <c r="D139" s="53" t="s">
        <v>154</v>
      </c>
      <c r="E139" s="53" t="s">
        <v>86</v>
      </c>
      <c r="F139" s="53" t="s">
        <v>19</v>
      </c>
      <c r="G139" s="53" t="s">
        <v>191</v>
      </c>
      <c r="H139" s="110">
        <v>0</v>
      </c>
      <c r="I139" s="110">
        <v>0</v>
      </c>
      <c r="J139" s="110">
        <v>0</v>
      </c>
      <c r="K139" s="110">
        <v>0</v>
      </c>
      <c r="L139" s="110">
        <v>0</v>
      </c>
      <c r="M139" s="110">
        <v>5.0000000000000001E-3</v>
      </c>
      <c r="N139" s="110">
        <v>0.10144872507601067</v>
      </c>
      <c r="O139" s="110">
        <v>0.26185180100216721</v>
      </c>
      <c r="P139" s="110">
        <v>0.41432273281344117</v>
      </c>
      <c r="Q139" s="110">
        <v>0.6</v>
      </c>
      <c r="R139" s="110">
        <v>0.77070000000000005</v>
      </c>
    </row>
    <row r="140" spans="3:18" s="79" customFormat="1" ht="13.15" customHeight="1" x14ac:dyDescent="0.2">
      <c r="C140" s="114"/>
      <c r="D140" s="53" t="s">
        <v>154</v>
      </c>
      <c r="E140" s="53" t="s">
        <v>90</v>
      </c>
      <c r="F140" s="53" t="s">
        <v>19</v>
      </c>
      <c r="G140" s="53" t="s">
        <v>191</v>
      </c>
      <c r="H140" s="110">
        <v>0.39800000000000002</v>
      </c>
      <c r="I140" s="110">
        <v>0.438</v>
      </c>
      <c r="J140" s="110">
        <v>0.44200000000000006</v>
      </c>
      <c r="K140" s="110">
        <v>0.44799999999999995</v>
      </c>
      <c r="L140" s="110">
        <v>0.45003306539167454</v>
      </c>
      <c r="M140" s="110">
        <v>0.52698379273796736</v>
      </c>
      <c r="N140" s="110">
        <v>0.55504970089280714</v>
      </c>
      <c r="O140" s="110">
        <v>0.57758342324047673</v>
      </c>
      <c r="P140" s="110">
        <v>0.6588258853947867</v>
      </c>
      <c r="Q140" s="110">
        <v>0.5060774319075696</v>
      </c>
      <c r="R140" s="110">
        <v>0.59043287891634078</v>
      </c>
    </row>
    <row r="141" spans="3:18" s="79" customFormat="1" ht="13.15" customHeight="1" x14ac:dyDescent="0.2">
      <c r="C141" s="114"/>
      <c r="D141" s="53" t="s">
        <v>154</v>
      </c>
      <c r="E141" s="53" t="s">
        <v>94</v>
      </c>
      <c r="F141" s="53" t="s">
        <v>19</v>
      </c>
      <c r="G141" s="53" t="s">
        <v>191</v>
      </c>
      <c r="H141" s="110" t="e">
        <v>#N/A</v>
      </c>
      <c r="I141" s="110" t="e">
        <v>#N/A</v>
      </c>
      <c r="J141" s="110" t="e">
        <v>#N/A</v>
      </c>
      <c r="K141" s="110" t="e">
        <v>#N/A</v>
      </c>
      <c r="L141" s="110" t="e">
        <v>#N/A</v>
      </c>
      <c r="M141" s="110" t="e">
        <v>#N/A</v>
      </c>
      <c r="N141" s="110">
        <v>0</v>
      </c>
      <c r="O141" s="110">
        <v>0</v>
      </c>
      <c r="P141" s="110">
        <v>0</v>
      </c>
      <c r="Q141" s="110">
        <v>0</v>
      </c>
      <c r="R141" s="110">
        <v>0</v>
      </c>
    </row>
    <row r="142" spans="3:18" s="79" customFormat="1" ht="13.15" customHeight="1" x14ac:dyDescent="0.2">
      <c r="C142" s="114"/>
      <c r="D142" s="53" t="s">
        <v>154</v>
      </c>
      <c r="E142" s="53" t="s">
        <v>98</v>
      </c>
      <c r="F142" s="53" t="s">
        <v>19</v>
      </c>
      <c r="G142" s="53" t="s">
        <v>191</v>
      </c>
      <c r="H142" s="110" t="e">
        <v>#N/A</v>
      </c>
      <c r="I142" s="110" t="e">
        <v>#N/A</v>
      </c>
      <c r="J142" s="110" t="e">
        <v>#N/A</v>
      </c>
      <c r="K142" s="110" t="e">
        <v>#N/A</v>
      </c>
      <c r="L142" s="110" t="e">
        <v>#N/A</v>
      </c>
      <c r="M142" s="110" t="e">
        <v>#N/A</v>
      </c>
      <c r="N142" s="110">
        <v>0</v>
      </c>
      <c r="O142" s="110">
        <v>0.88800063264036688</v>
      </c>
      <c r="P142" s="110">
        <v>0.8879827150973213</v>
      </c>
      <c r="Q142" s="110">
        <v>0.99699840619661606</v>
      </c>
      <c r="R142" s="110">
        <v>0.99599778706214026</v>
      </c>
    </row>
    <row r="143" spans="3:18" s="79" customFormat="1" ht="13.15" customHeight="1" x14ac:dyDescent="0.2">
      <c r="C143" s="114"/>
      <c r="D143" s="53" t="s">
        <v>154</v>
      </c>
      <c r="E143" s="53" t="s">
        <v>102</v>
      </c>
      <c r="F143" s="53" t="s">
        <v>19</v>
      </c>
      <c r="G143" s="53" t="s">
        <v>191</v>
      </c>
      <c r="H143" s="110">
        <v>0</v>
      </c>
      <c r="I143" s="110">
        <v>0</v>
      </c>
      <c r="J143" s="110">
        <v>0.60209790209790215</v>
      </c>
      <c r="K143" s="110">
        <v>0.74249999999999994</v>
      </c>
      <c r="L143" s="110">
        <v>0.87999999999999989</v>
      </c>
      <c r="M143" s="110">
        <v>0.97200000000000009</v>
      </c>
      <c r="N143" s="110">
        <v>0.996</v>
      </c>
      <c r="O143" s="110">
        <v>0.99599905261723154</v>
      </c>
      <c r="P143" s="110">
        <v>0.99501486823713425</v>
      </c>
      <c r="Q143" s="110">
        <v>0.99520044972574018</v>
      </c>
      <c r="R143" s="110" t="e">
        <v>#N/A</v>
      </c>
    </row>
    <row r="144" spans="3:18" s="79" customFormat="1" ht="13.15" customHeight="1" x14ac:dyDescent="0.2">
      <c r="C144" s="114"/>
      <c r="D144" s="53" t="s">
        <v>154</v>
      </c>
      <c r="E144" s="53" t="s">
        <v>106</v>
      </c>
      <c r="F144" s="53" t="s">
        <v>19</v>
      </c>
      <c r="G144" s="53" t="s">
        <v>191</v>
      </c>
      <c r="H144" s="110" t="e">
        <v>#N/A</v>
      </c>
      <c r="I144" s="110" t="e">
        <v>#N/A</v>
      </c>
      <c r="J144" s="110" t="e">
        <v>#N/A</v>
      </c>
      <c r="K144" s="110">
        <v>0.64222952636417441</v>
      </c>
      <c r="L144" s="110">
        <v>0.77333333333333332</v>
      </c>
      <c r="M144" s="110">
        <v>0.94000000000000006</v>
      </c>
      <c r="N144" s="110">
        <v>0.97949999999999982</v>
      </c>
      <c r="O144" s="110">
        <v>0.98316666666666663</v>
      </c>
      <c r="P144" s="110">
        <v>0.98283828941237805</v>
      </c>
      <c r="Q144" s="110" t="e">
        <v>#N/A</v>
      </c>
      <c r="R144" s="110" t="e">
        <v>#N/A</v>
      </c>
    </row>
    <row r="145" spans="3:19" s="79" customFormat="1" ht="13.15" customHeight="1" x14ac:dyDescent="0.2">
      <c r="C145" s="114"/>
      <c r="D145" s="53" t="s">
        <v>154</v>
      </c>
      <c r="E145" s="53" t="s">
        <v>108</v>
      </c>
      <c r="F145" s="53" t="s">
        <v>19</v>
      </c>
      <c r="G145" s="53" t="s">
        <v>191</v>
      </c>
      <c r="H145" s="110" t="e">
        <v>#N/A</v>
      </c>
      <c r="I145" s="110" t="e">
        <v>#N/A</v>
      </c>
      <c r="J145" s="110" t="e">
        <v>#N/A</v>
      </c>
      <c r="K145" s="110" t="e">
        <v>#N/A</v>
      </c>
      <c r="L145" s="110" t="e">
        <v>#N/A</v>
      </c>
      <c r="M145" s="110" t="e">
        <v>#N/A</v>
      </c>
      <c r="N145" s="110" t="e">
        <v>#N/A</v>
      </c>
      <c r="O145" s="110">
        <v>0</v>
      </c>
      <c r="P145" s="110">
        <v>0.74955925902200693</v>
      </c>
      <c r="Q145" s="110">
        <v>1</v>
      </c>
      <c r="R145" s="110">
        <v>1</v>
      </c>
    </row>
    <row r="146" spans="3:19" s="79" customFormat="1" ht="13.15" customHeight="1" x14ac:dyDescent="0.2">
      <c r="C146" s="114"/>
      <c r="D146" s="53" t="s">
        <v>154</v>
      </c>
      <c r="E146" s="53" t="s">
        <v>207</v>
      </c>
      <c r="F146" s="53" t="s">
        <v>19</v>
      </c>
      <c r="G146" s="53" t="s">
        <v>191</v>
      </c>
      <c r="H146" s="110" t="e">
        <v>#N/A</v>
      </c>
      <c r="I146" s="110" t="e">
        <v>#N/A</v>
      </c>
      <c r="J146" s="110" t="e">
        <v>#N/A</v>
      </c>
      <c r="K146" s="110" t="e">
        <v>#N/A</v>
      </c>
      <c r="L146" s="110" t="e">
        <v>#N/A</v>
      </c>
      <c r="M146" s="110" t="e">
        <v>#N/A</v>
      </c>
      <c r="N146" s="110" t="e">
        <v>#N/A</v>
      </c>
      <c r="O146" s="110" t="e">
        <v>#N/A</v>
      </c>
      <c r="P146" s="110" t="e">
        <v>#N/A</v>
      </c>
      <c r="Q146" s="110">
        <v>0.24999796150128609</v>
      </c>
      <c r="R146" s="110">
        <v>0.34999861387445053</v>
      </c>
    </row>
    <row r="147" spans="3:19" s="79" customFormat="1" ht="13.15" customHeight="1" x14ac:dyDescent="0.2">
      <c r="C147" s="114"/>
      <c r="D147" s="53" t="s">
        <v>154</v>
      </c>
      <c r="E147" s="53" t="s">
        <v>112</v>
      </c>
      <c r="F147" s="53" t="s">
        <v>19</v>
      </c>
      <c r="G147" s="53" t="s">
        <v>191</v>
      </c>
      <c r="H147" s="110">
        <v>1</v>
      </c>
      <c r="I147" s="110">
        <v>1</v>
      </c>
      <c r="J147" s="110">
        <v>1</v>
      </c>
      <c r="K147" s="110">
        <v>1</v>
      </c>
      <c r="L147" s="110">
        <v>1</v>
      </c>
      <c r="M147" s="110">
        <v>1</v>
      </c>
      <c r="N147" s="110">
        <v>1</v>
      </c>
      <c r="O147" s="110">
        <v>1</v>
      </c>
      <c r="P147" s="110">
        <v>1</v>
      </c>
      <c r="Q147" s="110">
        <v>1</v>
      </c>
      <c r="R147" s="110">
        <v>1</v>
      </c>
    </row>
    <row r="148" spans="3:19" s="79" customFormat="1" ht="13.15" customHeight="1" x14ac:dyDescent="0.2">
      <c r="C148" s="114"/>
      <c r="D148" s="53" t="s">
        <v>154</v>
      </c>
      <c r="E148" s="53" t="s">
        <v>52</v>
      </c>
      <c r="F148" s="53" t="s">
        <v>19</v>
      </c>
      <c r="G148" s="53" t="s">
        <v>191</v>
      </c>
      <c r="H148" s="110">
        <v>0.99995000307481141</v>
      </c>
      <c r="I148" s="110">
        <v>0.99994999999999989</v>
      </c>
      <c r="J148" s="110">
        <v>0.99994999999999978</v>
      </c>
      <c r="K148" s="110">
        <v>0.99994999999999978</v>
      </c>
      <c r="L148" s="110">
        <v>0.99994999999999978</v>
      </c>
      <c r="M148" s="110">
        <v>1</v>
      </c>
      <c r="N148" s="110" t="e">
        <v>#N/A</v>
      </c>
      <c r="O148" s="110" t="e">
        <v>#N/A</v>
      </c>
      <c r="P148" s="110" t="e">
        <v>#N/A</v>
      </c>
      <c r="Q148" s="110" t="e">
        <v>#N/A</v>
      </c>
      <c r="R148" s="110" t="e">
        <v>#N/A</v>
      </c>
    </row>
    <row r="149" spans="3:19" s="79" customFormat="1" ht="13.15" customHeight="1" x14ac:dyDescent="0.2">
      <c r="C149" s="114"/>
      <c r="D149" s="53" t="s">
        <v>154</v>
      </c>
      <c r="E149" s="53" t="s">
        <v>53</v>
      </c>
      <c r="F149" s="53" t="s">
        <v>19</v>
      </c>
      <c r="G149" s="53" t="s">
        <v>191</v>
      </c>
      <c r="H149" s="110" t="e">
        <v>#N/A</v>
      </c>
      <c r="I149" s="110" t="e">
        <v>#N/A</v>
      </c>
      <c r="J149" s="110" t="e">
        <v>#N/A</v>
      </c>
      <c r="K149" s="110" t="e">
        <v>#N/A</v>
      </c>
      <c r="L149" s="110">
        <v>0.45003306539167454</v>
      </c>
      <c r="M149" s="110">
        <v>0.52948379273796742</v>
      </c>
      <c r="N149" s="110" t="e">
        <v>#N/A</v>
      </c>
      <c r="O149" s="110" t="e">
        <v>#N/A</v>
      </c>
      <c r="P149" s="110" t="e">
        <v>#N/A</v>
      </c>
      <c r="Q149" s="110" t="e">
        <v>#N/A</v>
      </c>
      <c r="R149" s="110" t="e">
        <v>#N/A</v>
      </c>
    </row>
    <row r="150" spans="3:19" s="79" customFormat="1" ht="13.15" customHeight="1" x14ac:dyDescent="0.2">
      <c r="C150" s="114"/>
      <c r="D150" s="53" t="s">
        <v>154</v>
      </c>
      <c r="E150" s="53" t="s">
        <v>124</v>
      </c>
      <c r="F150" s="53" t="s">
        <v>19</v>
      </c>
      <c r="G150" s="53" t="s">
        <v>191</v>
      </c>
      <c r="H150" s="110">
        <v>0.39800000000000002</v>
      </c>
      <c r="I150" s="110">
        <v>0.438</v>
      </c>
      <c r="J150" s="110">
        <v>0.44200000000000006</v>
      </c>
      <c r="K150" s="110">
        <v>0.44799999999999995</v>
      </c>
      <c r="L150" s="110">
        <v>0.45003306539167454</v>
      </c>
      <c r="M150" s="110">
        <v>0.52698379273796736</v>
      </c>
      <c r="N150" s="110" t="e">
        <v>#N/A</v>
      </c>
      <c r="O150" s="110" t="e">
        <v>#N/A</v>
      </c>
      <c r="P150" s="110" t="e">
        <v>#N/A</v>
      </c>
      <c r="Q150" s="110" t="e">
        <v>#N/A</v>
      </c>
      <c r="R150" s="110" t="e">
        <v>#N/A</v>
      </c>
    </row>
    <row r="151" spans="3:19" s="79" customFormat="1" ht="13.15" customHeight="1" x14ac:dyDescent="0.2">
      <c r="C151" s="114"/>
      <c r="D151" s="53" t="s">
        <v>154</v>
      </c>
      <c r="E151" s="53" t="s">
        <v>129</v>
      </c>
      <c r="F151" s="53" t="s">
        <v>19</v>
      </c>
      <c r="G151" s="53" t="s">
        <v>191</v>
      </c>
      <c r="H151" s="110">
        <v>0</v>
      </c>
      <c r="I151" s="110">
        <v>0</v>
      </c>
      <c r="J151" s="110">
        <v>0</v>
      </c>
      <c r="K151" s="110">
        <v>0</v>
      </c>
      <c r="L151" s="110">
        <v>0</v>
      </c>
      <c r="M151" s="110">
        <v>0</v>
      </c>
      <c r="N151" s="110" t="e">
        <v>#N/A</v>
      </c>
      <c r="O151" s="110" t="e">
        <v>#N/A</v>
      </c>
      <c r="P151" s="110" t="e">
        <v>#N/A</v>
      </c>
      <c r="Q151" s="110" t="e">
        <v>#N/A</v>
      </c>
      <c r="R151" s="110" t="e">
        <v>#N/A</v>
      </c>
    </row>
    <row r="152" spans="3:19" s="79" customFormat="1" ht="13.15" customHeight="1" x14ac:dyDescent="0.2">
      <c r="C152" s="114"/>
      <c r="D152" s="53" t="s">
        <v>154</v>
      </c>
      <c r="E152" s="53" t="s">
        <v>134</v>
      </c>
      <c r="F152" s="53" t="s">
        <v>19</v>
      </c>
      <c r="G152" s="53" t="s">
        <v>191</v>
      </c>
      <c r="H152" s="110">
        <v>0.9900000000000001</v>
      </c>
      <c r="I152" s="110">
        <v>0.98999999999999988</v>
      </c>
      <c r="J152" s="110">
        <v>0.98999999999999988</v>
      </c>
      <c r="K152" s="110">
        <v>0.9900000000000001</v>
      </c>
      <c r="L152" s="110">
        <v>0.9958999999999999</v>
      </c>
      <c r="M152" s="110">
        <v>0.996</v>
      </c>
      <c r="N152" s="110" t="e">
        <v>#N/A</v>
      </c>
      <c r="O152" s="110" t="e">
        <v>#N/A</v>
      </c>
      <c r="P152" s="110" t="e">
        <v>#N/A</v>
      </c>
      <c r="Q152" s="110" t="e">
        <v>#N/A</v>
      </c>
      <c r="R152" s="110" t="e">
        <v>#N/A</v>
      </c>
    </row>
    <row r="153" spans="3:19" s="79" customFormat="1" ht="13.15" customHeight="1" x14ac:dyDescent="0.2">
      <c r="C153" s="114"/>
      <c r="D153" s="53" t="s">
        <v>156</v>
      </c>
      <c r="E153" s="53" t="s">
        <v>147</v>
      </c>
      <c r="F153" s="53" t="s">
        <v>19</v>
      </c>
      <c r="G153" s="53" t="s">
        <v>149</v>
      </c>
      <c r="H153" s="110">
        <v>78867</v>
      </c>
      <c r="I153" s="110">
        <v>78867</v>
      </c>
      <c r="J153" s="110">
        <v>78867</v>
      </c>
      <c r="K153" s="110">
        <v>78867</v>
      </c>
      <c r="L153" s="110">
        <v>78867</v>
      </c>
      <c r="M153" s="110">
        <v>78867</v>
      </c>
      <c r="N153" s="110">
        <v>78867</v>
      </c>
      <c r="O153" s="110">
        <v>78867</v>
      </c>
      <c r="P153" s="110">
        <v>78867</v>
      </c>
      <c r="Q153" s="110">
        <v>78867</v>
      </c>
      <c r="R153" s="110">
        <v>78867</v>
      </c>
    </row>
    <row r="154" spans="3:19" s="79" customFormat="1" ht="13.15" customHeight="1" x14ac:dyDescent="0.2">
      <c r="C154" s="114"/>
      <c r="D154" s="53" t="s">
        <v>156</v>
      </c>
      <c r="E154" s="53" t="s">
        <v>28</v>
      </c>
      <c r="F154" s="53" t="s">
        <v>19</v>
      </c>
      <c r="G154" s="53" t="s">
        <v>152</v>
      </c>
      <c r="H154" s="110">
        <v>10509286</v>
      </c>
      <c r="I154" s="110">
        <v>10516125</v>
      </c>
      <c r="J154" s="110">
        <v>10512419</v>
      </c>
      <c r="K154" s="110">
        <v>10538275</v>
      </c>
      <c r="L154" s="110">
        <v>10553843</v>
      </c>
      <c r="M154" s="110">
        <v>10578820</v>
      </c>
      <c r="N154" s="110">
        <v>10610055</v>
      </c>
      <c r="O154" s="110">
        <v>10649800</v>
      </c>
      <c r="P154" s="110">
        <v>10693939.000000019</v>
      </c>
      <c r="Q154" s="110">
        <v>10701776.999999991</v>
      </c>
      <c r="R154" s="110">
        <v>10827529</v>
      </c>
    </row>
    <row r="155" spans="3:19" s="79" customFormat="1" ht="13.15" customHeight="1" x14ac:dyDescent="0.2">
      <c r="C155" s="114"/>
      <c r="D155" s="53" t="s">
        <v>156</v>
      </c>
      <c r="E155" s="53" t="s">
        <v>31</v>
      </c>
      <c r="F155" s="53" t="s">
        <v>19</v>
      </c>
      <c r="G155" s="53" t="s">
        <v>152</v>
      </c>
      <c r="H155" s="110">
        <v>4378868</v>
      </c>
      <c r="I155" s="110">
        <v>4381720.1441664454</v>
      </c>
      <c r="J155" s="110">
        <v>4380175.9770084592</v>
      </c>
      <c r="K155" s="110">
        <v>4390949.3137696292</v>
      </c>
      <c r="L155" s="110">
        <v>4397435.9825002104</v>
      </c>
      <c r="M155" s="110">
        <v>4407843.0691448487</v>
      </c>
      <c r="N155" s="110">
        <v>4431204.0741321146</v>
      </c>
      <c r="O155" s="110">
        <v>4218966.0903721396</v>
      </c>
      <c r="P155" s="110">
        <v>4237347.7682790179</v>
      </c>
      <c r="Q155" s="110">
        <v>4241311.5586030865</v>
      </c>
      <c r="R155" s="110">
        <v>4813103</v>
      </c>
      <c r="S155" s="143"/>
    </row>
    <row r="156" spans="3:19" s="79" customFormat="1" ht="13.15" customHeight="1" x14ac:dyDescent="0.2">
      <c r="C156" s="114"/>
      <c r="D156" s="53" t="s">
        <v>156</v>
      </c>
      <c r="E156" s="53" t="s">
        <v>58</v>
      </c>
      <c r="F156" s="53" t="s">
        <v>19</v>
      </c>
      <c r="G156" s="53" t="s">
        <v>191</v>
      </c>
      <c r="H156" s="110">
        <v>0.96068051099098462</v>
      </c>
      <c r="I156" s="110">
        <v>0.9606805109909845</v>
      </c>
      <c r="J156" s="110">
        <v>0.96068051099098462</v>
      </c>
      <c r="K156" s="110">
        <v>0.95607120588107486</v>
      </c>
      <c r="L156" s="110">
        <v>0.96065109660092696</v>
      </c>
      <c r="M156" s="110">
        <v>0.95950097649257149</v>
      </c>
      <c r="N156" s="110">
        <v>0.97428913638980275</v>
      </c>
      <c r="O156" s="110">
        <v>0.9982096450146396</v>
      </c>
      <c r="P156" s="110" t="e">
        <v>#N/A</v>
      </c>
      <c r="Q156" s="110" t="e">
        <v>#N/A</v>
      </c>
      <c r="R156" s="110" t="e">
        <v>#N/A</v>
      </c>
    </row>
    <row r="157" spans="3:19" s="79" customFormat="1" ht="13.15" customHeight="1" x14ac:dyDescent="0.2">
      <c r="C157" s="114"/>
      <c r="D157" s="53" t="s">
        <v>156</v>
      </c>
      <c r="E157" s="53" t="s">
        <v>60</v>
      </c>
      <c r="F157" s="53" t="s">
        <v>19</v>
      </c>
      <c r="G157" s="53" t="s">
        <v>191</v>
      </c>
      <c r="H157" s="110">
        <v>0.50639325006171898</v>
      </c>
      <c r="I157" s="110">
        <v>0.60435373217283495</v>
      </c>
      <c r="J157" s="110">
        <v>0.72733544084609614</v>
      </c>
      <c r="K157" s="110">
        <v>0.7390736750950615</v>
      </c>
      <c r="L157" s="110">
        <v>0.88557185508950653</v>
      </c>
      <c r="M157" s="110">
        <v>0.89776369491040442</v>
      </c>
      <c r="N157" s="110">
        <v>0.91854914864500936</v>
      </c>
      <c r="O157" s="110">
        <v>0.96875849978629125</v>
      </c>
      <c r="P157" s="110">
        <v>0.98118584447019619</v>
      </c>
      <c r="Q157" s="110">
        <v>0.98283791721808134</v>
      </c>
      <c r="R157" s="110">
        <v>0.98209699646984494</v>
      </c>
    </row>
    <row r="158" spans="3:19" s="79" customFormat="1" ht="13.15" customHeight="1" x14ac:dyDescent="0.2">
      <c r="C158" s="114"/>
      <c r="D158" s="53" t="s">
        <v>156</v>
      </c>
      <c r="E158" s="53" t="s">
        <v>61</v>
      </c>
      <c r="F158" s="53" t="s">
        <v>19</v>
      </c>
      <c r="G158" s="53" t="s">
        <v>191</v>
      </c>
      <c r="H158" s="110">
        <v>0.38582874546572321</v>
      </c>
      <c r="I158" s="110">
        <v>0.39376848453485358</v>
      </c>
      <c r="J158" s="110">
        <v>0.43334959827262076</v>
      </c>
      <c r="K158" s="110">
        <v>0.44480968002713117</v>
      </c>
      <c r="L158" s="110">
        <v>0.55921841982822207</v>
      </c>
      <c r="M158" s="110">
        <v>0.58186854874563543</v>
      </c>
      <c r="N158" s="110">
        <v>0.75</v>
      </c>
      <c r="O158" s="110">
        <v>0.86426238426005286</v>
      </c>
      <c r="P158" s="110">
        <v>0.89188408977145717</v>
      </c>
      <c r="Q158" s="110">
        <v>0.90249273732546154</v>
      </c>
      <c r="R158" s="110">
        <v>0.91137775360302908</v>
      </c>
    </row>
    <row r="159" spans="3:19" s="79" customFormat="1" ht="13.15" customHeight="1" x14ac:dyDescent="0.2">
      <c r="C159" s="114"/>
      <c r="D159" s="53" t="s">
        <v>156</v>
      </c>
      <c r="E159" s="53" t="s">
        <v>62</v>
      </c>
      <c r="F159" s="53" t="s">
        <v>19</v>
      </c>
      <c r="G159" s="53" t="s">
        <v>191</v>
      </c>
      <c r="H159" s="110" t="e">
        <v>#N/A</v>
      </c>
      <c r="I159" s="110" t="e">
        <v>#N/A</v>
      </c>
      <c r="J159" s="110" t="e">
        <v>#N/A</v>
      </c>
      <c r="K159" s="110" t="e">
        <v>#N/A</v>
      </c>
      <c r="L159" s="110" t="e">
        <v>#N/A</v>
      </c>
      <c r="M159" s="110" t="e">
        <v>#N/A</v>
      </c>
      <c r="N159" s="110">
        <v>2.3724927108917899E-2</v>
      </c>
      <c r="O159" s="110">
        <v>7.5773866257076966E-2</v>
      </c>
      <c r="P159" s="110">
        <v>0.38112733165566121</v>
      </c>
      <c r="Q159" s="110">
        <v>0.42514679630912139</v>
      </c>
      <c r="R159" s="110">
        <v>0.40295771771349997</v>
      </c>
    </row>
    <row r="160" spans="3:19" s="79" customFormat="1" ht="13.15" customHeight="1" x14ac:dyDescent="0.2">
      <c r="C160" s="114"/>
      <c r="D160" s="53" t="s">
        <v>156</v>
      </c>
      <c r="E160" s="53" t="s">
        <v>63</v>
      </c>
      <c r="F160" s="53" t="s">
        <v>19</v>
      </c>
      <c r="G160" s="53" t="s">
        <v>191</v>
      </c>
      <c r="H160" s="110" t="e">
        <v>#N/A</v>
      </c>
      <c r="I160" s="110" t="e">
        <v>#N/A</v>
      </c>
      <c r="J160" s="110" t="e">
        <v>#N/A</v>
      </c>
      <c r="K160" s="110" t="e">
        <v>#N/A</v>
      </c>
      <c r="L160" s="110" t="e">
        <v>#N/A</v>
      </c>
      <c r="M160" s="110" t="e">
        <v>#N/A</v>
      </c>
      <c r="N160" s="110" t="e">
        <v>#N/A</v>
      </c>
      <c r="O160" s="110" t="e">
        <v>#N/A</v>
      </c>
      <c r="P160" s="110" t="e">
        <v>#N/A</v>
      </c>
      <c r="Q160" s="110" t="e">
        <v>#N/A</v>
      </c>
      <c r="R160" s="110">
        <v>0.13501601773325855</v>
      </c>
    </row>
    <row r="161" spans="3:18" s="79" customFormat="1" ht="13.15" customHeight="1" x14ac:dyDescent="0.2">
      <c r="C161" s="114"/>
      <c r="D161" s="53" t="s">
        <v>156</v>
      </c>
      <c r="E161" s="53" t="s">
        <v>65</v>
      </c>
      <c r="F161" s="53" t="s">
        <v>19</v>
      </c>
      <c r="G161" s="53" t="s">
        <v>191</v>
      </c>
      <c r="H161" s="110">
        <v>0.9750000000000002</v>
      </c>
      <c r="I161" s="110">
        <v>0.97500000000000009</v>
      </c>
      <c r="J161" s="110">
        <v>0.97550000000000003</v>
      </c>
      <c r="K161" s="110">
        <v>0.98745902018413356</v>
      </c>
      <c r="L161" s="110">
        <v>0.98435472237794985</v>
      </c>
      <c r="M161" s="110">
        <v>0.97665571477834889</v>
      </c>
      <c r="N161" s="110">
        <v>0.97428913638980275</v>
      </c>
      <c r="O161" s="110">
        <v>0.99816651908190557</v>
      </c>
      <c r="P161" s="110">
        <v>0.99913582474200047</v>
      </c>
      <c r="Q161" s="110">
        <v>0.99944231609872547</v>
      </c>
      <c r="R161" s="110">
        <v>0.99626477970656357</v>
      </c>
    </row>
    <row r="162" spans="3:18" s="79" customFormat="1" ht="13.15" customHeight="1" x14ac:dyDescent="0.2">
      <c r="C162" s="114"/>
      <c r="D162" s="53" t="s">
        <v>156</v>
      </c>
      <c r="E162" s="53" t="s">
        <v>70</v>
      </c>
      <c r="F162" s="53" t="s">
        <v>19</v>
      </c>
      <c r="G162" s="53" t="s">
        <v>191</v>
      </c>
      <c r="H162" s="110">
        <v>0.63651600123495822</v>
      </c>
      <c r="I162" s="110">
        <v>0.68688953760653204</v>
      </c>
      <c r="J162" s="110">
        <v>0.72857028970429094</v>
      </c>
      <c r="K162" s="110">
        <v>0.75082530392213065</v>
      </c>
      <c r="L162" s="110">
        <v>0.8861914222408106</v>
      </c>
      <c r="M162" s="110">
        <v>0.89810691641449414</v>
      </c>
      <c r="N162" s="110">
        <v>0.91854914864500936</v>
      </c>
      <c r="O162" s="110">
        <v>0.91822375196221517</v>
      </c>
      <c r="P162" s="110">
        <v>0.92637265565727178</v>
      </c>
      <c r="Q162" s="110">
        <v>0.9327498106310993</v>
      </c>
      <c r="R162" s="110">
        <v>0.88373424230190856</v>
      </c>
    </row>
    <row r="163" spans="3:18" s="79" customFormat="1" ht="13.15" customHeight="1" x14ac:dyDescent="0.2">
      <c r="C163" s="114"/>
      <c r="D163" s="53" t="s">
        <v>156</v>
      </c>
      <c r="E163" s="53" t="s">
        <v>225</v>
      </c>
      <c r="F163" s="53" t="s">
        <v>19</v>
      </c>
      <c r="G163" s="53" t="s">
        <v>191</v>
      </c>
      <c r="H163" s="110" t="e">
        <v>#N/A</v>
      </c>
      <c r="I163" s="110" t="e">
        <v>#N/A</v>
      </c>
      <c r="J163" s="110" t="e">
        <v>#N/A</v>
      </c>
      <c r="K163" s="110" t="e">
        <v>#N/A</v>
      </c>
      <c r="L163" s="110" t="e">
        <v>#N/A</v>
      </c>
      <c r="M163" s="110" t="e">
        <v>#N/A</v>
      </c>
      <c r="N163" s="110">
        <v>0.29268549636710339</v>
      </c>
      <c r="O163" s="110">
        <v>0.33308820045050147</v>
      </c>
      <c r="P163" s="110">
        <v>0.52466978804737519</v>
      </c>
      <c r="Q163" s="110">
        <v>0.53210581263600898</v>
      </c>
      <c r="R163" s="110">
        <v>0.50543879904502353</v>
      </c>
    </row>
    <row r="164" spans="3:18" s="79" customFormat="1" ht="13.15" customHeight="1" x14ac:dyDescent="0.2">
      <c r="C164" s="114"/>
      <c r="D164" s="53" t="s">
        <v>156</v>
      </c>
      <c r="E164" s="53" t="s">
        <v>226</v>
      </c>
      <c r="F164" s="53" t="s">
        <v>19</v>
      </c>
      <c r="G164" s="53" t="s">
        <v>191</v>
      </c>
      <c r="H164" s="110" t="e">
        <v>#N/A</v>
      </c>
      <c r="I164" s="110" t="e">
        <v>#N/A</v>
      </c>
      <c r="J164" s="110" t="e">
        <v>#N/A</v>
      </c>
      <c r="K164" s="110" t="e">
        <v>#N/A</v>
      </c>
      <c r="L164" s="110" t="e">
        <v>#N/A</v>
      </c>
      <c r="M164" s="110" t="e">
        <v>#N/A</v>
      </c>
      <c r="N164" s="110" t="e">
        <v>#N/A</v>
      </c>
      <c r="O164" s="110" t="e">
        <v>#N/A</v>
      </c>
      <c r="P164" s="110" t="e">
        <v>#N/A</v>
      </c>
      <c r="Q164" s="110" t="e">
        <v>#N/A</v>
      </c>
      <c r="R164" s="110">
        <v>0.55592701839125402</v>
      </c>
    </row>
    <row r="165" spans="3:18" s="79" customFormat="1" ht="13.15" customHeight="1" x14ac:dyDescent="0.2">
      <c r="C165" s="114"/>
      <c r="D165" s="53" t="s">
        <v>156</v>
      </c>
      <c r="E165" s="53" t="s">
        <v>74</v>
      </c>
      <c r="F165" s="53" t="s">
        <v>19</v>
      </c>
      <c r="G165" s="53" t="s">
        <v>191</v>
      </c>
      <c r="H165" s="110">
        <v>0.93</v>
      </c>
      <c r="I165" s="110">
        <v>0.93</v>
      </c>
      <c r="J165" s="110">
        <v>0.93100000000000005</v>
      </c>
      <c r="K165" s="110">
        <v>0.92186102198196918</v>
      </c>
      <c r="L165" s="110">
        <v>0.93111332646651912</v>
      </c>
      <c r="M165" s="110">
        <v>0.92891089600227206</v>
      </c>
      <c r="N165" s="110">
        <v>0.94871538211970274</v>
      </c>
      <c r="O165" s="110">
        <v>0.96141663070808192</v>
      </c>
      <c r="P165" s="110">
        <v>0.9757893076102242</v>
      </c>
      <c r="Q165" s="110">
        <v>0.976435623997845</v>
      </c>
      <c r="R165" s="110">
        <v>0.91049412406092289</v>
      </c>
    </row>
    <row r="166" spans="3:18" s="79" customFormat="1" ht="13.15" customHeight="1" x14ac:dyDescent="0.2">
      <c r="C166" s="114"/>
      <c r="D166" s="53" t="s">
        <v>156</v>
      </c>
      <c r="E166" s="53" t="s">
        <v>78</v>
      </c>
      <c r="F166" s="53" t="s">
        <v>19</v>
      </c>
      <c r="G166" s="53" t="s">
        <v>191</v>
      </c>
      <c r="H166" s="110">
        <v>0.41</v>
      </c>
      <c r="I166" s="110">
        <v>0.45700000000000007</v>
      </c>
      <c r="J166" s="110">
        <v>0.52018331841605614</v>
      </c>
      <c r="K166" s="110">
        <v>0.53137688070654121</v>
      </c>
      <c r="L166" s="110">
        <v>0.77429616432461468</v>
      </c>
      <c r="M166" s="110">
        <v>0.79633487733111608</v>
      </c>
      <c r="N166" s="110">
        <v>0.83723526952077554</v>
      </c>
      <c r="O166" s="110">
        <v>0.83658377924137317</v>
      </c>
      <c r="P166" s="110">
        <v>0.84691361642827689</v>
      </c>
      <c r="Q166" s="110">
        <v>0.86055535604905231</v>
      </c>
      <c r="R166" s="110">
        <v>0.81763116226683696</v>
      </c>
    </row>
    <row r="167" spans="3:18" s="79" customFormat="1" ht="13.15" customHeight="1" x14ac:dyDescent="0.2">
      <c r="C167" s="114"/>
      <c r="D167" s="53" t="s">
        <v>156</v>
      </c>
      <c r="E167" s="53" t="s">
        <v>82</v>
      </c>
      <c r="F167" s="53" t="s">
        <v>19</v>
      </c>
      <c r="G167" s="53" t="s">
        <v>191</v>
      </c>
      <c r="H167" s="110" t="e">
        <v>#N/A</v>
      </c>
      <c r="I167" s="110" t="e">
        <v>#N/A</v>
      </c>
      <c r="J167" s="110" t="e">
        <v>#N/A</v>
      </c>
      <c r="K167" s="110" t="e">
        <v>#N/A</v>
      </c>
      <c r="L167" s="110" t="e">
        <v>#N/A</v>
      </c>
      <c r="M167" s="110" t="e">
        <v>#N/A</v>
      </c>
      <c r="N167" s="110">
        <v>0.82886291682556812</v>
      </c>
      <c r="O167" s="110">
        <v>0.83654362597623921</v>
      </c>
      <c r="P167" s="110">
        <v>0.84645321419418584</v>
      </c>
      <c r="Q167" s="110">
        <v>0.8601103039860406</v>
      </c>
      <c r="R167" s="110">
        <v>0.81743877078882377</v>
      </c>
    </row>
    <row r="168" spans="3:18" s="79" customFormat="1" ht="13.15" customHeight="1" x14ac:dyDescent="0.2">
      <c r="C168" s="114"/>
      <c r="D168" s="53" t="s">
        <v>156</v>
      </c>
      <c r="E168" s="53" t="s">
        <v>86</v>
      </c>
      <c r="F168" s="53" t="s">
        <v>19</v>
      </c>
      <c r="G168" s="53" t="s">
        <v>191</v>
      </c>
      <c r="H168" s="110">
        <v>0.13359617143060717</v>
      </c>
      <c r="I168" s="110">
        <v>0.13934869866413041</v>
      </c>
      <c r="J168" s="110">
        <v>0.17305594660552975</v>
      </c>
      <c r="K168" s="110">
        <v>0.20979999999999999</v>
      </c>
      <c r="L168" s="110">
        <v>0.258712182093006</v>
      </c>
      <c r="M168" s="110">
        <v>0.28291598159101394</v>
      </c>
      <c r="N168" s="110">
        <v>0.29268549636710339</v>
      </c>
      <c r="O168" s="110">
        <v>0.33308820045050147</v>
      </c>
      <c r="P168" s="110">
        <v>0.35773104352914903</v>
      </c>
      <c r="Q168" s="110">
        <v>0.37438338009241823</v>
      </c>
      <c r="R168" s="110">
        <v>0.36045374470481933</v>
      </c>
    </row>
    <row r="169" spans="3:18" s="79" customFormat="1" ht="13.15" customHeight="1" x14ac:dyDescent="0.2">
      <c r="C169" s="114"/>
      <c r="D169" s="53" t="s">
        <v>156</v>
      </c>
      <c r="E169" s="53" t="s">
        <v>90</v>
      </c>
      <c r="F169" s="53" t="s">
        <v>19</v>
      </c>
      <c r="G169" s="53" t="s">
        <v>191</v>
      </c>
      <c r="H169" s="110">
        <v>0.3149336769228942</v>
      </c>
      <c r="I169" s="110">
        <v>0.31936978035054592</v>
      </c>
      <c r="J169" s="110">
        <v>0.33252248486024405</v>
      </c>
      <c r="K169" s="110">
        <v>0.37738741251317004</v>
      </c>
      <c r="L169" s="110">
        <v>0.3875440667014316</v>
      </c>
      <c r="M169" s="110">
        <v>0.41459812056709694</v>
      </c>
      <c r="N169" s="110">
        <v>0.41103394129737658</v>
      </c>
      <c r="O169" s="110">
        <v>0.41630244407876288</v>
      </c>
      <c r="P169" s="110">
        <v>0.41858041564694964</v>
      </c>
      <c r="Q169" s="110">
        <v>0.42123643268354544</v>
      </c>
      <c r="R169" s="110">
        <v>0.38474119502532983</v>
      </c>
    </row>
    <row r="170" spans="3:18" s="79" customFormat="1" ht="13.15" customHeight="1" x14ac:dyDescent="0.2">
      <c r="C170" s="114"/>
      <c r="D170" s="53" t="s">
        <v>156</v>
      </c>
      <c r="E170" s="53" t="s">
        <v>94</v>
      </c>
      <c r="F170" s="53" t="s">
        <v>19</v>
      </c>
      <c r="G170" s="53" t="s">
        <v>191</v>
      </c>
      <c r="H170" s="110" t="e">
        <v>#N/A</v>
      </c>
      <c r="I170" s="110" t="e">
        <v>#N/A</v>
      </c>
      <c r="J170" s="110" t="e">
        <v>#N/A</v>
      </c>
      <c r="K170" s="110" t="e">
        <v>#N/A</v>
      </c>
      <c r="L170" s="110" t="e">
        <v>#N/A</v>
      </c>
      <c r="M170" s="110" t="e">
        <v>#N/A</v>
      </c>
      <c r="N170" s="110">
        <v>0</v>
      </c>
      <c r="O170" s="110">
        <v>0</v>
      </c>
      <c r="P170" s="110">
        <v>0.33338663298376714</v>
      </c>
      <c r="Q170" s="110">
        <v>0.34904179141271685</v>
      </c>
      <c r="R170" s="110">
        <v>0.32163408927670983</v>
      </c>
    </row>
    <row r="171" spans="3:18" s="79" customFormat="1" ht="13.15" customHeight="1" x14ac:dyDescent="0.2">
      <c r="C171" s="114"/>
      <c r="D171" s="53" t="s">
        <v>156</v>
      </c>
      <c r="E171" s="53" t="s">
        <v>98</v>
      </c>
      <c r="F171" s="53" t="s">
        <v>19</v>
      </c>
      <c r="G171" s="53" t="s">
        <v>191</v>
      </c>
      <c r="H171" s="110" t="e">
        <v>#N/A</v>
      </c>
      <c r="I171" s="110" t="e">
        <v>#N/A</v>
      </c>
      <c r="J171" s="110" t="e">
        <v>#N/A</v>
      </c>
      <c r="K171" s="110" t="e">
        <v>#N/A</v>
      </c>
      <c r="L171" s="110" t="e">
        <v>#N/A</v>
      </c>
      <c r="M171" s="110" t="e">
        <v>#N/A</v>
      </c>
      <c r="N171" s="110">
        <v>0.62109631898963436</v>
      </c>
      <c r="O171" s="110">
        <v>0.69472839025046307</v>
      </c>
      <c r="P171" s="110">
        <v>0.81448702886958424</v>
      </c>
      <c r="Q171" s="110">
        <v>0.85110255828397141</v>
      </c>
      <c r="R171" s="110">
        <v>0.80466987720811289</v>
      </c>
    </row>
    <row r="172" spans="3:18" s="79" customFormat="1" ht="13.15" customHeight="1" x14ac:dyDescent="0.2">
      <c r="C172" s="114"/>
      <c r="D172" s="53" t="s">
        <v>156</v>
      </c>
      <c r="E172" s="53" t="s">
        <v>102</v>
      </c>
      <c r="F172" s="53" t="s">
        <v>19</v>
      </c>
      <c r="G172" s="53" t="s">
        <v>191</v>
      </c>
      <c r="H172" s="110">
        <v>0.11990000000000001</v>
      </c>
      <c r="I172" s="110">
        <v>0.91938087461653006</v>
      </c>
      <c r="J172" s="110">
        <v>0.93766206160542109</v>
      </c>
      <c r="K172" s="110">
        <v>0.99404823237199635</v>
      </c>
      <c r="L172" s="110">
        <v>0.99405998914329108</v>
      </c>
      <c r="M172" s="110">
        <v>0.99407533174777518</v>
      </c>
      <c r="N172" s="110">
        <v>0.99840382718260223</v>
      </c>
      <c r="O172" s="110">
        <v>0.99785395516858943</v>
      </c>
      <c r="P172" s="110">
        <v>0.99844826113714813</v>
      </c>
      <c r="Q172" s="110">
        <v>0.99970166621693546</v>
      </c>
      <c r="R172" s="110" t="e">
        <v>#N/A</v>
      </c>
    </row>
    <row r="173" spans="3:18" s="79" customFormat="1" ht="13.15" customHeight="1" x14ac:dyDescent="0.2">
      <c r="C173" s="114"/>
      <c r="D173" s="53" t="s">
        <v>156</v>
      </c>
      <c r="E173" s="53" t="s">
        <v>106</v>
      </c>
      <c r="F173" s="53" t="s">
        <v>19</v>
      </c>
      <c r="G173" s="53" t="s">
        <v>191</v>
      </c>
      <c r="H173" s="110" t="e">
        <v>#N/A</v>
      </c>
      <c r="I173" s="110" t="e">
        <v>#N/A</v>
      </c>
      <c r="J173" s="110" t="e">
        <v>#N/A</v>
      </c>
      <c r="K173" s="110">
        <v>0.94299999999999995</v>
      </c>
      <c r="L173" s="110">
        <v>0.98766666666666658</v>
      </c>
      <c r="M173" s="110">
        <v>0.99066666666666681</v>
      </c>
      <c r="N173" s="110">
        <v>0.9956666666666667</v>
      </c>
      <c r="O173" s="110">
        <v>0.9973333333333334</v>
      </c>
      <c r="P173" s="110">
        <v>0.99533333333333318</v>
      </c>
      <c r="Q173" s="110" t="e">
        <v>#N/A</v>
      </c>
      <c r="R173" s="110" t="e">
        <v>#N/A</v>
      </c>
    </row>
    <row r="174" spans="3:18" s="79" customFormat="1" ht="13.15" customHeight="1" x14ac:dyDescent="0.2">
      <c r="C174" s="114"/>
      <c r="D174" s="53" t="s">
        <v>156</v>
      </c>
      <c r="E174" s="53" t="s">
        <v>108</v>
      </c>
      <c r="F174" s="53" t="s">
        <v>19</v>
      </c>
      <c r="G174" s="53" t="s">
        <v>191</v>
      </c>
      <c r="H174" s="110" t="e">
        <v>#N/A</v>
      </c>
      <c r="I174" s="110" t="e">
        <v>#N/A</v>
      </c>
      <c r="J174" s="110" t="e">
        <v>#N/A</v>
      </c>
      <c r="K174" s="110" t="e">
        <v>#N/A</v>
      </c>
      <c r="L174" s="110" t="e">
        <v>#N/A</v>
      </c>
      <c r="M174" s="110" t="e">
        <v>#N/A</v>
      </c>
      <c r="N174" s="110" t="e">
        <v>#N/A</v>
      </c>
      <c r="O174" s="110">
        <v>0</v>
      </c>
      <c r="P174" s="110">
        <v>0.493879862440535</v>
      </c>
      <c r="Q174" s="110">
        <v>0.82598058209280412</v>
      </c>
      <c r="R174" s="110">
        <v>0.94600000000000006</v>
      </c>
    </row>
    <row r="175" spans="3:18" s="79" customFormat="1" ht="13.15" customHeight="1" x14ac:dyDescent="0.2">
      <c r="C175" s="114"/>
      <c r="D175" s="53" t="s">
        <v>156</v>
      </c>
      <c r="E175" s="53" t="s">
        <v>207</v>
      </c>
      <c r="F175" s="53" t="s">
        <v>19</v>
      </c>
      <c r="G175" s="53" t="s">
        <v>191</v>
      </c>
      <c r="H175" s="110" t="e">
        <v>#N/A</v>
      </c>
      <c r="I175" s="110" t="e">
        <v>#N/A</v>
      </c>
      <c r="J175" s="110" t="e">
        <v>#N/A</v>
      </c>
      <c r="K175" s="110" t="e">
        <v>#N/A</v>
      </c>
      <c r="L175" s="110" t="e">
        <v>#N/A</v>
      </c>
      <c r="M175" s="110" t="e">
        <v>#N/A</v>
      </c>
      <c r="N175" s="110" t="e">
        <v>#N/A</v>
      </c>
      <c r="O175" s="110" t="e">
        <v>#N/A</v>
      </c>
      <c r="P175" s="110" t="e">
        <v>#N/A</v>
      </c>
      <c r="Q175" s="110">
        <v>0.42260148673730447</v>
      </c>
      <c r="R175" s="110">
        <v>0.39300000000000002</v>
      </c>
    </row>
    <row r="176" spans="3:18" s="79" customFormat="1" ht="13.15" customHeight="1" x14ac:dyDescent="0.2">
      <c r="C176" s="114"/>
      <c r="D176" s="53" t="s">
        <v>156</v>
      </c>
      <c r="E176" s="53" t="s">
        <v>112</v>
      </c>
      <c r="F176" s="53" t="s">
        <v>19</v>
      </c>
      <c r="G176" s="53" t="s">
        <v>191</v>
      </c>
      <c r="H176" s="110">
        <v>1</v>
      </c>
      <c r="I176" s="110">
        <v>1</v>
      </c>
      <c r="J176" s="110">
        <v>1</v>
      </c>
      <c r="K176" s="110">
        <v>1</v>
      </c>
      <c r="L176" s="110">
        <v>1</v>
      </c>
      <c r="M176" s="110">
        <v>1</v>
      </c>
      <c r="N176" s="110">
        <v>1</v>
      </c>
      <c r="O176" s="110">
        <v>1</v>
      </c>
      <c r="P176" s="110">
        <v>1</v>
      </c>
      <c r="Q176" s="110">
        <v>1</v>
      </c>
      <c r="R176" s="110">
        <v>1</v>
      </c>
    </row>
    <row r="177" spans="3:19" s="79" customFormat="1" ht="13.15" customHeight="1" x14ac:dyDescent="0.2">
      <c r="C177" s="114"/>
      <c r="D177" s="53" t="s">
        <v>156</v>
      </c>
      <c r="E177" s="53" t="s">
        <v>52</v>
      </c>
      <c r="F177" s="53" t="s">
        <v>19</v>
      </c>
      <c r="G177" s="53" t="s">
        <v>191</v>
      </c>
      <c r="H177" s="110">
        <v>0.98887104184870389</v>
      </c>
      <c r="I177" s="110">
        <v>0.9915588584999131</v>
      </c>
      <c r="J177" s="110">
        <v>0.99156325608431084</v>
      </c>
      <c r="K177" s="110">
        <v>0.99299999999999999</v>
      </c>
      <c r="L177" s="110">
        <v>0.99536515554044247</v>
      </c>
      <c r="M177" s="110">
        <v>0.99564784829186803</v>
      </c>
      <c r="N177" s="110" t="e">
        <v>#N/A</v>
      </c>
      <c r="O177" s="110" t="e">
        <v>#N/A</v>
      </c>
      <c r="P177" s="110" t="e">
        <v>#N/A</v>
      </c>
      <c r="Q177" s="110" t="e">
        <v>#N/A</v>
      </c>
      <c r="R177" s="110" t="e">
        <v>#N/A</v>
      </c>
    </row>
    <row r="178" spans="3:19" s="79" customFormat="1" ht="13.15" customHeight="1" x14ac:dyDescent="0.2">
      <c r="C178" s="114"/>
      <c r="D178" s="53" t="s">
        <v>156</v>
      </c>
      <c r="E178" s="53" t="s">
        <v>53</v>
      </c>
      <c r="F178" s="53" t="s">
        <v>19</v>
      </c>
      <c r="G178" s="53" t="s">
        <v>191</v>
      </c>
      <c r="H178" s="110" t="e">
        <v>#N/A</v>
      </c>
      <c r="I178" s="110" t="e">
        <v>#N/A</v>
      </c>
      <c r="J178" s="110" t="e">
        <v>#N/A</v>
      </c>
      <c r="K178" s="110" t="e">
        <v>#N/A</v>
      </c>
      <c r="L178" s="110">
        <v>0.51690015774793463</v>
      </c>
      <c r="M178" s="110">
        <v>0.55605611136260391</v>
      </c>
      <c r="N178" s="110" t="e">
        <v>#N/A</v>
      </c>
      <c r="O178" s="110" t="e">
        <v>#N/A</v>
      </c>
      <c r="P178" s="110" t="e">
        <v>#N/A</v>
      </c>
      <c r="Q178" s="110" t="e">
        <v>#N/A</v>
      </c>
      <c r="R178" s="110" t="e">
        <v>#N/A</v>
      </c>
    </row>
    <row r="179" spans="3:19" s="79" customFormat="1" ht="13.15" customHeight="1" x14ac:dyDescent="0.2">
      <c r="C179" s="114"/>
      <c r="D179" s="53" t="s">
        <v>156</v>
      </c>
      <c r="E179" s="53" t="s">
        <v>124</v>
      </c>
      <c r="F179" s="53" t="s">
        <v>19</v>
      </c>
      <c r="G179" s="53" t="s">
        <v>191</v>
      </c>
      <c r="H179" s="110">
        <v>0.32953082851549759</v>
      </c>
      <c r="I179" s="110">
        <v>0.33395743038225728</v>
      </c>
      <c r="J179" s="110">
        <v>0.33709924161733024</v>
      </c>
      <c r="K179" s="110">
        <v>0.38330481172306746</v>
      </c>
      <c r="L179" s="110">
        <v>0.3923923673457394</v>
      </c>
      <c r="M179" s="110">
        <v>0.41610078052669786</v>
      </c>
      <c r="N179" s="110" t="e">
        <v>#N/A</v>
      </c>
      <c r="O179" s="110" t="e">
        <v>#N/A</v>
      </c>
      <c r="P179" s="110" t="e">
        <v>#N/A</v>
      </c>
      <c r="Q179" s="110" t="e">
        <v>#N/A</v>
      </c>
      <c r="R179" s="110" t="e">
        <v>#N/A</v>
      </c>
    </row>
    <row r="180" spans="3:19" s="79" customFormat="1" ht="13.15" customHeight="1" x14ac:dyDescent="0.2">
      <c r="C180" s="114"/>
      <c r="D180" s="53" t="s">
        <v>156</v>
      </c>
      <c r="E180" s="53" t="s">
        <v>129</v>
      </c>
      <c r="F180" s="53" t="s">
        <v>19</v>
      </c>
      <c r="G180" s="53" t="s">
        <v>191</v>
      </c>
      <c r="H180" s="110">
        <v>0.70581210191082799</v>
      </c>
      <c r="I180" s="110">
        <v>0.70589884895814758</v>
      </c>
      <c r="J180" s="110">
        <v>0.70612964000007994</v>
      </c>
      <c r="K180" s="110">
        <v>0.83717335481107125</v>
      </c>
      <c r="L180" s="110">
        <v>0.79845793510748397</v>
      </c>
      <c r="M180" s="110">
        <v>0.74930018381963992</v>
      </c>
      <c r="N180" s="110" t="e">
        <v>#N/A</v>
      </c>
      <c r="O180" s="110" t="e">
        <v>#N/A</v>
      </c>
      <c r="P180" s="110" t="e">
        <v>#N/A</v>
      </c>
      <c r="Q180" s="110" t="e">
        <v>#N/A</v>
      </c>
      <c r="R180" s="110" t="e">
        <v>#N/A</v>
      </c>
    </row>
    <row r="181" spans="3:19" s="79" customFormat="1" ht="13.15" customHeight="1" x14ac:dyDescent="0.2">
      <c r="C181" s="114"/>
      <c r="D181" s="53" t="s">
        <v>156</v>
      </c>
      <c r="E181" s="53" t="s">
        <v>134</v>
      </c>
      <c r="F181" s="53" t="s">
        <v>19</v>
      </c>
      <c r="G181" s="53" t="s">
        <v>191</v>
      </c>
      <c r="H181" s="110">
        <v>0.94874999999999998</v>
      </c>
      <c r="I181" s="110">
        <v>0.97028698008502057</v>
      </c>
      <c r="J181" s="110">
        <v>0.97030486788605874</v>
      </c>
      <c r="K181" s="110">
        <v>0.9703696685047456</v>
      </c>
      <c r="L181" s="110">
        <v>0.97041236606658254</v>
      </c>
      <c r="M181" s="110">
        <v>0.97046907623079981</v>
      </c>
      <c r="N181" s="110" t="e">
        <v>#N/A</v>
      </c>
      <c r="O181" s="110" t="e">
        <v>#N/A</v>
      </c>
      <c r="P181" s="110" t="e">
        <v>#N/A</v>
      </c>
      <c r="Q181" s="110" t="e">
        <v>#N/A</v>
      </c>
      <c r="R181" s="110" t="e">
        <v>#N/A</v>
      </c>
    </row>
    <row r="182" spans="3:19" s="79" customFormat="1" ht="13.15" customHeight="1" x14ac:dyDescent="0.2">
      <c r="C182" s="114"/>
      <c r="D182" s="53" t="s">
        <v>158</v>
      </c>
      <c r="E182" s="53" t="s">
        <v>147</v>
      </c>
      <c r="F182" s="53" t="s">
        <v>19</v>
      </c>
      <c r="G182" s="53" t="s">
        <v>149</v>
      </c>
      <c r="H182" s="110">
        <v>42894.8</v>
      </c>
      <c r="I182" s="110">
        <v>42894.8</v>
      </c>
      <c r="J182" s="110">
        <v>42894.8</v>
      </c>
      <c r="K182" s="110">
        <v>42894.8</v>
      </c>
      <c r="L182" s="110">
        <v>42895</v>
      </c>
      <c r="M182" s="110">
        <v>42895</v>
      </c>
      <c r="N182" s="110">
        <v>42895</v>
      </c>
      <c r="O182" s="110">
        <v>42895</v>
      </c>
      <c r="P182" s="110">
        <v>42895</v>
      </c>
      <c r="Q182" s="110">
        <v>42895</v>
      </c>
      <c r="R182" s="110">
        <v>42163</v>
      </c>
    </row>
    <row r="183" spans="3:19" s="79" customFormat="1" ht="13.15" customHeight="1" x14ac:dyDescent="0.2">
      <c r="C183" s="114"/>
      <c r="D183" s="53" t="s">
        <v>158</v>
      </c>
      <c r="E183" s="53" t="s">
        <v>28</v>
      </c>
      <c r="F183" s="53" t="s">
        <v>19</v>
      </c>
      <c r="G183" s="53" t="s">
        <v>152</v>
      </c>
      <c r="H183" s="110">
        <v>5627235</v>
      </c>
      <c r="I183" s="110">
        <v>5659715</v>
      </c>
      <c r="J183" s="110">
        <v>5627235</v>
      </c>
      <c r="K183" s="110">
        <v>5659715</v>
      </c>
      <c r="L183" s="110">
        <v>5707251</v>
      </c>
      <c r="M183" s="110">
        <v>5748769</v>
      </c>
      <c r="N183" s="110">
        <v>5781190</v>
      </c>
      <c r="O183" s="110">
        <v>5806081</v>
      </c>
      <c r="P183" s="110">
        <v>5822762.9999999814</v>
      </c>
      <c r="Q183" s="110">
        <v>5883562</v>
      </c>
      <c r="R183" s="110">
        <v>5873420.0000000214</v>
      </c>
    </row>
    <row r="184" spans="3:19" s="79" customFormat="1" ht="13.15" customHeight="1" x14ac:dyDescent="0.2">
      <c r="C184" s="114"/>
      <c r="D184" s="53" t="s">
        <v>158</v>
      </c>
      <c r="E184" s="53" t="s">
        <v>31</v>
      </c>
      <c r="F184" s="53" t="s">
        <v>19</v>
      </c>
      <c r="G184" s="53" t="s">
        <v>152</v>
      </c>
      <c r="H184" s="110">
        <v>2830816</v>
      </c>
      <c r="I184" s="110">
        <v>2618595.7335628485</v>
      </c>
      <c r="J184" s="110">
        <v>2692879</v>
      </c>
      <c r="K184" s="110">
        <v>2698772</v>
      </c>
      <c r="L184" s="110">
        <v>2710817</v>
      </c>
      <c r="M184" s="110">
        <v>2738393</v>
      </c>
      <c r="N184" s="110">
        <v>2757669</v>
      </c>
      <c r="O184" s="110">
        <v>2779924</v>
      </c>
      <c r="P184" s="110">
        <v>2813663</v>
      </c>
      <c r="Q184" s="110">
        <v>2846974</v>
      </c>
      <c r="R184" s="110">
        <v>2861559</v>
      </c>
      <c r="S184" s="143"/>
    </row>
    <row r="185" spans="3:19" s="79" customFormat="1" ht="13.15" customHeight="1" x14ac:dyDescent="0.2">
      <c r="C185" s="114"/>
      <c r="D185" s="53" t="s">
        <v>158</v>
      </c>
      <c r="E185" s="53" t="s">
        <v>58</v>
      </c>
      <c r="F185" s="53" t="s">
        <v>19</v>
      </c>
      <c r="G185" s="53" t="s">
        <v>191</v>
      </c>
      <c r="H185" s="110">
        <v>0.98598065278704083</v>
      </c>
      <c r="I185" s="110">
        <v>0.99</v>
      </c>
      <c r="J185" s="110">
        <v>0.99</v>
      </c>
      <c r="K185" s="110">
        <v>0.9889</v>
      </c>
      <c r="L185" s="110">
        <v>0.99150000000000005</v>
      </c>
      <c r="M185" s="110">
        <v>0.9920000000000001</v>
      </c>
      <c r="N185" s="110">
        <v>0.99287999999999998</v>
      </c>
      <c r="O185" s="110">
        <v>0.99399999999999988</v>
      </c>
      <c r="P185" s="110" t="e">
        <v>#N/A</v>
      </c>
      <c r="Q185" s="110" t="e">
        <v>#N/A</v>
      </c>
      <c r="R185" s="110" t="e">
        <v>#N/A</v>
      </c>
    </row>
    <row r="186" spans="3:19" s="79" customFormat="1" ht="13.15" customHeight="1" x14ac:dyDescent="0.2">
      <c r="C186" s="114"/>
      <c r="D186" s="53" t="s">
        <v>158</v>
      </c>
      <c r="E186" s="53" t="s">
        <v>60</v>
      </c>
      <c r="F186" s="53" t="s">
        <v>19</v>
      </c>
      <c r="G186" s="53" t="s">
        <v>191</v>
      </c>
      <c r="H186" s="110">
        <v>0.82812601132543451</v>
      </c>
      <c r="I186" s="110">
        <v>0.92000000000000015</v>
      </c>
      <c r="J186" s="110">
        <v>0.92</v>
      </c>
      <c r="K186" s="110">
        <v>0.9326000000000001</v>
      </c>
      <c r="L186" s="110">
        <v>0.94579999999999997</v>
      </c>
      <c r="M186" s="110">
        <v>0.95289999999999997</v>
      </c>
      <c r="N186" s="110">
        <v>0.96422000000000008</v>
      </c>
      <c r="O186" s="110">
        <v>0.97050000000000003</v>
      </c>
      <c r="P186" s="110">
        <v>0.97662000000000015</v>
      </c>
      <c r="Q186" s="110">
        <v>0.98399000000000003</v>
      </c>
      <c r="R186" s="110">
        <v>0.98799999999999999</v>
      </c>
    </row>
    <row r="187" spans="3:19" s="79" customFormat="1" ht="13.15" customHeight="1" x14ac:dyDescent="0.2">
      <c r="C187" s="114"/>
      <c r="D187" s="53" t="s">
        <v>158</v>
      </c>
      <c r="E187" s="53" t="s">
        <v>61</v>
      </c>
      <c r="F187" s="53" t="s">
        <v>19</v>
      </c>
      <c r="G187" s="53" t="s">
        <v>191</v>
      </c>
      <c r="H187" s="110">
        <v>0.46762570945921594</v>
      </c>
      <c r="I187" s="110">
        <v>0.85000000000000009</v>
      </c>
      <c r="J187" s="110">
        <v>0.87</v>
      </c>
      <c r="K187" s="110">
        <v>0.88890000000000002</v>
      </c>
      <c r="L187" s="110">
        <v>0.91189999999999993</v>
      </c>
      <c r="M187" s="110">
        <v>0.92620000000000013</v>
      </c>
      <c r="N187" s="110">
        <v>0.94315000000000015</v>
      </c>
      <c r="O187" s="110">
        <v>0.95330000000000004</v>
      </c>
      <c r="P187" s="110">
        <v>0.96284999999999987</v>
      </c>
      <c r="Q187" s="110">
        <v>0.97332000000000007</v>
      </c>
      <c r="R187" s="110">
        <v>0.98</v>
      </c>
    </row>
    <row r="188" spans="3:19" s="79" customFormat="1" ht="13.15" customHeight="1" x14ac:dyDescent="0.2">
      <c r="C188" s="114"/>
      <c r="D188" s="53" t="s">
        <v>158</v>
      </c>
      <c r="E188" s="53" t="s">
        <v>62</v>
      </c>
      <c r="F188" s="53" t="s">
        <v>19</v>
      </c>
      <c r="G188" s="53" t="s">
        <v>191</v>
      </c>
      <c r="H188" s="110" t="e">
        <v>#N/A</v>
      </c>
      <c r="I188" s="110" t="e">
        <v>#N/A</v>
      </c>
      <c r="J188" s="110" t="e">
        <v>#N/A</v>
      </c>
      <c r="K188" s="110" t="e">
        <v>#N/A</v>
      </c>
      <c r="L188" s="110" t="e">
        <v>#N/A</v>
      </c>
      <c r="M188" s="110" t="e">
        <v>#N/A</v>
      </c>
      <c r="N188" s="110">
        <v>0.80318999999999996</v>
      </c>
      <c r="O188" s="110">
        <v>0.8649</v>
      </c>
      <c r="P188" s="110">
        <v>0.90732999999999997</v>
      </c>
      <c r="Q188" s="110">
        <v>0.91617000000000004</v>
      </c>
      <c r="R188" s="110">
        <v>0.94599999999999995</v>
      </c>
    </row>
    <row r="189" spans="3:19" s="79" customFormat="1" ht="13.15" customHeight="1" x14ac:dyDescent="0.2">
      <c r="C189" s="114"/>
      <c r="D189" s="53" t="s">
        <v>158</v>
      </c>
      <c r="E189" s="53" t="s">
        <v>63</v>
      </c>
      <c r="F189" s="53" t="s">
        <v>19</v>
      </c>
      <c r="G189" s="53" t="s">
        <v>191</v>
      </c>
      <c r="H189" s="110" t="e">
        <v>#N/A</v>
      </c>
      <c r="I189" s="110" t="e">
        <v>#N/A</v>
      </c>
      <c r="J189" s="110" t="e">
        <v>#N/A</v>
      </c>
      <c r="K189" s="110" t="e">
        <v>#N/A</v>
      </c>
      <c r="L189" s="110" t="e">
        <v>#N/A</v>
      </c>
      <c r="M189" s="110" t="e">
        <v>#N/A</v>
      </c>
      <c r="N189" s="110" t="e">
        <v>#N/A</v>
      </c>
      <c r="O189" s="110" t="e">
        <v>#N/A</v>
      </c>
      <c r="P189" s="110">
        <v>0.73907999999999996</v>
      </c>
      <c r="Q189" s="110">
        <v>0.77998000000000001</v>
      </c>
      <c r="R189" s="110">
        <v>0.84599999999999997</v>
      </c>
    </row>
    <row r="190" spans="3:19" s="79" customFormat="1" ht="13.15" customHeight="1" x14ac:dyDescent="0.2">
      <c r="C190" s="114"/>
      <c r="D190" s="53" t="s">
        <v>158</v>
      </c>
      <c r="E190" s="53" t="s">
        <v>65</v>
      </c>
      <c r="F190" s="53" t="s">
        <v>19</v>
      </c>
      <c r="G190" s="53" t="s">
        <v>191</v>
      </c>
      <c r="H190" s="110">
        <v>0.99114207352226369</v>
      </c>
      <c r="I190" s="110">
        <v>0.99110420088296902</v>
      </c>
      <c r="J190" s="110">
        <v>0.98997788452508539</v>
      </c>
      <c r="K190" s="110">
        <v>0.99318522858531844</v>
      </c>
      <c r="L190" s="110">
        <v>0.995</v>
      </c>
      <c r="M190" s="110">
        <v>0.99478672345423025</v>
      </c>
      <c r="N190" s="110">
        <v>0.99</v>
      </c>
      <c r="O190" s="110">
        <v>0.99579976042510521</v>
      </c>
      <c r="P190" s="110">
        <v>0.99562597411274911</v>
      </c>
      <c r="Q190" s="110">
        <v>0.99545214856194675</v>
      </c>
      <c r="R190" s="110">
        <v>0.99583285359484131</v>
      </c>
    </row>
    <row r="191" spans="3:19" s="79" customFormat="1" ht="13.15" customHeight="1" x14ac:dyDescent="0.2">
      <c r="C191" s="114"/>
      <c r="D191" s="53" t="s">
        <v>158</v>
      </c>
      <c r="E191" s="53" t="s">
        <v>70</v>
      </c>
      <c r="F191" s="53" t="s">
        <v>19</v>
      </c>
      <c r="G191" s="53" t="s">
        <v>191</v>
      </c>
      <c r="H191" s="110">
        <v>0.82579220596709979</v>
      </c>
      <c r="I191" s="110">
        <v>0.92967596421257803</v>
      </c>
      <c r="J191" s="110">
        <v>0.91703974189452342</v>
      </c>
      <c r="K191" s="110">
        <v>0.9326000000000001</v>
      </c>
      <c r="L191" s="110">
        <v>0.94579999999999997</v>
      </c>
      <c r="M191" s="110">
        <v>0.9536363115155494</v>
      </c>
      <c r="N191" s="110">
        <v>0.96</v>
      </c>
      <c r="O191" s="110">
        <v>0.96380020723588122</v>
      </c>
      <c r="P191" s="110">
        <v>0.97660998143700939</v>
      </c>
      <c r="Q191" s="110">
        <v>0.98045360020850203</v>
      </c>
      <c r="R191" s="110">
        <v>0.9875296048762231</v>
      </c>
    </row>
    <row r="192" spans="3:19" s="79" customFormat="1" ht="13.15" customHeight="1" x14ac:dyDescent="0.2">
      <c r="C192" s="114"/>
      <c r="D192" s="53" t="s">
        <v>158</v>
      </c>
      <c r="E192" s="53" t="s">
        <v>225</v>
      </c>
      <c r="F192" s="53" t="s">
        <v>19</v>
      </c>
      <c r="G192" s="53" t="s">
        <v>191</v>
      </c>
      <c r="H192" s="110" t="e">
        <v>#N/A</v>
      </c>
      <c r="I192" s="110" t="e">
        <v>#N/A</v>
      </c>
      <c r="J192" s="110" t="e">
        <v>#N/A</v>
      </c>
      <c r="K192" s="110" t="e">
        <v>#N/A</v>
      </c>
      <c r="L192" s="110" t="e">
        <v>#N/A</v>
      </c>
      <c r="M192" s="110" t="e">
        <v>#N/A</v>
      </c>
      <c r="N192" s="110">
        <v>0.92963504871062264</v>
      </c>
      <c r="O192" s="110">
        <v>0.93840024752475237</v>
      </c>
      <c r="P192" s="110">
        <v>0.9489503607219486</v>
      </c>
      <c r="Q192" s="110">
        <v>0.96282042768918852</v>
      </c>
      <c r="R192" s="110">
        <v>0.97186734444405998</v>
      </c>
    </row>
    <row r="193" spans="3:18" s="79" customFormat="1" ht="13.15" customHeight="1" x14ac:dyDescent="0.2">
      <c r="C193" s="114"/>
      <c r="D193" s="53" t="s">
        <v>158</v>
      </c>
      <c r="E193" s="53" t="s">
        <v>226</v>
      </c>
      <c r="F193" s="53" t="s">
        <v>19</v>
      </c>
      <c r="G193" s="53" t="s">
        <v>191</v>
      </c>
      <c r="H193" s="110" t="e">
        <v>#N/A</v>
      </c>
      <c r="I193" s="110" t="e">
        <v>#N/A</v>
      </c>
      <c r="J193" s="110" t="e">
        <v>#N/A</v>
      </c>
      <c r="K193" s="110" t="e">
        <v>#N/A</v>
      </c>
      <c r="L193" s="110" t="e">
        <v>#N/A</v>
      </c>
      <c r="M193" s="110" t="e">
        <v>#N/A</v>
      </c>
      <c r="N193" s="110" t="e">
        <v>#N/A</v>
      </c>
      <c r="O193" s="110" t="e">
        <v>#N/A</v>
      </c>
      <c r="P193" s="110" t="e">
        <v>#N/A</v>
      </c>
      <c r="Q193" s="110" t="e">
        <v>#N/A</v>
      </c>
      <c r="R193" s="110">
        <v>0.999</v>
      </c>
    </row>
    <row r="194" spans="3:18" s="79" customFormat="1" ht="13.15" customHeight="1" x14ac:dyDescent="0.2">
      <c r="C194" s="114"/>
      <c r="D194" s="53" t="s">
        <v>158</v>
      </c>
      <c r="E194" s="53" t="s">
        <v>74</v>
      </c>
      <c r="F194" s="53" t="s">
        <v>19</v>
      </c>
      <c r="G194" s="53" t="s">
        <v>191</v>
      </c>
      <c r="H194" s="110">
        <v>0.98228414704452693</v>
      </c>
      <c r="I194" s="110">
        <v>0.99574324000456449</v>
      </c>
      <c r="J194" s="110">
        <v>0.97995576905017101</v>
      </c>
      <c r="K194" s="110">
        <v>0.97240226295515142</v>
      </c>
      <c r="L194" s="110">
        <v>0.96108516362410301</v>
      </c>
      <c r="M194" s="110">
        <v>0.95222489978611546</v>
      </c>
      <c r="N194" s="110">
        <v>0.94167827973553031</v>
      </c>
      <c r="O194" s="110">
        <v>0.93251614072902711</v>
      </c>
      <c r="P194" s="110">
        <v>0.90586434836012697</v>
      </c>
      <c r="Q194" s="110">
        <v>0.89230389880624128</v>
      </c>
      <c r="R194" s="110">
        <v>0.87786972066625224</v>
      </c>
    </row>
    <row r="195" spans="3:18" s="79" customFormat="1" ht="13.15" customHeight="1" x14ac:dyDescent="0.2">
      <c r="C195" s="114"/>
      <c r="D195" s="53" t="s">
        <v>158</v>
      </c>
      <c r="E195" s="53" t="s">
        <v>78</v>
      </c>
      <c r="F195" s="53" t="s">
        <v>19</v>
      </c>
      <c r="G195" s="53" t="s">
        <v>191</v>
      </c>
      <c r="H195" s="110">
        <v>0.2174471864231684</v>
      </c>
      <c r="I195" s="110">
        <v>0.66700368354437323</v>
      </c>
      <c r="J195" s="110">
        <v>0.62999999999999989</v>
      </c>
      <c r="K195" s="110">
        <v>0.61618802922217952</v>
      </c>
      <c r="L195" s="110">
        <v>0.61954532526540895</v>
      </c>
      <c r="M195" s="110">
        <v>0.60182450071994775</v>
      </c>
      <c r="N195" s="110">
        <v>0.61483557308727044</v>
      </c>
      <c r="O195" s="110">
        <v>0.60868930229747287</v>
      </c>
      <c r="P195" s="110">
        <v>0.59371502557342515</v>
      </c>
      <c r="Q195" s="110">
        <v>0.58468359739147602</v>
      </c>
      <c r="R195" s="110">
        <v>0.57534581673835838</v>
      </c>
    </row>
    <row r="196" spans="3:18" s="79" customFormat="1" ht="13.15" customHeight="1" x14ac:dyDescent="0.2">
      <c r="C196" s="114"/>
      <c r="D196" s="53" t="s">
        <v>158</v>
      </c>
      <c r="E196" s="53" t="s">
        <v>82</v>
      </c>
      <c r="F196" s="53" t="s">
        <v>19</v>
      </c>
      <c r="G196" s="53" t="s">
        <v>191</v>
      </c>
      <c r="H196" s="110" t="e">
        <v>#N/A</v>
      </c>
      <c r="I196" s="110" t="e">
        <v>#N/A</v>
      </c>
      <c r="J196" s="110" t="e">
        <v>#N/A</v>
      </c>
      <c r="K196" s="110" t="e">
        <v>#N/A</v>
      </c>
      <c r="L196" s="110" t="e">
        <v>#N/A</v>
      </c>
      <c r="M196" s="110" t="e">
        <v>#N/A</v>
      </c>
      <c r="N196" s="110">
        <v>0.15740685339683624</v>
      </c>
      <c r="O196" s="110">
        <v>0.15666651318525254</v>
      </c>
      <c r="P196" s="110">
        <v>0.15311250849870792</v>
      </c>
      <c r="Q196" s="110">
        <v>0.15094588148679966</v>
      </c>
      <c r="R196" s="110">
        <v>0.14899116181074723</v>
      </c>
    </row>
    <row r="197" spans="3:18" s="79" customFormat="1" ht="13.15" customHeight="1" x14ac:dyDescent="0.2">
      <c r="C197" s="114"/>
      <c r="D197" s="53" t="s">
        <v>158</v>
      </c>
      <c r="E197" s="53" t="s">
        <v>86</v>
      </c>
      <c r="F197" s="53" t="s">
        <v>19</v>
      </c>
      <c r="G197" s="53" t="s">
        <v>191</v>
      </c>
      <c r="H197" s="110">
        <v>0.46762570945921594</v>
      </c>
      <c r="I197" s="110">
        <v>0.52352983793139485</v>
      </c>
      <c r="J197" s="110">
        <v>0.57001626639554048</v>
      </c>
      <c r="K197" s="110">
        <v>0.58066742948274253</v>
      </c>
      <c r="L197" s="110">
        <v>0.62650153071933667</v>
      </c>
      <c r="M197" s="110">
        <v>0.64362018161746692</v>
      </c>
      <c r="N197" s="110">
        <v>0.66864442396821377</v>
      </c>
      <c r="O197" s="110">
        <v>0.701471694909645</v>
      </c>
      <c r="P197" s="110">
        <v>0.74108626370677655</v>
      </c>
      <c r="Q197" s="110">
        <v>0.77855400154690557</v>
      </c>
      <c r="R197" s="110">
        <v>0.84044536562062844</v>
      </c>
    </row>
    <row r="198" spans="3:18" s="79" customFormat="1" ht="13.15" customHeight="1" x14ac:dyDescent="0.2">
      <c r="C198" s="114"/>
      <c r="D198" s="53" t="s">
        <v>158</v>
      </c>
      <c r="E198" s="53" t="s">
        <v>90</v>
      </c>
      <c r="F198" s="53" t="s">
        <v>19</v>
      </c>
      <c r="G198" s="53" t="s">
        <v>191</v>
      </c>
      <c r="H198" s="110">
        <v>0.61689298319352959</v>
      </c>
      <c r="I198" s="110">
        <v>0.63950688475365913</v>
      </c>
      <c r="J198" s="110">
        <v>0.6499696564531865</v>
      </c>
      <c r="K198" s="110">
        <v>0.6803071915671276</v>
      </c>
      <c r="L198" s="110">
        <v>0.68776166004566153</v>
      </c>
      <c r="M198" s="110">
        <v>0.68427322155731485</v>
      </c>
      <c r="N198" s="110">
        <v>0.68425180832072308</v>
      </c>
      <c r="O198" s="110">
        <v>0.68129092737787078</v>
      </c>
      <c r="P198" s="110">
        <v>0.67454808909240371</v>
      </c>
      <c r="Q198" s="110">
        <v>0.66180302313965633</v>
      </c>
      <c r="R198" s="110">
        <v>0.66120845315438193</v>
      </c>
    </row>
    <row r="199" spans="3:18" s="79" customFormat="1" ht="13.15" customHeight="1" x14ac:dyDescent="0.2">
      <c r="C199" s="114"/>
      <c r="D199" s="53" t="s">
        <v>158</v>
      </c>
      <c r="E199" s="53" t="s">
        <v>94</v>
      </c>
      <c r="F199" s="53" t="s">
        <v>19</v>
      </c>
      <c r="G199" s="53" t="s">
        <v>191</v>
      </c>
      <c r="H199" s="110" t="e">
        <v>#N/A</v>
      </c>
      <c r="I199" s="110" t="e">
        <v>#N/A</v>
      </c>
      <c r="J199" s="110" t="e">
        <v>#N/A</v>
      </c>
      <c r="K199" s="110" t="e">
        <v>#N/A</v>
      </c>
      <c r="L199" s="110" t="e">
        <v>#N/A</v>
      </c>
      <c r="M199" s="110" t="e">
        <v>#N/A</v>
      </c>
      <c r="N199" s="110">
        <v>0.68327888517439905</v>
      </c>
      <c r="O199" s="110">
        <v>0.68076429427567087</v>
      </c>
      <c r="P199" s="110">
        <v>0.67098547338469461</v>
      </c>
      <c r="Q199" s="110">
        <v>0.6614314004975107</v>
      </c>
      <c r="R199" s="110">
        <v>0.66108264760572821</v>
      </c>
    </row>
    <row r="200" spans="3:18" s="79" customFormat="1" ht="13.15" customHeight="1" x14ac:dyDescent="0.2">
      <c r="C200" s="114"/>
      <c r="D200" s="53" t="s">
        <v>158</v>
      </c>
      <c r="E200" s="53" t="s">
        <v>98</v>
      </c>
      <c r="F200" s="53" t="s">
        <v>19</v>
      </c>
      <c r="G200" s="53" t="s">
        <v>191</v>
      </c>
      <c r="H200" s="110" t="e">
        <v>#N/A</v>
      </c>
      <c r="I200" s="110" t="e">
        <v>#N/A</v>
      </c>
      <c r="J200" s="110" t="e">
        <v>#N/A</v>
      </c>
      <c r="K200" s="110" t="e">
        <v>#N/A</v>
      </c>
      <c r="L200" s="110" t="e">
        <v>#N/A</v>
      </c>
      <c r="M200" s="110" t="e">
        <v>#N/A</v>
      </c>
      <c r="N200" s="110">
        <v>7.8808587977744968E-2</v>
      </c>
      <c r="O200" s="110">
        <v>5.6140383693942711E-2</v>
      </c>
      <c r="P200" s="110">
        <v>9.7832967203250715E-2</v>
      </c>
      <c r="Q200" s="110">
        <v>0.10422539861621496</v>
      </c>
      <c r="R200" s="110">
        <v>9.8721710787720962E-2</v>
      </c>
    </row>
    <row r="201" spans="3:18" s="79" customFormat="1" ht="13.15" customHeight="1" x14ac:dyDescent="0.2">
      <c r="C201" s="114"/>
      <c r="D201" s="53" t="s">
        <v>158</v>
      </c>
      <c r="E201" s="53" t="s">
        <v>102</v>
      </c>
      <c r="F201" s="53" t="s">
        <v>19</v>
      </c>
      <c r="G201" s="53" t="s">
        <v>191</v>
      </c>
      <c r="H201" s="110">
        <v>0.73738360176005802</v>
      </c>
      <c r="I201" s="110">
        <v>0.9900000000000001</v>
      </c>
      <c r="J201" s="110">
        <v>0.99</v>
      </c>
      <c r="K201" s="110">
        <v>1</v>
      </c>
      <c r="L201" s="110">
        <v>1</v>
      </c>
      <c r="M201" s="110">
        <v>1</v>
      </c>
      <c r="N201" s="110">
        <v>1</v>
      </c>
      <c r="O201" s="110">
        <v>1</v>
      </c>
      <c r="P201" s="110">
        <v>0.99999964459140989</v>
      </c>
      <c r="Q201" s="110">
        <v>1</v>
      </c>
      <c r="R201" s="110" t="e">
        <v>#N/A</v>
      </c>
    </row>
    <row r="202" spans="3:18" s="79" customFormat="1" ht="13.15" customHeight="1" x14ac:dyDescent="0.2">
      <c r="C202" s="114"/>
      <c r="D202" s="53" t="s">
        <v>158</v>
      </c>
      <c r="E202" s="53" t="s">
        <v>106</v>
      </c>
      <c r="F202" s="53" t="s">
        <v>19</v>
      </c>
      <c r="G202" s="53" t="s">
        <v>191</v>
      </c>
      <c r="H202" s="110" t="e">
        <v>#N/A</v>
      </c>
      <c r="I202" s="110" t="e">
        <v>#N/A</v>
      </c>
      <c r="J202" s="110" t="e">
        <v>#N/A</v>
      </c>
      <c r="K202" s="110">
        <v>0.97492499999999993</v>
      </c>
      <c r="L202" s="110">
        <v>0.97492500000000004</v>
      </c>
      <c r="M202" s="110">
        <v>0.98992499999999994</v>
      </c>
      <c r="N202" s="110">
        <v>1</v>
      </c>
      <c r="O202" s="110">
        <v>1</v>
      </c>
      <c r="P202" s="110">
        <v>1</v>
      </c>
      <c r="Q202" s="110" t="e">
        <v>#N/A</v>
      </c>
      <c r="R202" s="110" t="e">
        <v>#N/A</v>
      </c>
    </row>
    <row r="203" spans="3:18" s="79" customFormat="1" ht="13.15" customHeight="1" x14ac:dyDescent="0.2">
      <c r="C203" s="114"/>
      <c r="D203" s="53" t="s">
        <v>158</v>
      </c>
      <c r="E203" s="53" t="s">
        <v>108</v>
      </c>
      <c r="F203" s="53" t="s">
        <v>19</v>
      </c>
      <c r="G203" s="53" t="s">
        <v>191</v>
      </c>
      <c r="H203" s="110" t="e">
        <v>#N/A</v>
      </c>
      <c r="I203" s="110" t="e">
        <v>#N/A</v>
      </c>
      <c r="J203" s="110" t="e">
        <v>#N/A</v>
      </c>
      <c r="K203" s="110" t="e">
        <v>#N/A</v>
      </c>
      <c r="L203" s="110" t="e">
        <v>#N/A</v>
      </c>
      <c r="M203" s="110" t="e">
        <v>#N/A</v>
      </c>
      <c r="N203" s="110" t="e">
        <v>#N/A</v>
      </c>
      <c r="O203" s="110">
        <v>0.79999999999999993</v>
      </c>
      <c r="P203" s="110">
        <v>0.97999999999999987</v>
      </c>
      <c r="Q203" s="110">
        <v>0.97841651170681576</v>
      </c>
      <c r="R203" s="110">
        <v>1</v>
      </c>
    </row>
    <row r="204" spans="3:18" s="79" customFormat="1" ht="13.15" customHeight="1" x14ac:dyDescent="0.2">
      <c r="C204" s="114"/>
      <c r="D204" s="53" t="s">
        <v>158</v>
      </c>
      <c r="E204" s="53" t="s">
        <v>207</v>
      </c>
      <c r="F204" s="53" t="s">
        <v>19</v>
      </c>
      <c r="G204" s="53" t="s">
        <v>191</v>
      </c>
      <c r="H204" s="110" t="e">
        <v>#N/A</v>
      </c>
      <c r="I204" s="110" t="e">
        <v>#N/A</v>
      </c>
      <c r="J204" s="110" t="e">
        <v>#N/A</v>
      </c>
      <c r="K204" s="110" t="e">
        <v>#N/A</v>
      </c>
      <c r="L204" s="110" t="e">
        <v>#N/A</v>
      </c>
      <c r="M204" s="110" t="e">
        <v>#N/A</v>
      </c>
      <c r="N204" s="110" t="e">
        <v>#N/A</v>
      </c>
      <c r="O204" s="110" t="e">
        <v>#N/A</v>
      </c>
      <c r="P204" s="110" t="e">
        <v>#N/A</v>
      </c>
      <c r="Q204" s="110">
        <v>0.75</v>
      </c>
      <c r="R204" s="110">
        <v>0.85000000000000009</v>
      </c>
    </row>
    <row r="205" spans="3:18" s="79" customFormat="1" ht="13.15" customHeight="1" x14ac:dyDescent="0.2">
      <c r="C205" s="114"/>
      <c r="D205" s="53" t="s">
        <v>158</v>
      </c>
      <c r="E205" s="53" t="s">
        <v>112</v>
      </c>
      <c r="F205" s="53" t="s">
        <v>19</v>
      </c>
      <c r="G205" s="53" t="s">
        <v>191</v>
      </c>
      <c r="H205" s="110">
        <v>1</v>
      </c>
      <c r="I205" s="110">
        <v>1</v>
      </c>
      <c r="J205" s="110">
        <v>1</v>
      </c>
      <c r="K205" s="110">
        <v>1</v>
      </c>
      <c r="L205" s="110">
        <v>1</v>
      </c>
      <c r="M205" s="110">
        <v>1</v>
      </c>
      <c r="N205" s="110">
        <v>1</v>
      </c>
      <c r="O205" s="110">
        <v>1</v>
      </c>
      <c r="P205" s="110">
        <v>1</v>
      </c>
      <c r="Q205" s="110">
        <v>1</v>
      </c>
      <c r="R205" s="110">
        <v>1</v>
      </c>
    </row>
    <row r="206" spans="3:18" s="79" customFormat="1" ht="13.15" customHeight="1" x14ac:dyDescent="0.2">
      <c r="C206" s="114"/>
      <c r="D206" s="53" t="s">
        <v>158</v>
      </c>
      <c r="E206" s="53" t="s">
        <v>52</v>
      </c>
      <c r="F206" s="53" t="s">
        <v>19</v>
      </c>
      <c r="G206" s="53" t="s">
        <v>191</v>
      </c>
      <c r="H206" s="110">
        <v>0.99716391139515959</v>
      </c>
      <c r="I206" s="110">
        <v>0.99516192723793451</v>
      </c>
      <c r="J206" s="110">
        <v>0.995</v>
      </c>
      <c r="K206" s="110">
        <v>1</v>
      </c>
      <c r="L206" s="110">
        <v>1</v>
      </c>
      <c r="M206" s="110">
        <v>1</v>
      </c>
      <c r="N206" s="110" t="e">
        <v>#N/A</v>
      </c>
      <c r="O206" s="110" t="e">
        <v>#N/A</v>
      </c>
      <c r="P206" s="110" t="e">
        <v>#N/A</v>
      </c>
      <c r="Q206" s="110" t="e">
        <v>#N/A</v>
      </c>
      <c r="R206" s="110" t="e">
        <v>#N/A</v>
      </c>
    </row>
    <row r="207" spans="3:18" s="79" customFormat="1" ht="13.15" customHeight="1" x14ac:dyDescent="0.2">
      <c r="C207" s="114"/>
      <c r="D207" s="53" t="s">
        <v>158</v>
      </c>
      <c r="E207" s="53" t="s">
        <v>53</v>
      </c>
      <c r="F207" s="53" t="s">
        <v>19</v>
      </c>
      <c r="G207" s="53" t="s">
        <v>191</v>
      </c>
      <c r="H207" s="110" t="e">
        <v>#N/A</v>
      </c>
      <c r="I207" s="110" t="e">
        <v>#N/A</v>
      </c>
      <c r="J207" s="110" t="e">
        <v>#N/A</v>
      </c>
      <c r="K207" s="110" t="e">
        <v>#N/A</v>
      </c>
      <c r="L207" s="110">
        <v>0.85913010727024364</v>
      </c>
      <c r="M207" s="110">
        <v>0.92199999999999993</v>
      </c>
      <c r="N207" s="110" t="e">
        <v>#N/A</v>
      </c>
      <c r="O207" s="110" t="e">
        <v>#N/A</v>
      </c>
      <c r="P207" s="110" t="e">
        <v>#N/A</v>
      </c>
      <c r="Q207" s="110" t="e">
        <v>#N/A</v>
      </c>
      <c r="R207" s="110" t="e">
        <v>#N/A</v>
      </c>
    </row>
    <row r="208" spans="3:18" s="79" customFormat="1" ht="13.15" customHeight="1" x14ac:dyDescent="0.2">
      <c r="C208" s="114"/>
      <c r="D208" s="53" t="s">
        <v>158</v>
      </c>
      <c r="E208" s="53" t="s">
        <v>124</v>
      </c>
      <c r="F208" s="53" t="s">
        <v>19</v>
      </c>
      <c r="G208" s="53" t="s">
        <v>191</v>
      </c>
      <c r="H208" s="110">
        <v>0.63587601596147547</v>
      </c>
      <c r="I208" s="110">
        <v>0.63950688475365913</v>
      </c>
      <c r="J208" s="110">
        <v>0.6499696564531865</v>
      </c>
      <c r="K208" s="110">
        <v>0.6806821769308411</v>
      </c>
      <c r="L208" s="110">
        <v>0.68812280578143048</v>
      </c>
      <c r="M208" s="110">
        <v>0.68427322155731485</v>
      </c>
      <c r="N208" s="110" t="e">
        <v>#N/A</v>
      </c>
      <c r="O208" s="110" t="e">
        <v>#N/A</v>
      </c>
      <c r="P208" s="110" t="e">
        <v>#N/A</v>
      </c>
      <c r="Q208" s="110" t="e">
        <v>#N/A</v>
      </c>
      <c r="R208" s="110" t="e">
        <v>#N/A</v>
      </c>
    </row>
    <row r="209" spans="3:19" s="79" customFormat="1" ht="13.15" customHeight="1" x14ac:dyDescent="0.2">
      <c r="C209" s="114"/>
      <c r="D209" s="53" t="s">
        <v>158</v>
      </c>
      <c r="E209" s="53" t="s">
        <v>129</v>
      </c>
      <c r="F209" s="53" t="s">
        <v>19</v>
      </c>
      <c r="G209" s="53" t="s">
        <v>191</v>
      </c>
      <c r="H209" s="110">
        <v>0</v>
      </c>
      <c r="I209" s="110">
        <v>0</v>
      </c>
      <c r="J209" s="110">
        <v>2.9995522450136002E-2</v>
      </c>
      <c r="K209" s="110">
        <v>2.8738255769661165E-2</v>
      </c>
      <c r="L209" s="110">
        <v>5.1001229518628517E-2</v>
      </c>
      <c r="M209" s="110">
        <v>5.2445357550943199E-2</v>
      </c>
      <c r="N209" s="110" t="e">
        <v>#N/A</v>
      </c>
      <c r="O209" s="110" t="e">
        <v>#N/A</v>
      </c>
      <c r="P209" s="110" t="e">
        <v>#N/A</v>
      </c>
      <c r="Q209" s="110" t="e">
        <v>#N/A</v>
      </c>
      <c r="R209" s="110" t="e">
        <v>#N/A</v>
      </c>
    </row>
    <row r="210" spans="3:19" s="79" customFormat="1" ht="13.15" customHeight="1" x14ac:dyDescent="0.2">
      <c r="C210" s="114"/>
      <c r="D210" s="53" t="s">
        <v>158</v>
      </c>
      <c r="E210" s="53" t="s">
        <v>134</v>
      </c>
      <c r="F210" s="53" t="s">
        <v>19</v>
      </c>
      <c r="G210" s="53" t="s">
        <v>191</v>
      </c>
      <c r="H210" s="110">
        <v>0.99067809069893598</v>
      </c>
      <c r="I210" s="110">
        <v>0.9900000000000001</v>
      </c>
      <c r="J210" s="110">
        <v>0.99</v>
      </c>
      <c r="K210" s="110">
        <v>1</v>
      </c>
      <c r="L210" s="110">
        <v>1</v>
      </c>
      <c r="M210" s="110">
        <v>1</v>
      </c>
      <c r="N210" s="110" t="e">
        <v>#N/A</v>
      </c>
      <c r="O210" s="110" t="e">
        <v>#N/A</v>
      </c>
      <c r="P210" s="110" t="e">
        <v>#N/A</v>
      </c>
      <c r="Q210" s="110" t="e">
        <v>#N/A</v>
      </c>
      <c r="R210" s="110" t="e">
        <v>#N/A</v>
      </c>
    </row>
    <row r="211" spans="3:19" s="79" customFormat="1" ht="13.15" customHeight="1" x14ac:dyDescent="0.2">
      <c r="C211" s="114"/>
      <c r="D211" s="53" t="s">
        <v>159</v>
      </c>
      <c r="E211" s="53" t="s">
        <v>147</v>
      </c>
      <c r="F211" s="53" t="s">
        <v>19</v>
      </c>
      <c r="G211" s="53" t="s">
        <v>149</v>
      </c>
      <c r="H211" s="110">
        <v>43698</v>
      </c>
      <c r="I211" s="110">
        <v>43698</v>
      </c>
      <c r="J211" s="110">
        <v>43698</v>
      </c>
      <c r="K211" s="110">
        <v>43698</v>
      </c>
      <c r="L211" s="110">
        <v>43698</v>
      </c>
      <c r="M211" s="110">
        <v>43698</v>
      </c>
      <c r="N211" s="110">
        <v>43698</v>
      </c>
      <c r="O211" s="110">
        <v>43698</v>
      </c>
      <c r="P211" s="144">
        <v>44951</v>
      </c>
      <c r="Q211" s="144">
        <v>44951</v>
      </c>
      <c r="R211" s="110">
        <v>44951</v>
      </c>
    </row>
    <row r="212" spans="3:19" s="79" customFormat="1" ht="13.15" customHeight="1" x14ac:dyDescent="0.2">
      <c r="C212" s="114"/>
      <c r="D212" s="53" t="s">
        <v>159</v>
      </c>
      <c r="E212" s="53" t="s">
        <v>28</v>
      </c>
      <c r="F212" s="53" t="s">
        <v>19</v>
      </c>
      <c r="G212" s="53" t="s">
        <v>152</v>
      </c>
      <c r="H212" s="110">
        <v>1320174</v>
      </c>
      <c r="I212" s="110">
        <v>1315819</v>
      </c>
      <c r="J212" s="110">
        <v>1315819</v>
      </c>
      <c r="K212" s="110">
        <v>1313271</v>
      </c>
      <c r="L212" s="110">
        <v>1313271</v>
      </c>
      <c r="M212" s="110">
        <v>1315635</v>
      </c>
      <c r="N212" s="110">
        <v>1319133</v>
      </c>
      <c r="O212" s="110">
        <v>1324820</v>
      </c>
      <c r="P212" s="110">
        <v>1348094.0848800335</v>
      </c>
      <c r="Q212" s="110">
        <v>1330067.9999999967</v>
      </c>
      <c r="R212" s="110">
        <v>1331795.9999999958</v>
      </c>
    </row>
    <row r="213" spans="3:19" s="79" customFormat="1" ht="13.15" customHeight="1" x14ac:dyDescent="0.2">
      <c r="C213" s="114"/>
      <c r="D213" s="53" t="s">
        <v>159</v>
      </c>
      <c r="E213" s="53" t="s">
        <v>31</v>
      </c>
      <c r="F213" s="53" t="s">
        <v>19</v>
      </c>
      <c r="G213" s="53" t="s">
        <v>152</v>
      </c>
      <c r="H213" s="110">
        <v>573988.69565217395</v>
      </c>
      <c r="I213" s="110">
        <v>626580.4761904761</v>
      </c>
      <c r="J213" s="110">
        <v>594240.27149321267</v>
      </c>
      <c r="K213" s="110">
        <v>608574.95829933032</v>
      </c>
      <c r="L213" s="110">
        <v>609779.25</v>
      </c>
      <c r="M213" s="110">
        <v>609620.98437973019</v>
      </c>
      <c r="N213" s="110">
        <v>595274.22142135375</v>
      </c>
      <c r="O213" s="110">
        <v>542943.47604302235</v>
      </c>
      <c r="P213" s="110">
        <v>552799.34585736366</v>
      </c>
      <c r="Q213" s="110">
        <v>545148.69586505601</v>
      </c>
      <c r="R213" s="110">
        <v>545877.22442134598</v>
      </c>
      <c r="S213" s="143"/>
    </row>
    <row r="214" spans="3:19" s="79" customFormat="1" ht="13.15" customHeight="1" x14ac:dyDescent="0.2">
      <c r="C214" s="114"/>
      <c r="D214" s="53" t="s">
        <v>159</v>
      </c>
      <c r="E214" s="53" t="s">
        <v>58</v>
      </c>
      <c r="F214" s="53" t="s">
        <v>19</v>
      </c>
      <c r="G214" s="53" t="s">
        <v>191</v>
      </c>
      <c r="H214" s="110">
        <v>0.84678131398344603</v>
      </c>
      <c r="I214" s="110">
        <v>0.8602267424065011</v>
      </c>
      <c r="J214" s="110">
        <v>0.86780022314053995</v>
      </c>
      <c r="K214" s="110">
        <v>0.8682469237424616</v>
      </c>
      <c r="L214" s="110">
        <v>0.84945244585198676</v>
      </c>
      <c r="M214" s="110">
        <v>0.85</v>
      </c>
      <c r="N214" s="110">
        <v>0.85050767181963516</v>
      </c>
      <c r="O214" s="110">
        <v>0.89273381768030113</v>
      </c>
      <c r="P214" s="110" t="e">
        <v>#N/A</v>
      </c>
      <c r="Q214" s="110" t="e">
        <v>#N/A</v>
      </c>
      <c r="R214" s="110" t="e">
        <v>#N/A</v>
      </c>
    </row>
    <row r="215" spans="3:19" s="79" customFormat="1" ht="13.15" customHeight="1" x14ac:dyDescent="0.2">
      <c r="C215" s="114"/>
      <c r="D215" s="53" t="s">
        <v>159</v>
      </c>
      <c r="E215" s="53" t="s">
        <v>60</v>
      </c>
      <c r="F215" s="53" t="s">
        <v>19</v>
      </c>
      <c r="G215" s="53" t="s">
        <v>191</v>
      </c>
      <c r="H215" s="110">
        <v>0.61436862761653288</v>
      </c>
      <c r="I215" s="110">
        <v>0.71952719333598325</v>
      </c>
      <c r="J215" s="110">
        <v>0.76254825369588874</v>
      </c>
      <c r="K215" s="110">
        <v>0.76854018353602227</v>
      </c>
      <c r="L215" s="110">
        <v>0.78612494883493533</v>
      </c>
      <c r="M215" s="110">
        <v>0.82815184372980144</v>
      </c>
      <c r="N215" s="110">
        <v>0.83666363204192951</v>
      </c>
      <c r="O215" s="110">
        <v>0.8834234562466563</v>
      </c>
      <c r="P215" s="110">
        <v>0.89218353239418513</v>
      </c>
      <c r="Q215" s="110">
        <v>0.89464042463615845</v>
      </c>
      <c r="R215" s="110">
        <v>0.99969446406301443</v>
      </c>
    </row>
    <row r="216" spans="3:19" s="79" customFormat="1" ht="13.15" customHeight="1" x14ac:dyDescent="0.2">
      <c r="C216" s="114"/>
      <c r="D216" s="53" t="s">
        <v>159</v>
      </c>
      <c r="E216" s="53" t="s">
        <v>61</v>
      </c>
      <c r="F216" s="53" t="s">
        <v>19</v>
      </c>
      <c r="G216" s="53" t="s">
        <v>191</v>
      </c>
      <c r="H216" s="110">
        <v>0.5147852207926934</v>
      </c>
      <c r="I216" s="110">
        <v>0.54145319379033152</v>
      </c>
      <c r="J216" s="110">
        <v>0.58283843675638369</v>
      </c>
      <c r="K216" s="110">
        <v>0.58715254243259452</v>
      </c>
      <c r="L216" s="110">
        <v>0.61100245363738026</v>
      </c>
      <c r="M216" s="110">
        <v>0.68473385933504571</v>
      </c>
      <c r="N216" s="110">
        <v>0.7429584977884538</v>
      </c>
      <c r="O216" s="110">
        <v>0.81873209968780758</v>
      </c>
      <c r="P216" s="110">
        <v>0.83538555934136682</v>
      </c>
      <c r="Q216" s="144">
        <v>0.84152768487340668</v>
      </c>
      <c r="R216" s="110">
        <v>0.84402460081744668</v>
      </c>
    </row>
    <row r="217" spans="3:19" s="79" customFormat="1" ht="13.15" customHeight="1" x14ac:dyDescent="0.2">
      <c r="C217" s="114"/>
      <c r="D217" s="53" t="s">
        <v>159</v>
      </c>
      <c r="E217" s="53" t="s">
        <v>62</v>
      </c>
      <c r="F217" s="53" t="s">
        <v>19</v>
      </c>
      <c r="G217" s="53" t="s">
        <v>191</v>
      </c>
      <c r="H217" s="110" t="e">
        <v>#N/A</v>
      </c>
      <c r="I217" s="110" t="e">
        <v>#N/A</v>
      </c>
      <c r="J217" s="110" t="e">
        <v>#N/A</v>
      </c>
      <c r="K217" s="110" t="e">
        <v>#N/A</v>
      </c>
      <c r="L217" s="110" t="e">
        <v>#N/A</v>
      </c>
      <c r="M217" s="110" t="e">
        <v>#N/A</v>
      </c>
      <c r="N217" s="110">
        <v>0.28723904689124907</v>
      </c>
      <c r="O217" s="110">
        <v>0.35442455520867483</v>
      </c>
      <c r="P217" s="110">
        <v>0.36701660182912438</v>
      </c>
      <c r="Q217" s="144">
        <v>0.56470724073234368</v>
      </c>
      <c r="R217" s="110">
        <v>0.67</v>
      </c>
    </row>
    <row r="218" spans="3:19" s="79" customFormat="1" ht="13.15" customHeight="1" x14ac:dyDescent="0.2">
      <c r="C218" s="114"/>
      <c r="D218" s="53" t="s">
        <v>159</v>
      </c>
      <c r="E218" s="53" t="s">
        <v>63</v>
      </c>
      <c r="F218" s="53" t="s">
        <v>19</v>
      </c>
      <c r="G218" s="53" t="s">
        <v>191</v>
      </c>
      <c r="H218" s="110" t="e">
        <v>#N/A</v>
      </c>
      <c r="I218" s="110" t="e">
        <v>#N/A</v>
      </c>
      <c r="J218" s="110" t="e">
        <v>#N/A</v>
      </c>
      <c r="K218" s="110" t="e">
        <v>#N/A</v>
      </c>
      <c r="L218" s="110" t="e">
        <v>#N/A</v>
      </c>
      <c r="M218" s="110" t="e">
        <v>#N/A</v>
      </c>
      <c r="N218" s="110" t="e">
        <v>#N/A</v>
      </c>
      <c r="O218" s="110" t="e">
        <v>#N/A</v>
      </c>
      <c r="P218" s="110" t="e">
        <v>#N/A</v>
      </c>
      <c r="Q218" s="144">
        <v>0.55778119241554203</v>
      </c>
      <c r="R218" s="110">
        <v>0.60799999999999998</v>
      </c>
    </row>
    <row r="219" spans="3:19" s="79" customFormat="1" ht="13.15" customHeight="1" x14ac:dyDescent="0.2">
      <c r="C219" s="114"/>
      <c r="D219" s="53" t="s">
        <v>159</v>
      </c>
      <c r="E219" s="53" t="s">
        <v>65</v>
      </c>
      <c r="F219" s="53" t="s">
        <v>19</v>
      </c>
      <c r="G219" s="53" t="s">
        <v>191</v>
      </c>
      <c r="H219" s="110">
        <v>0.85077430043646352</v>
      </c>
      <c r="I219" s="110">
        <v>0.86047674240650107</v>
      </c>
      <c r="J219" s="110">
        <v>0.86805022314054003</v>
      </c>
      <c r="K219" s="110">
        <v>0.90885618218927622</v>
      </c>
      <c r="L219" s="110">
        <v>0.90845403664522861</v>
      </c>
      <c r="M219" s="110">
        <v>0.90855674478579795</v>
      </c>
      <c r="N219" s="144">
        <v>0.92855711001707519</v>
      </c>
      <c r="O219" s="110">
        <v>0.93</v>
      </c>
      <c r="P219" s="110">
        <v>0.93</v>
      </c>
      <c r="Q219" s="144">
        <v>0.97812193086235744</v>
      </c>
      <c r="R219" s="110">
        <v>0.99969446406301443</v>
      </c>
    </row>
    <row r="220" spans="3:19" s="79" customFormat="1" ht="13.15" customHeight="1" x14ac:dyDescent="0.2">
      <c r="C220" s="114"/>
      <c r="D220" s="53" t="s">
        <v>159</v>
      </c>
      <c r="E220" s="53" t="s">
        <v>70</v>
      </c>
      <c r="F220" s="53" t="s">
        <v>19</v>
      </c>
      <c r="G220" s="53" t="s">
        <v>191</v>
      </c>
      <c r="H220" s="110">
        <v>0.6260147095257409</v>
      </c>
      <c r="I220" s="110">
        <v>0.75074015164283658</v>
      </c>
      <c r="J220" s="110">
        <v>0.78125398790794465</v>
      </c>
      <c r="K220" s="110">
        <v>0.79107703458791812</v>
      </c>
      <c r="L220" s="110">
        <v>0.80394545772436876</v>
      </c>
      <c r="M220" s="110">
        <v>0.829101788330184</v>
      </c>
      <c r="N220" s="110">
        <v>0.83691363204192926</v>
      </c>
      <c r="O220" s="110">
        <v>0.8880044779897257</v>
      </c>
      <c r="P220" s="110">
        <v>0.90191172271621978</v>
      </c>
      <c r="Q220" s="110">
        <v>0.89912178128989395</v>
      </c>
      <c r="R220" s="110">
        <v>0.8600000000000001</v>
      </c>
    </row>
    <row r="221" spans="3:19" s="79" customFormat="1" ht="13.15" customHeight="1" x14ac:dyDescent="0.2">
      <c r="C221" s="114"/>
      <c r="D221" s="53" t="s">
        <v>159</v>
      </c>
      <c r="E221" s="53" t="s">
        <v>225</v>
      </c>
      <c r="F221" s="53" t="s">
        <v>19</v>
      </c>
      <c r="G221" s="53" t="s">
        <v>191</v>
      </c>
      <c r="H221" s="110" t="e">
        <v>#N/A</v>
      </c>
      <c r="I221" s="110" t="e">
        <v>#N/A</v>
      </c>
      <c r="J221" s="110" t="e">
        <v>#N/A</v>
      </c>
      <c r="K221" s="110" t="e">
        <v>#N/A</v>
      </c>
      <c r="L221" s="110" t="e">
        <v>#N/A</v>
      </c>
      <c r="M221" s="110" t="e">
        <v>#N/A</v>
      </c>
      <c r="N221" s="110">
        <v>0.57447809378249814</v>
      </c>
      <c r="O221" s="110">
        <v>0.70884911041734966</v>
      </c>
      <c r="P221" s="110">
        <v>0.73403320365824876</v>
      </c>
      <c r="Q221" s="144">
        <v>0.76311789288154552</v>
      </c>
      <c r="R221" s="110">
        <v>0.7694357915904031</v>
      </c>
    </row>
    <row r="222" spans="3:19" s="79" customFormat="1" ht="13.15" customHeight="1" x14ac:dyDescent="0.2">
      <c r="C222" s="114"/>
      <c r="D222" s="53" t="s">
        <v>159</v>
      </c>
      <c r="E222" s="53" t="s">
        <v>226</v>
      </c>
      <c r="F222" s="53" t="s">
        <v>19</v>
      </c>
      <c r="G222" s="53" t="s">
        <v>191</v>
      </c>
      <c r="H222" s="110" t="e">
        <v>#N/A</v>
      </c>
      <c r="I222" s="110" t="e">
        <v>#N/A</v>
      </c>
      <c r="J222" s="110" t="e">
        <v>#N/A</v>
      </c>
      <c r="K222" s="110" t="e">
        <v>#N/A</v>
      </c>
      <c r="L222" s="110" t="e">
        <v>#N/A</v>
      </c>
      <c r="M222" s="110" t="e">
        <v>#N/A</v>
      </c>
      <c r="N222" s="110" t="e">
        <v>#N/A</v>
      </c>
      <c r="O222" s="110" t="e">
        <v>#N/A</v>
      </c>
      <c r="P222" s="110" t="e">
        <v>#N/A</v>
      </c>
      <c r="Q222" s="110" t="e">
        <v>#N/A</v>
      </c>
      <c r="R222" s="110" t="e">
        <v>#N/A</v>
      </c>
    </row>
    <row r="223" spans="3:19" s="79" customFormat="1" ht="13.15" customHeight="1" x14ac:dyDescent="0.2">
      <c r="C223" s="114"/>
      <c r="D223" s="53" t="s">
        <v>159</v>
      </c>
      <c r="E223" s="53" t="s">
        <v>74</v>
      </c>
      <c r="F223" s="53" t="s">
        <v>19</v>
      </c>
      <c r="G223" s="53" t="s">
        <v>191</v>
      </c>
      <c r="H223" s="110">
        <v>0.71316554210672078</v>
      </c>
      <c r="I223" s="110">
        <v>0.72095348481300214</v>
      </c>
      <c r="J223" s="110">
        <v>0.73610044628107996</v>
      </c>
      <c r="K223" s="110">
        <v>0.73699384748492291</v>
      </c>
      <c r="L223" s="110">
        <v>0.69274085662967377</v>
      </c>
      <c r="M223" s="110">
        <v>0.69062091166099093</v>
      </c>
      <c r="N223" s="110">
        <v>0.69180217315089576</v>
      </c>
      <c r="O223" s="110">
        <v>0.71237157653838734</v>
      </c>
      <c r="P223" s="110">
        <v>0.65438391472579438</v>
      </c>
      <c r="Q223" s="110">
        <v>0.61415426953179186</v>
      </c>
      <c r="R223" s="110">
        <v>0.58795987898791291</v>
      </c>
    </row>
    <row r="224" spans="3:19" s="79" customFormat="1" ht="13.15" customHeight="1" x14ac:dyDescent="0.2">
      <c r="C224" s="114"/>
      <c r="D224" s="53" t="s">
        <v>159</v>
      </c>
      <c r="E224" s="53" t="s">
        <v>78</v>
      </c>
      <c r="F224" s="53" t="s">
        <v>19</v>
      </c>
      <c r="G224" s="53" t="s">
        <v>191</v>
      </c>
      <c r="H224" s="110">
        <v>0.17837688651358685</v>
      </c>
      <c r="I224" s="110">
        <v>0.44635452967565431</v>
      </c>
      <c r="J224" s="110">
        <v>0.49628231676135393</v>
      </c>
      <c r="K224" s="110">
        <v>0.55211111699199489</v>
      </c>
      <c r="L224" s="110">
        <v>0.5508091657759755</v>
      </c>
      <c r="M224" s="110">
        <v>0.55183303826439867</v>
      </c>
      <c r="N224" s="110">
        <v>0.56117330127680354</v>
      </c>
      <c r="O224" s="110">
        <v>0.59088747568739297</v>
      </c>
      <c r="P224" s="110">
        <v>0.55641346594387031</v>
      </c>
      <c r="Q224" s="110">
        <v>0.55294594390581919</v>
      </c>
      <c r="R224" s="110">
        <v>0.53267604609563102</v>
      </c>
    </row>
    <row r="225" spans="3:18" s="79" customFormat="1" ht="13.15" customHeight="1" x14ac:dyDescent="0.2">
      <c r="C225" s="114"/>
      <c r="D225" s="53" t="s">
        <v>159</v>
      </c>
      <c r="E225" s="53" t="s">
        <v>82</v>
      </c>
      <c r="F225" s="53" t="s">
        <v>19</v>
      </c>
      <c r="G225" s="53" t="s">
        <v>191</v>
      </c>
      <c r="H225" s="110" t="e">
        <v>#N/A</v>
      </c>
      <c r="I225" s="110" t="e">
        <v>#N/A</v>
      </c>
      <c r="J225" s="110" t="e">
        <v>#N/A</v>
      </c>
      <c r="K225" s="110" t="e">
        <v>#N/A</v>
      </c>
      <c r="L225" s="110" t="e">
        <v>#N/A</v>
      </c>
      <c r="M225" s="110" t="e">
        <v>#N/A</v>
      </c>
      <c r="N225" s="110">
        <v>5.2847912555132021E-2</v>
      </c>
      <c r="O225" s="110">
        <v>0.31393682372497816</v>
      </c>
      <c r="P225" s="110">
        <v>0.37422801157470709</v>
      </c>
      <c r="Q225" s="110">
        <v>0.41152953108562212</v>
      </c>
      <c r="R225" s="110">
        <v>0.45427058791000779</v>
      </c>
    </row>
    <row r="226" spans="3:18" s="79" customFormat="1" ht="13.15" customHeight="1" x14ac:dyDescent="0.2">
      <c r="C226" s="114"/>
      <c r="D226" s="53" t="s">
        <v>159</v>
      </c>
      <c r="E226" s="53" t="s">
        <v>86</v>
      </c>
      <c r="F226" s="53" t="s">
        <v>19</v>
      </c>
      <c r="G226" s="53" t="s">
        <v>191</v>
      </c>
      <c r="H226" s="110">
        <v>0.43000090745613839</v>
      </c>
      <c r="I226" s="110">
        <v>0.44648694083304785</v>
      </c>
      <c r="J226" s="110">
        <v>0.47542385387326758</v>
      </c>
      <c r="K226" s="110">
        <v>0.4847389725406725</v>
      </c>
      <c r="L226" s="110">
        <v>0.50707366641288631</v>
      </c>
      <c r="M226" s="110">
        <v>0.54188083677462762</v>
      </c>
      <c r="N226" s="110">
        <v>0.57447809378249814</v>
      </c>
      <c r="O226" s="110">
        <v>0.70884911041734966</v>
      </c>
      <c r="P226" s="110">
        <v>0.73403320365824876</v>
      </c>
      <c r="Q226" s="144">
        <v>0.76311789288154541</v>
      </c>
      <c r="R226" s="110">
        <v>0.7694357915904031</v>
      </c>
    </row>
    <row r="227" spans="3:18" s="79" customFormat="1" ht="13.15" customHeight="1" x14ac:dyDescent="0.2">
      <c r="C227" s="114"/>
      <c r="D227" s="53" t="s">
        <v>159</v>
      </c>
      <c r="E227" s="53" t="s">
        <v>90</v>
      </c>
      <c r="F227" s="53" t="s">
        <v>19</v>
      </c>
      <c r="G227" s="53" t="s">
        <v>191</v>
      </c>
      <c r="H227" s="110">
        <v>0.39420070763399367</v>
      </c>
      <c r="I227" s="110">
        <v>0.46538315680196141</v>
      </c>
      <c r="J227" s="110">
        <v>0.51652322756814273</v>
      </c>
      <c r="K227" s="110">
        <v>0.51709160179610747</v>
      </c>
      <c r="L227" s="110">
        <v>0.55645219151028824</v>
      </c>
      <c r="M227" s="110">
        <v>0.65680368745960283</v>
      </c>
      <c r="N227" s="110">
        <v>0.67382726408385885</v>
      </c>
      <c r="O227" s="110">
        <v>0.76734691249331255</v>
      </c>
      <c r="P227" s="110">
        <v>0.78486706478836998</v>
      </c>
      <c r="Q227" s="110">
        <v>0.78978084927231684</v>
      </c>
      <c r="R227" s="110">
        <v>0.7725436803981619</v>
      </c>
    </row>
    <row r="228" spans="3:18" s="79" customFormat="1" ht="13.15" customHeight="1" x14ac:dyDescent="0.2">
      <c r="C228" s="114"/>
      <c r="D228" s="53" t="s">
        <v>159</v>
      </c>
      <c r="E228" s="53" t="s">
        <v>94</v>
      </c>
      <c r="F228" s="53" t="s">
        <v>19</v>
      </c>
      <c r="G228" s="53" t="s">
        <v>191</v>
      </c>
      <c r="H228" s="110" t="e">
        <v>#N/A</v>
      </c>
      <c r="I228" s="110" t="e">
        <v>#N/A</v>
      </c>
      <c r="J228" s="110" t="e">
        <v>#N/A</v>
      </c>
      <c r="K228" s="110" t="e">
        <v>#N/A</v>
      </c>
      <c r="L228" s="110" t="e">
        <v>#N/A</v>
      </c>
      <c r="M228" s="110" t="e">
        <v>#N/A</v>
      </c>
      <c r="N228" s="110">
        <v>0</v>
      </c>
      <c r="O228" s="110">
        <v>0</v>
      </c>
      <c r="P228" s="110">
        <v>0</v>
      </c>
      <c r="Q228" s="110">
        <v>0</v>
      </c>
      <c r="R228" s="110">
        <v>0</v>
      </c>
    </row>
    <row r="229" spans="3:18" s="79" customFormat="1" ht="13.15" customHeight="1" x14ac:dyDescent="0.2">
      <c r="C229" s="114"/>
      <c r="D229" s="53" t="s">
        <v>159</v>
      </c>
      <c r="E229" s="53" t="s">
        <v>98</v>
      </c>
      <c r="F229" s="53" t="s">
        <v>19</v>
      </c>
      <c r="G229" s="53" t="s">
        <v>191</v>
      </c>
      <c r="H229" s="110" t="e">
        <v>#N/A</v>
      </c>
      <c r="I229" s="110" t="e">
        <v>#N/A</v>
      </c>
      <c r="J229" s="110" t="e">
        <v>#N/A</v>
      </c>
      <c r="K229" s="110" t="e">
        <v>#N/A</v>
      </c>
      <c r="L229" s="110" t="e">
        <v>#N/A</v>
      </c>
      <c r="M229" s="110" t="e">
        <v>#N/A</v>
      </c>
      <c r="N229" s="144">
        <v>0.85711422003415083</v>
      </c>
      <c r="O229" s="144">
        <v>0.89264883470678669</v>
      </c>
      <c r="P229" s="144">
        <v>0.92855576484067526</v>
      </c>
      <c r="Q229" s="144">
        <v>0.95624386172471465</v>
      </c>
      <c r="R229" s="110">
        <v>0.99938892812602909</v>
      </c>
    </row>
    <row r="230" spans="3:18" s="79" customFormat="1" ht="13.15" customHeight="1" x14ac:dyDescent="0.2">
      <c r="C230" s="114"/>
      <c r="D230" s="53" t="s">
        <v>159</v>
      </c>
      <c r="E230" s="53" t="s">
        <v>102</v>
      </c>
      <c r="F230" s="53" t="s">
        <v>19</v>
      </c>
      <c r="G230" s="53" t="s">
        <v>191</v>
      </c>
      <c r="H230" s="110">
        <v>0.85000000000000009</v>
      </c>
      <c r="I230" s="110">
        <v>0.79200000000000015</v>
      </c>
      <c r="J230" s="110">
        <v>0.84345386632048647</v>
      </c>
      <c r="K230" s="110">
        <v>0.98769304559001003</v>
      </c>
      <c r="L230" s="110">
        <v>0.98454645677103636</v>
      </c>
      <c r="M230" s="110">
        <v>0.99250000000000005</v>
      </c>
      <c r="N230" s="110">
        <v>0.99417542151737237</v>
      </c>
      <c r="O230" s="110">
        <v>0.99999912321808204</v>
      </c>
      <c r="P230" s="110">
        <v>0.99687014070910984</v>
      </c>
      <c r="Q230" s="110">
        <v>0.99912218177964363</v>
      </c>
      <c r="R230" s="110" t="e">
        <v>#N/A</v>
      </c>
    </row>
    <row r="231" spans="3:18" s="79" customFormat="1" ht="13.15" customHeight="1" x14ac:dyDescent="0.2">
      <c r="C231" s="114"/>
      <c r="D231" s="53" t="s">
        <v>159</v>
      </c>
      <c r="E231" s="53" t="s">
        <v>106</v>
      </c>
      <c r="F231" s="53" t="s">
        <v>19</v>
      </c>
      <c r="G231" s="53" t="s">
        <v>191</v>
      </c>
      <c r="H231" s="110" t="e">
        <v>#N/A</v>
      </c>
      <c r="I231" s="110" t="e">
        <v>#N/A</v>
      </c>
      <c r="J231" s="110" t="e">
        <v>#N/A</v>
      </c>
      <c r="K231" s="110">
        <v>0.94499981710013092</v>
      </c>
      <c r="L231" s="110">
        <v>0.97550000000000003</v>
      </c>
      <c r="M231" s="110">
        <v>0.97599999999999998</v>
      </c>
      <c r="N231" s="110">
        <v>0.97900000000000009</v>
      </c>
      <c r="O231" s="110">
        <v>0.98233333333333339</v>
      </c>
      <c r="P231" s="110">
        <v>0.97899999999999998</v>
      </c>
      <c r="Q231" s="110" t="e">
        <v>#N/A</v>
      </c>
      <c r="R231" s="110" t="e">
        <v>#N/A</v>
      </c>
    </row>
    <row r="232" spans="3:18" s="79" customFormat="1" ht="13.15" customHeight="1" x14ac:dyDescent="0.2">
      <c r="C232" s="114"/>
      <c r="D232" s="53" t="s">
        <v>159</v>
      </c>
      <c r="E232" s="53" t="s">
        <v>108</v>
      </c>
      <c r="F232" s="53" t="s">
        <v>19</v>
      </c>
      <c r="G232" s="53" t="s">
        <v>191</v>
      </c>
      <c r="H232" s="110" t="e">
        <v>#N/A</v>
      </c>
      <c r="I232" s="110" t="e">
        <v>#N/A</v>
      </c>
      <c r="J232" s="110" t="e">
        <v>#N/A</v>
      </c>
      <c r="K232" s="110" t="e">
        <v>#N/A</v>
      </c>
      <c r="L232" s="110" t="e">
        <v>#N/A</v>
      </c>
      <c r="M232" s="110" t="e">
        <v>#N/A</v>
      </c>
      <c r="N232" s="110" t="e">
        <v>#N/A</v>
      </c>
      <c r="O232" s="110">
        <v>0</v>
      </c>
      <c r="P232" s="110">
        <v>0.18315000000000003</v>
      </c>
      <c r="Q232" s="110">
        <v>0.43303999247168917</v>
      </c>
      <c r="R232" s="110">
        <v>0.87466038688336434</v>
      </c>
    </row>
    <row r="233" spans="3:18" s="79" customFormat="1" ht="13.15" customHeight="1" x14ac:dyDescent="0.2">
      <c r="C233" s="114"/>
      <c r="D233" s="53" t="s">
        <v>159</v>
      </c>
      <c r="E233" s="53" t="s">
        <v>207</v>
      </c>
      <c r="F233" s="53" t="s">
        <v>19</v>
      </c>
      <c r="G233" s="53" t="s">
        <v>191</v>
      </c>
      <c r="H233" s="110" t="e">
        <v>#N/A</v>
      </c>
      <c r="I233" s="110" t="e">
        <v>#N/A</v>
      </c>
      <c r="J233" s="110" t="e">
        <v>#N/A</v>
      </c>
      <c r="K233" s="110" t="e">
        <v>#N/A</v>
      </c>
      <c r="L233" s="110" t="e">
        <v>#N/A</v>
      </c>
      <c r="M233" s="110" t="e">
        <v>#N/A</v>
      </c>
      <c r="N233" s="110" t="e">
        <v>#N/A</v>
      </c>
      <c r="O233" s="110" t="e">
        <v>#N/A</v>
      </c>
      <c r="P233" s="110" t="e">
        <v>#N/A</v>
      </c>
      <c r="Q233" s="110">
        <v>0.14513439847995388</v>
      </c>
      <c r="R233" s="110">
        <v>0.43677867679808818</v>
      </c>
    </row>
    <row r="234" spans="3:18" s="79" customFormat="1" ht="13.15" customHeight="1" x14ac:dyDescent="0.2">
      <c r="C234" s="114"/>
      <c r="D234" s="53" t="s">
        <v>159</v>
      </c>
      <c r="E234" s="53" t="s">
        <v>112</v>
      </c>
      <c r="F234" s="53" t="s">
        <v>19</v>
      </c>
      <c r="G234" s="53" t="s">
        <v>191</v>
      </c>
      <c r="H234" s="110">
        <v>0.75385368633225613</v>
      </c>
      <c r="I234" s="110">
        <v>0.75385368633225613</v>
      </c>
      <c r="J234" s="110">
        <v>0.75385368633225613</v>
      </c>
      <c r="K234" s="110">
        <v>0.754</v>
      </c>
      <c r="L234" s="110">
        <v>0.754</v>
      </c>
      <c r="M234" s="110">
        <v>0.754</v>
      </c>
      <c r="N234" s="110">
        <v>0.754</v>
      </c>
      <c r="O234" s="110">
        <v>0.754</v>
      </c>
      <c r="P234" s="110">
        <v>0.754</v>
      </c>
      <c r="Q234" s="110">
        <v>0.754</v>
      </c>
      <c r="R234" s="110">
        <v>0.754</v>
      </c>
    </row>
    <row r="235" spans="3:18" s="79" customFormat="1" ht="13.15" customHeight="1" x14ac:dyDescent="0.2">
      <c r="C235" s="114"/>
      <c r="D235" s="53" t="s">
        <v>159</v>
      </c>
      <c r="E235" s="53" t="s">
        <v>52</v>
      </c>
      <c r="F235" s="53" t="s">
        <v>19</v>
      </c>
      <c r="G235" s="53" t="s">
        <v>191</v>
      </c>
      <c r="H235" s="110">
        <v>0.9975901214536872</v>
      </c>
      <c r="I235" s="110">
        <v>0.99706524548589148</v>
      </c>
      <c r="J235" s="110">
        <v>0.99509004139282753</v>
      </c>
      <c r="K235" s="110">
        <v>0.99487374629896708</v>
      </c>
      <c r="L235" s="110">
        <v>0.99630574940029537</v>
      </c>
      <c r="M235" s="110">
        <v>0.9982052728500127</v>
      </c>
      <c r="N235" s="110" t="e">
        <v>#N/A</v>
      </c>
      <c r="O235" s="110" t="e">
        <v>#N/A</v>
      </c>
      <c r="P235" s="110" t="e">
        <v>#N/A</v>
      </c>
      <c r="Q235" s="110" t="e">
        <v>#N/A</v>
      </c>
      <c r="R235" s="110" t="e">
        <v>#N/A</v>
      </c>
    </row>
    <row r="236" spans="3:18" s="79" customFormat="1" ht="13.15" customHeight="1" x14ac:dyDescent="0.2">
      <c r="C236" s="114"/>
      <c r="D236" s="53" t="s">
        <v>159</v>
      </c>
      <c r="E236" s="53" t="s">
        <v>53</v>
      </c>
      <c r="F236" s="53" t="s">
        <v>19</v>
      </c>
      <c r="G236" s="53" t="s">
        <v>191</v>
      </c>
      <c r="H236" s="110" t="e">
        <v>#N/A</v>
      </c>
      <c r="I236" s="110" t="e">
        <v>#N/A</v>
      </c>
      <c r="J236" s="110" t="e">
        <v>#N/A</v>
      </c>
      <c r="K236" s="110" t="e">
        <v>#N/A</v>
      </c>
      <c r="L236" s="110">
        <v>0.71311436172895482</v>
      </c>
      <c r="M236" s="110">
        <v>0.82840184372980152</v>
      </c>
      <c r="N236" s="110" t="e">
        <v>#N/A</v>
      </c>
      <c r="O236" s="110" t="e">
        <v>#N/A</v>
      </c>
      <c r="P236" s="110" t="e">
        <v>#N/A</v>
      </c>
      <c r="Q236" s="110" t="e">
        <v>#N/A</v>
      </c>
      <c r="R236" s="110" t="e">
        <v>#N/A</v>
      </c>
    </row>
    <row r="237" spans="3:18" s="79" customFormat="1" ht="13.15" customHeight="1" x14ac:dyDescent="0.2">
      <c r="C237" s="114"/>
      <c r="D237" s="53" t="s">
        <v>159</v>
      </c>
      <c r="E237" s="53" t="s">
        <v>124</v>
      </c>
      <c r="F237" s="53" t="s">
        <v>19</v>
      </c>
      <c r="G237" s="53" t="s">
        <v>191</v>
      </c>
      <c r="H237" s="110">
        <v>0.42924859753489425</v>
      </c>
      <c r="I237" s="110">
        <v>0.51709239644662386</v>
      </c>
      <c r="J237" s="110">
        <v>0.53957810566136</v>
      </c>
      <c r="K237" s="110">
        <v>0.54431257067444228</v>
      </c>
      <c r="L237" s="110">
        <v>0.56085542431953861</v>
      </c>
      <c r="M237" s="110">
        <v>0.70757238730504013</v>
      </c>
      <c r="N237" s="110" t="e">
        <v>#N/A</v>
      </c>
      <c r="O237" s="110" t="e">
        <v>#N/A</v>
      </c>
      <c r="P237" s="110" t="e">
        <v>#N/A</v>
      </c>
      <c r="Q237" s="110" t="e">
        <v>#N/A</v>
      </c>
      <c r="R237" s="110" t="e">
        <v>#N/A</v>
      </c>
    </row>
    <row r="238" spans="3:18" s="79" customFormat="1" ht="13.15" customHeight="1" x14ac:dyDescent="0.2">
      <c r="C238" s="114"/>
      <c r="D238" s="53" t="s">
        <v>159</v>
      </c>
      <c r="E238" s="53" t="s">
        <v>129</v>
      </c>
      <c r="F238" s="53" t="s">
        <v>19</v>
      </c>
      <c r="G238" s="53" t="s">
        <v>191</v>
      </c>
      <c r="H238" s="110">
        <v>8.4039162615038104E-2</v>
      </c>
      <c r="I238" s="110">
        <v>8.718687114618151E-2</v>
      </c>
      <c r="J238" s="110">
        <v>9.3770459085715435E-2</v>
      </c>
      <c r="K238" s="110">
        <v>3.2863659155299832E-2</v>
      </c>
      <c r="L238" s="110">
        <v>1.718490748906264E-2</v>
      </c>
      <c r="M238" s="110">
        <v>1.7189368916921466E-2</v>
      </c>
      <c r="N238" s="110" t="e">
        <v>#N/A</v>
      </c>
      <c r="O238" s="110" t="e">
        <v>#N/A</v>
      </c>
      <c r="P238" s="110" t="e">
        <v>#N/A</v>
      </c>
      <c r="Q238" s="110" t="e">
        <v>#N/A</v>
      </c>
      <c r="R238" s="110" t="e">
        <v>#N/A</v>
      </c>
    </row>
    <row r="239" spans="3:18" s="79" customFormat="1" ht="13.15" customHeight="1" x14ac:dyDescent="0.2">
      <c r="C239" s="114"/>
      <c r="D239" s="53" t="s">
        <v>159</v>
      </c>
      <c r="E239" s="53" t="s">
        <v>134</v>
      </c>
      <c r="F239" s="53" t="s">
        <v>19</v>
      </c>
      <c r="G239" s="53" t="s">
        <v>191</v>
      </c>
      <c r="H239" s="110">
        <v>0.95800866438603782</v>
      </c>
      <c r="I239" s="110">
        <v>0.99</v>
      </c>
      <c r="J239" s="110">
        <v>0.98899999999999999</v>
      </c>
      <c r="K239" s="110">
        <v>0.98769304559001003</v>
      </c>
      <c r="L239" s="110">
        <v>0.97706342090190834</v>
      </c>
      <c r="M239" s="110">
        <v>0.98099999999999998</v>
      </c>
      <c r="N239" s="110" t="e">
        <v>#N/A</v>
      </c>
      <c r="O239" s="110" t="e">
        <v>#N/A</v>
      </c>
      <c r="P239" s="110" t="e">
        <v>#N/A</v>
      </c>
      <c r="Q239" s="110" t="e">
        <v>#N/A</v>
      </c>
      <c r="R239" s="110" t="e">
        <v>#N/A</v>
      </c>
    </row>
    <row r="240" spans="3:18" s="79" customFormat="1" ht="13.15" customHeight="1" x14ac:dyDescent="0.2">
      <c r="C240" s="114"/>
      <c r="D240" s="53" t="s">
        <v>161</v>
      </c>
      <c r="E240" s="53" t="s">
        <v>147</v>
      </c>
      <c r="F240" s="53" t="s">
        <v>19</v>
      </c>
      <c r="G240" s="53" t="s">
        <v>149</v>
      </c>
      <c r="H240" s="110">
        <v>338432.39999999997</v>
      </c>
      <c r="I240" s="110">
        <v>338432.39999999997</v>
      </c>
      <c r="J240" s="110">
        <v>338432.39999999997</v>
      </c>
      <c r="K240" s="110">
        <v>338432.39999999997</v>
      </c>
      <c r="L240" s="110">
        <v>338432.39999999997</v>
      </c>
      <c r="M240" s="110">
        <v>338432.39999999997</v>
      </c>
      <c r="N240" s="110">
        <v>338432.39999999997</v>
      </c>
      <c r="O240" s="110">
        <v>338432.39999999997</v>
      </c>
      <c r="P240" s="110">
        <v>338432.39999999997</v>
      </c>
      <c r="Q240" s="110">
        <v>338432.39999999997</v>
      </c>
      <c r="R240" s="110">
        <v>338432.39999999997</v>
      </c>
    </row>
    <row r="241" spans="3:19" s="79" customFormat="1" ht="13.15" customHeight="1" x14ac:dyDescent="0.2">
      <c r="C241" s="114"/>
      <c r="D241" s="53" t="s">
        <v>161</v>
      </c>
      <c r="E241" s="53" t="s">
        <v>28</v>
      </c>
      <c r="F241" s="53" t="s">
        <v>19</v>
      </c>
      <c r="G241" s="53" t="s">
        <v>152</v>
      </c>
      <c r="H241" s="110">
        <v>5401267</v>
      </c>
      <c r="I241" s="110">
        <v>5426674</v>
      </c>
      <c r="J241" s="110">
        <v>5451270</v>
      </c>
      <c r="K241" s="110">
        <v>5471753</v>
      </c>
      <c r="L241" s="110">
        <v>5487308</v>
      </c>
      <c r="M241" s="110">
        <v>5503297</v>
      </c>
      <c r="N241" s="110">
        <v>5513268</v>
      </c>
      <c r="O241" s="110">
        <v>5513868</v>
      </c>
      <c r="P241" s="110">
        <v>5525292.0074382098</v>
      </c>
      <c r="Q241" s="110">
        <v>5533792.9999999925</v>
      </c>
      <c r="R241" s="110">
        <v>5548240.9999999581</v>
      </c>
    </row>
    <row r="242" spans="3:19" s="79" customFormat="1" ht="13.15" customHeight="1" x14ac:dyDescent="0.2">
      <c r="C242" s="114"/>
      <c r="D242" s="53" t="s">
        <v>161</v>
      </c>
      <c r="E242" s="53" t="s">
        <v>31</v>
      </c>
      <c r="F242" s="53" t="s">
        <v>19</v>
      </c>
      <c r="G242" s="53" t="s">
        <v>152</v>
      </c>
      <c r="H242" s="110">
        <v>2572031.9047619049</v>
      </c>
      <c r="I242" s="110">
        <v>2584130.4761904757</v>
      </c>
      <c r="J242" s="110">
        <v>2598624</v>
      </c>
      <c r="K242" s="110">
        <v>2616957</v>
      </c>
      <c r="L242" s="110">
        <v>2654657</v>
      </c>
      <c r="M242" s="110">
        <v>2694537</v>
      </c>
      <c r="N242" s="110">
        <v>2601186.96866658</v>
      </c>
      <c r="O242" s="110">
        <v>2756934</v>
      </c>
      <c r="P242" s="110">
        <v>2762646.0037191049</v>
      </c>
      <c r="Q242" s="110">
        <v>2766896.5000000107</v>
      </c>
      <c r="R242" s="110">
        <v>2774120.4999999935</v>
      </c>
      <c r="S242" s="143"/>
    </row>
    <row r="243" spans="3:19" s="79" customFormat="1" ht="13.15" customHeight="1" x14ac:dyDescent="0.2">
      <c r="C243" s="114"/>
      <c r="D243" s="53" t="s">
        <v>161</v>
      </c>
      <c r="E243" s="53" t="s">
        <v>58</v>
      </c>
      <c r="F243" s="53" t="s">
        <v>19</v>
      </c>
      <c r="G243" s="53" t="s">
        <v>191</v>
      </c>
      <c r="H243" s="110">
        <v>0.96207999999999971</v>
      </c>
      <c r="I243" s="110">
        <v>0.96487631768877313</v>
      </c>
      <c r="J243" s="110">
        <v>0.96487210734951911</v>
      </c>
      <c r="K243" s="110">
        <v>0.96504999999999996</v>
      </c>
      <c r="L243" s="110">
        <v>0.96519999999999995</v>
      </c>
      <c r="M243" s="110">
        <v>0.94399999999999995</v>
      </c>
      <c r="N243" s="110">
        <v>0.92999999999999994</v>
      </c>
      <c r="O243" s="110">
        <v>0.93</v>
      </c>
      <c r="P243" s="110" t="e">
        <v>#N/A</v>
      </c>
      <c r="Q243" s="110" t="e">
        <v>#N/A</v>
      </c>
      <c r="R243" s="110" t="e">
        <v>#N/A</v>
      </c>
    </row>
    <row r="244" spans="3:19" s="79" customFormat="1" ht="13.15" customHeight="1" x14ac:dyDescent="0.2">
      <c r="C244" s="114"/>
      <c r="D244" s="53" t="s">
        <v>161</v>
      </c>
      <c r="E244" s="53" t="s">
        <v>60</v>
      </c>
      <c r="F244" s="53" t="s">
        <v>19</v>
      </c>
      <c r="G244" s="53" t="s">
        <v>191</v>
      </c>
      <c r="H244" s="110">
        <v>0.6555864494264253</v>
      </c>
      <c r="I244" s="110">
        <v>0.66800000000000004</v>
      </c>
      <c r="J244" s="110">
        <v>0.66800000000000004</v>
      </c>
      <c r="K244" s="110">
        <v>0.66693559534661295</v>
      </c>
      <c r="L244" s="110">
        <v>0.66</v>
      </c>
      <c r="M244" s="110">
        <v>0.70599999999999996</v>
      </c>
      <c r="N244" s="110">
        <v>0.73</v>
      </c>
      <c r="O244" s="110">
        <v>0.75</v>
      </c>
      <c r="P244" s="110">
        <v>0.76999999999999991</v>
      </c>
      <c r="Q244" s="110">
        <v>0.78</v>
      </c>
      <c r="R244" s="110">
        <v>0.81</v>
      </c>
    </row>
    <row r="245" spans="3:19" s="79" customFormat="1" ht="13.15" customHeight="1" x14ac:dyDescent="0.2">
      <c r="C245" s="114"/>
      <c r="D245" s="53" t="s">
        <v>161</v>
      </c>
      <c r="E245" s="53" t="s">
        <v>61</v>
      </c>
      <c r="F245" s="53" t="s">
        <v>19</v>
      </c>
      <c r="G245" s="53" t="s">
        <v>191</v>
      </c>
      <c r="H245" s="110">
        <v>0.29385444193001381</v>
      </c>
      <c r="I245" s="110">
        <v>0.33724478466920998</v>
      </c>
      <c r="J245" s="110">
        <v>0.33734335378762159</v>
      </c>
      <c r="K245" s="110">
        <v>0.32528484671724661</v>
      </c>
      <c r="L245" s="110">
        <v>0.4335</v>
      </c>
      <c r="M245" s="110">
        <v>0.51800000000000002</v>
      </c>
      <c r="N245" s="110">
        <v>0.62</v>
      </c>
      <c r="O245" s="110">
        <v>0.64</v>
      </c>
      <c r="P245" s="110">
        <v>0.65</v>
      </c>
      <c r="Q245" s="110">
        <v>0.71</v>
      </c>
      <c r="R245" s="110">
        <v>0.78</v>
      </c>
    </row>
    <row r="246" spans="3:19" s="79" customFormat="1" ht="13.15" customHeight="1" x14ac:dyDescent="0.2">
      <c r="C246" s="114"/>
      <c r="D246" s="53" t="s">
        <v>161</v>
      </c>
      <c r="E246" s="53" t="s">
        <v>62</v>
      </c>
      <c r="F246" s="53" t="s">
        <v>19</v>
      </c>
      <c r="G246" s="53" t="s">
        <v>191</v>
      </c>
      <c r="H246" s="110" t="e">
        <v>#N/A</v>
      </c>
      <c r="I246" s="110" t="e">
        <v>#N/A</v>
      </c>
      <c r="J246" s="110" t="e">
        <v>#N/A</v>
      </c>
      <c r="K246" s="110" t="e">
        <v>#N/A</v>
      </c>
      <c r="L246" s="110" t="e">
        <v>#N/A</v>
      </c>
      <c r="M246" s="110" t="e">
        <v>#N/A</v>
      </c>
      <c r="N246" s="110">
        <v>0.4</v>
      </c>
      <c r="O246" s="110">
        <v>0.47</v>
      </c>
      <c r="P246" s="110">
        <v>0.51</v>
      </c>
      <c r="Q246" s="110">
        <v>0.6</v>
      </c>
      <c r="R246" s="110">
        <v>0.71</v>
      </c>
    </row>
    <row r="247" spans="3:19" s="79" customFormat="1" ht="13.15" customHeight="1" x14ac:dyDescent="0.2">
      <c r="C247" s="114"/>
      <c r="D247" s="53" t="s">
        <v>161</v>
      </c>
      <c r="E247" s="53" t="s">
        <v>63</v>
      </c>
      <c r="F247" s="53" t="s">
        <v>19</v>
      </c>
      <c r="G247" s="53" t="s">
        <v>191</v>
      </c>
      <c r="H247" s="110" t="e">
        <v>#N/A</v>
      </c>
      <c r="I247" s="110" t="e">
        <v>#N/A</v>
      </c>
      <c r="J247" s="110" t="e">
        <v>#N/A</v>
      </c>
      <c r="K247" s="110" t="e">
        <v>#N/A</v>
      </c>
      <c r="L247" s="110" t="e">
        <v>#N/A</v>
      </c>
      <c r="M247" s="110" t="e">
        <v>#N/A</v>
      </c>
      <c r="N247" s="110" t="e">
        <v>#N/A</v>
      </c>
      <c r="O247" s="110" t="e">
        <v>#N/A</v>
      </c>
      <c r="P247" s="110" t="e">
        <v>#N/A</v>
      </c>
      <c r="Q247" s="110">
        <v>0.15</v>
      </c>
      <c r="R247" s="110">
        <v>0.33</v>
      </c>
    </row>
    <row r="248" spans="3:19" s="79" customFormat="1" ht="13.15" customHeight="1" x14ac:dyDescent="0.2">
      <c r="C248" s="114"/>
      <c r="D248" s="53" t="s">
        <v>161</v>
      </c>
      <c r="E248" s="53" t="s">
        <v>65</v>
      </c>
      <c r="F248" s="53" t="s">
        <v>19</v>
      </c>
      <c r="G248" s="53" t="s">
        <v>191</v>
      </c>
      <c r="H248" s="110">
        <v>0.96699999999999986</v>
      </c>
      <c r="I248" s="110">
        <v>0.96982456332199307</v>
      </c>
      <c r="J248" s="110">
        <v>0.96982031045405948</v>
      </c>
      <c r="K248" s="110">
        <v>0.97</v>
      </c>
      <c r="L248" s="110">
        <v>0.97012746037543285</v>
      </c>
      <c r="M248" s="110">
        <v>0.94399999999999995</v>
      </c>
      <c r="N248" s="110">
        <v>0.93499999999999994</v>
      </c>
      <c r="O248" s="110">
        <v>0.93493157253673798</v>
      </c>
      <c r="P248" s="110">
        <v>0.89938935717405022</v>
      </c>
      <c r="Q248" s="110">
        <v>0.82414642181230868</v>
      </c>
      <c r="R248" s="110">
        <v>0.82721825710166508</v>
      </c>
    </row>
    <row r="249" spans="3:19" s="79" customFormat="1" ht="13.15" customHeight="1" x14ac:dyDescent="0.2">
      <c r="C249" s="114"/>
      <c r="D249" s="53" t="s">
        <v>161</v>
      </c>
      <c r="E249" s="53" t="s">
        <v>70</v>
      </c>
      <c r="F249" s="53" t="s">
        <v>19</v>
      </c>
      <c r="G249" s="53" t="s">
        <v>191</v>
      </c>
      <c r="H249" s="110">
        <v>0.72141402076122607</v>
      </c>
      <c r="I249" s="110">
        <v>0.75089295437636705</v>
      </c>
      <c r="J249" s="110">
        <v>0.74636870541130085</v>
      </c>
      <c r="K249" s="110">
        <v>0.73470110810182254</v>
      </c>
      <c r="L249" s="110">
        <v>0.74053131969878239</v>
      </c>
      <c r="M249" s="110">
        <v>0.73866140229660837</v>
      </c>
      <c r="N249" s="110">
        <v>0.75252555644589569</v>
      </c>
      <c r="O249" s="110">
        <v>0.75045435080259881</v>
      </c>
      <c r="P249" s="110">
        <v>0.74032718795581076</v>
      </c>
      <c r="Q249" s="110">
        <v>0.74881940584968565</v>
      </c>
      <c r="R249" s="110">
        <v>0.7965805279032534</v>
      </c>
    </row>
    <row r="250" spans="3:19" s="79" customFormat="1" ht="13.15" customHeight="1" x14ac:dyDescent="0.2">
      <c r="C250" s="114"/>
      <c r="D250" s="53" t="s">
        <v>161</v>
      </c>
      <c r="E250" s="53" t="s">
        <v>225</v>
      </c>
      <c r="F250" s="53" t="s">
        <v>19</v>
      </c>
      <c r="G250" s="53" t="s">
        <v>191</v>
      </c>
      <c r="H250" s="110" t="e">
        <v>#N/A</v>
      </c>
      <c r="I250" s="110" t="e">
        <v>#N/A</v>
      </c>
      <c r="J250" s="110" t="e">
        <v>#N/A</v>
      </c>
      <c r="K250" s="110" t="e">
        <v>#N/A</v>
      </c>
      <c r="L250" s="110" t="e">
        <v>#N/A</v>
      </c>
      <c r="M250" s="110" t="e">
        <v>#N/A</v>
      </c>
      <c r="N250" s="110">
        <v>0.61769727467509716</v>
      </c>
      <c r="O250" s="110">
        <v>0.66729716598221067</v>
      </c>
      <c r="P250" s="110">
        <v>0.68010950715948049</v>
      </c>
      <c r="Q250" s="110">
        <v>0.70765158725669763</v>
      </c>
      <c r="R250" s="110">
        <v>0.77720848463504022</v>
      </c>
    </row>
    <row r="251" spans="3:19" s="79" customFormat="1" ht="13.15" customHeight="1" x14ac:dyDescent="0.2">
      <c r="C251" s="114"/>
      <c r="D251" s="53" t="s">
        <v>161</v>
      </c>
      <c r="E251" s="53" t="s">
        <v>226</v>
      </c>
      <c r="F251" s="53" t="s">
        <v>19</v>
      </c>
      <c r="G251" s="53" t="s">
        <v>191</v>
      </c>
      <c r="H251" s="110" t="e">
        <v>#N/A</v>
      </c>
      <c r="I251" s="110" t="e">
        <v>#N/A</v>
      </c>
      <c r="J251" s="110" t="e">
        <v>#N/A</v>
      </c>
      <c r="K251" s="110" t="e">
        <v>#N/A</v>
      </c>
      <c r="L251" s="110" t="e">
        <v>#N/A</v>
      </c>
      <c r="M251" s="110" t="e">
        <v>#N/A</v>
      </c>
      <c r="N251" s="110" t="e">
        <v>#N/A</v>
      </c>
      <c r="O251" s="110" t="e">
        <v>#N/A</v>
      </c>
      <c r="P251" s="110" t="e">
        <v>#N/A</v>
      </c>
      <c r="Q251" s="110" t="e">
        <v>#N/A</v>
      </c>
      <c r="R251" s="110" t="e">
        <v>#N/A</v>
      </c>
    </row>
    <row r="252" spans="3:19" s="79" customFormat="1" ht="13.15" customHeight="1" x14ac:dyDescent="0.2">
      <c r="C252" s="114"/>
      <c r="D252" s="53" t="s">
        <v>161</v>
      </c>
      <c r="E252" s="53" t="s">
        <v>74</v>
      </c>
      <c r="F252" s="53" t="s">
        <v>19</v>
      </c>
      <c r="G252" s="53" t="s">
        <v>191</v>
      </c>
      <c r="H252" s="110">
        <v>0.93399999999999994</v>
      </c>
      <c r="I252" s="110">
        <v>0.93964912664398625</v>
      </c>
      <c r="J252" s="110">
        <v>0.93964062090811906</v>
      </c>
      <c r="K252" s="110">
        <v>0.94000000000000006</v>
      </c>
      <c r="L252" s="110">
        <v>0.94025492075086525</v>
      </c>
      <c r="M252" s="110">
        <v>0.86516702090192144</v>
      </c>
      <c r="N252" s="110">
        <v>0.78905661554477902</v>
      </c>
      <c r="O252" s="110">
        <v>0.70981762856854735</v>
      </c>
      <c r="P252" s="110">
        <v>0.60197318290076052</v>
      </c>
      <c r="Q252" s="110">
        <v>0.41989785306389332</v>
      </c>
      <c r="R252" s="110">
        <v>0.27540447323755396</v>
      </c>
    </row>
    <row r="253" spans="3:19" s="79" customFormat="1" ht="13.15" customHeight="1" x14ac:dyDescent="0.2">
      <c r="C253" s="114"/>
      <c r="D253" s="53" t="s">
        <v>161</v>
      </c>
      <c r="E253" s="53" t="s">
        <v>78</v>
      </c>
      <c r="F253" s="53" t="s">
        <v>19</v>
      </c>
      <c r="G253" s="53" t="s">
        <v>191</v>
      </c>
      <c r="H253" s="110">
        <v>0.46000000000000008</v>
      </c>
      <c r="I253" s="110">
        <v>0.48395481121627015</v>
      </c>
      <c r="J253" s="110">
        <v>0.48390168452151028</v>
      </c>
      <c r="K253" s="110">
        <v>0.48412446260072267</v>
      </c>
      <c r="L253" s="110">
        <v>0.48478218764156034</v>
      </c>
      <c r="M253" s="110">
        <v>0.48510105233872847</v>
      </c>
      <c r="N253" s="110">
        <v>0.48595093972170178</v>
      </c>
      <c r="O253" s="110">
        <v>0.48654445064335727</v>
      </c>
      <c r="P253" s="110">
        <v>0.44815914124510886</v>
      </c>
      <c r="Q253" s="110">
        <v>0.33980247382485357</v>
      </c>
      <c r="R253" s="110">
        <v>0.22610075747624886</v>
      </c>
    </row>
    <row r="254" spans="3:19" s="79" customFormat="1" ht="13.15" customHeight="1" x14ac:dyDescent="0.2">
      <c r="C254" s="114"/>
      <c r="D254" s="53" t="s">
        <v>161</v>
      </c>
      <c r="E254" s="53" t="s">
        <v>82</v>
      </c>
      <c r="F254" s="53" t="s">
        <v>19</v>
      </c>
      <c r="G254" s="53" t="s">
        <v>191</v>
      </c>
      <c r="H254" s="110" t="e">
        <v>#N/A</v>
      </c>
      <c r="I254" s="110" t="e">
        <v>#N/A</v>
      </c>
      <c r="J254" s="110" t="e">
        <v>#N/A</v>
      </c>
      <c r="K254" s="110" t="e">
        <v>#N/A</v>
      </c>
      <c r="L254" s="110" t="e">
        <v>#N/A</v>
      </c>
      <c r="M254" s="110" t="e">
        <v>#N/A</v>
      </c>
      <c r="N254" s="110">
        <v>0.41813550090545576</v>
      </c>
      <c r="O254" s="110">
        <v>0.41899261226057394</v>
      </c>
      <c r="P254" s="110">
        <v>0.3867041252372907</v>
      </c>
      <c r="Q254" s="110">
        <v>0.29632619506314928</v>
      </c>
      <c r="R254" s="110">
        <v>0.19886284042277963</v>
      </c>
    </row>
    <row r="255" spans="3:19" s="79" customFormat="1" ht="13.15" customHeight="1" x14ac:dyDescent="0.2">
      <c r="C255" s="114"/>
      <c r="D255" s="53" t="s">
        <v>161</v>
      </c>
      <c r="E255" s="53" t="s">
        <v>86</v>
      </c>
      <c r="F255" s="53" t="s">
        <v>19</v>
      </c>
      <c r="G255" s="53" t="s">
        <v>191</v>
      </c>
      <c r="H255" s="110">
        <v>0.29385444193001381</v>
      </c>
      <c r="I255" s="110">
        <v>0.307</v>
      </c>
      <c r="J255" s="110">
        <v>0.31440000000000001</v>
      </c>
      <c r="K255" s="110">
        <v>0.31612059349847932</v>
      </c>
      <c r="L255" s="110">
        <v>0.31695110124850479</v>
      </c>
      <c r="M255" s="110">
        <v>0.31426255642435041</v>
      </c>
      <c r="N255" s="110">
        <v>0.35221830342232341</v>
      </c>
      <c r="O255" s="110">
        <v>0.37725318415312092</v>
      </c>
      <c r="P255" s="110">
        <v>0.4001848189758142</v>
      </c>
      <c r="Q255" s="110">
        <v>0.50342343488453667</v>
      </c>
      <c r="R255" s="110">
        <v>0.6114723423153392</v>
      </c>
    </row>
    <row r="256" spans="3:19" s="79" customFormat="1" ht="13.15" customHeight="1" x14ac:dyDescent="0.2">
      <c r="C256" s="114"/>
      <c r="D256" s="53" t="s">
        <v>161</v>
      </c>
      <c r="E256" s="53" t="s">
        <v>90</v>
      </c>
      <c r="F256" s="53" t="s">
        <v>19</v>
      </c>
      <c r="G256" s="53" t="s">
        <v>191</v>
      </c>
      <c r="H256" s="110">
        <v>0.42499999999999999</v>
      </c>
      <c r="I256" s="110">
        <v>0.44347605918468669</v>
      </c>
      <c r="J256" s="110">
        <v>0.44430181087696441</v>
      </c>
      <c r="K256" s="110">
        <v>0.37771082979200654</v>
      </c>
      <c r="L256" s="110">
        <v>0.36169079470530469</v>
      </c>
      <c r="M256" s="110">
        <v>0.3609</v>
      </c>
      <c r="N256" s="110">
        <v>0.36850521729400099</v>
      </c>
      <c r="O256" s="110">
        <v>0.37821062274251038</v>
      </c>
      <c r="P256" s="110">
        <v>0.36923392639407809</v>
      </c>
      <c r="Q256" s="110">
        <v>0.37864246638788274</v>
      </c>
      <c r="R256" s="110">
        <v>0.32382515107040299</v>
      </c>
    </row>
    <row r="257" spans="3:19" s="79" customFormat="1" ht="13.15" customHeight="1" x14ac:dyDescent="0.2">
      <c r="C257" s="114"/>
      <c r="D257" s="53" t="s">
        <v>161</v>
      </c>
      <c r="E257" s="53" t="s">
        <v>94</v>
      </c>
      <c r="F257" s="53" t="s">
        <v>19</v>
      </c>
      <c r="G257" s="53" t="s">
        <v>191</v>
      </c>
      <c r="H257" s="110" t="e">
        <v>#N/A</v>
      </c>
      <c r="I257" s="110" t="e">
        <v>#N/A</v>
      </c>
      <c r="J257" s="110" t="e">
        <v>#N/A</v>
      </c>
      <c r="K257" s="110" t="e">
        <v>#N/A</v>
      </c>
      <c r="L257" s="110" t="e">
        <v>#N/A</v>
      </c>
      <c r="M257" s="110" t="e">
        <v>#N/A</v>
      </c>
      <c r="N257" s="110">
        <v>0.36850521729400099</v>
      </c>
      <c r="O257" s="110">
        <v>0.37821062274251038</v>
      </c>
      <c r="P257" s="110">
        <v>0.36923392639407809</v>
      </c>
      <c r="Q257" s="110">
        <v>0.37864246638788274</v>
      </c>
      <c r="R257" s="110">
        <v>0.32382515107040299</v>
      </c>
    </row>
    <row r="258" spans="3:19" s="79" customFormat="1" ht="13.15" customHeight="1" x14ac:dyDescent="0.2">
      <c r="C258" s="114"/>
      <c r="D258" s="53" t="s">
        <v>161</v>
      </c>
      <c r="E258" s="53" t="s">
        <v>98</v>
      </c>
      <c r="F258" s="53" t="s">
        <v>19</v>
      </c>
      <c r="G258" s="53" t="s">
        <v>191</v>
      </c>
      <c r="H258" s="110" t="e">
        <v>#N/A</v>
      </c>
      <c r="I258" s="110" t="e">
        <v>#N/A</v>
      </c>
      <c r="J258" s="110" t="e">
        <v>#N/A</v>
      </c>
      <c r="K258" s="110" t="e">
        <v>#N/A</v>
      </c>
      <c r="L258" s="110" t="e">
        <v>#N/A</v>
      </c>
      <c r="M258" s="110" t="e">
        <v>#N/A</v>
      </c>
      <c r="N258" s="110">
        <v>0</v>
      </c>
      <c r="O258" s="110">
        <v>0</v>
      </c>
      <c r="P258" s="110">
        <v>0</v>
      </c>
      <c r="Q258" s="110">
        <v>0</v>
      </c>
      <c r="R258" s="110">
        <v>0</v>
      </c>
    </row>
    <row r="259" spans="3:19" s="79" customFormat="1" ht="13.15" customHeight="1" x14ac:dyDescent="0.2">
      <c r="C259" s="114"/>
      <c r="D259" s="53" t="s">
        <v>161</v>
      </c>
      <c r="E259" s="53" t="s">
        <v>102</v>
      </c>
      <c r="F259" s="53" t="s">
        <v>19</v>
      </c>
      <c r="G259" s="53" t="s">
        <v>191</v>
      </c>
      <c r="H259" s="110">
        <v>0.85506676489053401</v>
      </c>
      <c r="I259" s="110">
        <v>0.920579648411331</v>
      </c>
      <c r="J259" s="110">
        <v>0.92115749153149196</v>
      </c>
      <c r="K259" s="110">
        <v>0.99998165808609007</v>
      </c>
      <c r="L259" s="110">
        <v>0.99636111181218512</v>
      </c>
      <c r="M259" s="110">
        <v>0.99976014395051938</v>
      </c>
      <c r="N259" s="110">
        <v>0.99985630452190066</v>
      </c>
      <c r="O259" s="110">
        <v>0.99986749592119351</v>
      </c>
      <c r="P259" s="110">
        <v>1</v>
      </c>
      <c r="Q259" s="110">
        <v>1</v>
      </c>
      <c r="R259" s="110" t="e">
        <v>#N/A</v>
      </c>
    </row>
    <row r="260" spans="3:19" s="79" customFormat="1" ht="13.15" customHeight="1" x14ac:dyDescent="0.2">
      <c r="C260" s="114"/>
      <c r="D260" s="53" t="s">
        <v>161</v>
      </c>
      <c r="E260" s="53" t="s">
        <v>106</v>
      </c>
      <c r="F260" s="53" t="s">
        <v>19</v>
      </c>
      <c r="G260" s="53" t="s">
        <v>191</v>
      </c>
      <c r="H260" s="110" t="e">
        <v>#N/A</v>
      </c>
      <c r="I260" s="110" t="e">
        <v>#N/A</v>
      </c>
      <c r="J260" s="110" t="e">
        <v>#N/A</v>
      </c>
      <c r="K260" s="110">
        <v>0.97</v>
      </c>
      <c r="L260" s="110">
        <v>0.98333333333333339</v>
      </c>
      <c r="M260" s="110">
        <v>0.99</v>
      </c>
      <c r="N260" s="110">
        <v>0.9906666666666667</v>
      </c>
      <c r="O260" s="110">
        <v>0.99066666666666658</v>
      </c>
      <c r="P260" s="110">
        <v>0.99066666666666658</v>
      </c>
      <c r="Q260" s="110" t="e">
        <v>#N/A</v>
      </c>
      <c r="R260" s="110" t="e">
        <v>#N/A</v>
      </c>
    </row>
    <row r="261" spans="3:19" s="79" customFormat="1" ht="13.15" customHeight="1" x14ac:dyDescent="0.2">
      <c r="C261" s="114"/>
      <c r="D261" s="53" t="s">
        <v>161</v>
      </c>
      <c r="E261" s="53" t="s">
        <v>108</v>
      </c>
      <c r="F261" s="53" t="s">
        <v>19</v>
      </c>
      <c r="G261" s="53" t="s">
        <v>191</v>
      </c>
      <c r="H261" s="110" t="e">
        <v>#N/A</v>
      </c>
      <c r="I261" s="110" t="e">
        <v>#N/A</v>
      </c>
      <c r="J261" s="110" t="e">
        <v>#N/A</v>
      </c>
      <c r="K261" s="110" t="e">
        <v>#N/A</v>
      </c>
      <c r="L261" s="110" t="e">
        <v>#N/A</v>
      </c>
      <c r="M261" s="110" t="e">
        <v>#N/A</v>
      </c>
      <c r="N261" s="110" t="e">
        <v>#N/A</v>
      </c>
      <c r="O261" s="110">
        <v>0.12441340407933393</v>
      </c>
      <c r="P261" s="110">
        <v>0.71568452455070009</v>
      </c>
      <c r="Q261" s="110">
        <v>0.94658953451999361</v>
      </c>
      <c r="R261" s="110">
        <v>0.98347330261969479</v>
      </c>
    </row>
    <row r="262" spans="3:19" s="79" customFormat="1" ht="13.15" customHeight="1" x14ac:dyDescent="0.2">
      <c r="C262" s="114"/>
      <c r="D262" s="53" t="s">
        <v>161</v>
      </c>
      <c r="E262" s="53" t="s">
        <v>207</v>
      </c>
      <c r="F262" s="53" t="s">
        <v>19</v>
      </c>
      <c r="G262" s="53" t="s">
        <v>191</v>
      </c>
      <c r="H262" s="110" t="e">
        <v>#N/A</v>
      </c>
      <c r="I262" s="110" t="e">
        <v>#N/A</v>
      </c>
      <c r="J262" s="110" t="e">
        <v>#N/A</v>
      </c>
      <c r="K262" s="110" t="e">
        <v>#N/A</v>
      </c>
      <c r="L262" s="110" t="e">
        <v>#N/A</v>
      </c>
      <c r="M262" s="110" t="e">
        <v>#N/A</v>
      </c>
      <c r="N262" s="110" t="e">
        <v>#N/A</v>
      </c>
      <c r="O262" s="110" t="e">
        <v>#N/A</v>
      </c>
      <c r="P262" s="110" t="e">
        <v>#N/A</v>
      </c>
      <c r="Q262" s="110">
        <v>0.83873342027791786</v>
      </c>
      <c r="R262" s="110">
        <v>0.89723314290060519</v>
      </c>
    </row>
    <row r="263" spans="3:19" s="79" customFormat="1" ht="13.15" customHeight="1" x14ac:dyDescent="0.2">
      <c r="C263" s="114"/>
      <c r="D263" s="53" t="s">
        <v>161</v>
      </c>
      <c r="E263" s="53" t="s">
        <v>112</v>
      </c>
      <c r="F263" s="53" t="s">
        <v>19</v>
      </c>
      <c r="G263" s="53" t="s">
        <v>191</v>
      </c>
      <c r="H263" s="110">
        <v>1</v>
      </c>
      <c r="I263" s="110">
        <v>1</v>
      </c>
      <c r="J263" s="110">
        <v>1</v>
      </c>
      <c r="K263" s="110">
        <v>1</v>
      </c>
      <c r="L263" s="110">
        <v>1</v>
      </c>
      <c r="M263" s="110">
        <v>1</v>
      </c>
      <c r="N263" s="110">
        <v>1</v>
      </c>
      <c r="O263" s="110">
        <v>1</v>
      </c>
      <c r="P263" s="110">
        <v>1</v>
      </c>
      <c r="Q263" s="110">
        <v>1</v>
      </c>
      <c r="R263" s="110">
        <v>1</v>
      </c>
    </row>
    <row r="264" spans="3:19" s="79" customFormat="1" ht="13.15" customHeight="1" x14ac:dyDescent="0.2">
      <c r="C264" s="114"/>
      <c r="D264" s="53" t="s">
        <v>161</v>
      </c>
      <c r="E264" s="53" t="s">
        <v>52</v>
      </c>
      <c r="F264" s="53" t="s">
        <v>19</v>
      </c>
      <c r="G264" s="53" t="s">
        <v>191</v>
      </c>
      <c r="H264" s="110">
        <v>0.99749999999999983</v>
      </c>
      <c r="I264" s="110">
        <v>0.99750502030841515</v>
      </c>
      <c r="J264" s="110">
        <v>0.99998018181930126</v>
      </c>
      <c r="K264" s="110">
        <v>0.99998815418059983</v>
      </c>
      <c r="L264" s="110">
        <v>0.99949974704830036</v>
      </c>
      <c r="M264" s="110">
        <v>0.99988007197525952</v>
      </c>
      <c r="N264" s="110" t="e">
        <v>#N/A</v>
      </c>
      <c r="O264" s="110" t="e">
        <v>#N/A</v>
      </c>
      <c r="P264" s="110" t="e">
        <v>#N/A</v>
      </c>
      <c r="Q264" s="110" t="e">
        <v>#N/A</v>
      </c>
      <c r="R264" s="110" t="e">
        <v>#N/A</v>
      </c>
    </row>
    <row r="265" spans="3:19" s="79" customFormat="1" ht="13.15" customHeight="1" x14ac:dyDescent="0.2">
      <c r="C265" s="114"/>
      <c r="D265" s="53" t="s">
        <v>161</v>
      </c>
      <c r="E265" s="53" t="s">
        <v>53</v>
      </c>
      <c r="F265" s="53" t="s">
        <v>19</v>
      </c>
      <c r="G265" s="53" t="s">
        <v>191</v>
      </c>
      <c r="H265" s="110" t="e">
        <v>#N/A</v>
      </c>
      <c r="I265" s="110" t="e">
        <v>#N/A</v>
      </c>
      <c r="J265" s="110" t="e">
        <v>#N/A</v>
      </c>
      <c r="K265" s="110" t="e">
        <v>#N/A</v>
      </c>
      <c r="L265" s="110">
        <v>0.59056686979373263</v>
      </c>
      <c r="M265" s="110">
        <v>0.57926500691520444</v>
      </c>
      <c r="N265" s="110" t="e">
        <v>#N/A</v>
      </c>
      <c r="O265" s="110" t="e">
        <v>#N/A</v>
      </c>
      <c r="P265" s="110" t="e">
        <v>#N/A</v>
      </c>
      <c r="Q265" s="110" t="e">
        <v>#N/A</v>
      </c>
      <c r="R265" s="110" t="e">
        <v>#N/A</v>
      </c>
    </row>
    <row r="266" spans="3:19" s="79" customFormat="1" ht="13.15" customHeight="1" x14ac:dyDescent="0.2">
      <c r="C266" s="114"/>
      <c r="D266" s="53" t="s">
        <v>161</v>
      </c>
      <c r="E266" s="53" t="s">
        <v>124</v>
      </c>
      <c r="F266" s="53" t="s">
        <v>19</v>
      </c>
      <c r="G266" s="53" t="s">
        <v>191</v>
      </c>
      <c r="H266" s="110">
        <v>0.42499999999999999</v>
      </c>
      <c r="I266" s="110">
        <v>0.44347605918468669</v>
      </c>
      <c r="J266" s="110">
        <v>0.44430181087696441</v>
      </c>
      <c r="K266" s="110">
        <v>0.37771082979200654</v>
      </c>
      <c r="L266" s="110">
        <v>0.36169079470530469</v>
      </c>
      <c r="M266" s="110">
        <v>0.34086214774560525</v>
      </c>
      <c r="N266" s="110" t="e">
        <v>#N/A</v>
      </c>
      <c r="O266" s="110" t="e">
        <v>#N/A</v>
      </c>
      <c r="P266" s="110" t="e">
        <v>#N/A</v>
      </c>
      <c r="Q266" s="110" t="e">
        <v>#N/A</v>
      </c>
      <c r="R266" s="110" t="e">
        <v>#N/A</v>
      </c>
    </row>
    <row r="267" spans="3:19" s="79" customFormat="1" ht="13.15" customHeight="1" x14ac:dyDescent="0.2">
      <c r="C267" s="114"/>
      <c r="D267" s="53" t="s">
        <v>161</v>
      </c>
      <c r="E267" s="53" t="s">
        <v>129</v>
      </c>
      <c r="F267" s="53" t="s">
        <v>19</v>
      </c>
      <c r="G267" s="53" t="s">
        <v>191</v>
      </c>
      <c r="H267" s="110">
        <v>2.2000000000000002E-2</v>
      </c>
      <c r="I267" s="110">
        <v>2.2876065523744382E-2</v>
      </c>
      <c r="J267" s="110">
        <v>2.2553695725122218E-2</v>
      </c>
      <c r="K267" s="110">
        <v>0</v>
      </c>
      <c r="L267" s="110">
        <v>0</v>
      </c>
      <c r="M267" s="110">
        <v>0</v>
      </c>
      <c r="N267" s="110" t="e">
        <v>#N/A</v>
      </c>
      <c r="O267" s="110" t="e">
        <v>#N/A</v>
      </c>
      <c r="P267" s="110" t="e">
        <v>#N/A</v>
      </c>
      <c r="Q267" s="110" t="e">
        <v>#N/A</v>
      </c>
      <c r="R267" s="110" t="e">
        <v>#N/A</v>
      </c>
    </row>
    <row r="268" spans="3:19" s="79" customFormat="1" ht="13.15" customHeight="1" x14ac:dyDescent="0.2">
      <c r="C268" s="114"/>
      <c r="D268" s="53" t="s">
        <v>161</v>
      </c>
      <c r="E268" s="53" t="s">
        <v>134</v>
      </c>
      <c r="F268" s="53" t="s">
        <v>19</v>
      </c>
      <c r="G268" s="53" t="s">
        <v>191</v>
      </c>
      <c r="H268" s="110">
        <v>0.99500000000000011</v>
      </c>
      <c r="I268" s="110">
        <v>0.99501004061683074</v>
      </c>
      <c r="J268" s="110">
        <v>0.99996036363860263</v>
      </c>
      <c r="K268" s="110">
        <v>0.99997630836119966</v>
      </c>
      <c r="L268" s="110">
        <v>0.99899949409660083</v>
      </c>
      <c r="M268" s="110">
        <v>0.99976014395051938</v>
      </c>
      <c r="N268" s="110" t="e">
        <v>#N/A</v>
      </c>
      <c r="O268" s="110" t="e">
        <v>#N/A</v>
      </c>
      <c r="P268" s="110" t="e">
        <v>#N/A</v>
      </c>
      <c r="Q268" s="110" t="e">
        <v>#N/A</v>
      </c>
      <c r="R268" s="110" t="e">
        <v>#N/A</v>
      </c>
    </row>
    <row r="269" spans="3:19" s="79" customFormat="1" ht="13.15" customHeight="1" x14ac:dyDescent="0.2">
      <c r="C269" s="114"/>
      <c r="D269" s="53" t="s">
        <v>163</v>
      </c>
      <c r="E269" s="53" t="s">
        <v>147</v>
      </c>
      <c r="F269" s="53" t="s">
        <v>19</v>
      </c>
      <c r="G269" s="53" t="s">
        <v>149</v>
      </c>
      <c r="H269" s="110">
        <v>632833.39999999979</v>
      </c>
      <c r="I269" s="110">
        <v>632833.39999999979</v>
      </c>
      <c r="J269" s="110">
        <v>632833.39999999979</v>
      </c>
      <c r="K269" s="110">
        <v>632833.39999999979</v>
      </c>
      <c r="L269" s="110">
        <v>632833.39999999979</v>
      </c>
      <c r="M269" s="110">
        <v>632833.39999999979</v>
      </c>
      <c r="N269" s="110">
        <v>632833.39999999979</v>
      </c>
      <c r="O269" s="110">
        <v>632833.39999999979</v>
      </c>
      <c r="P269" s="110">
        <v>632833.39999999979</v>
      </c>
      <c r="Q269" s="110">
        <v>632833.39999999979</v>
      </c>
      <c r="R269" s="110">
        <v>632833.39999999979</v>
      </c>
    </row>
    <row r="270" spans="3:19" s="79" customFormat="1" ht="13.15" customHeight="1" x14ac:dyDescent="0.2">
      <c r="C270" s="114"/>
      <c r="D270" s="53" t="s">
        <v>163</v>
      </c>
      <c r="E270" s="53" t="s">
        <v>28</v>
      </c>
      <c r="F270" s="53" t="s">
        <v>19</v>
      </c>
      <c r="G270" s="53" t="s">
        <v>152</v>
      </c>
      <c r="H270" s="110">
        <v>65327724</v>
      </c>
      <c r="I270" s="110">
        <v>65588117</v>
      </c>
      <c r="J270" s="110">
        <v>65835579</v>
      </c>
      <c r="K270" s="110">
        <v>66192574</v>
      </c>
      <c r="L270" s="110">
        <v>66506754</v>
      </c>
      <c r="M270" s="110">
        <v>66733545</v>
      </c>
      <c r="N270" s="110">
        <v>66729957</v>
      </c>
      <c r="O270" s="110">
        <v>67108723</v>
      </c>
      <c r="P270" s="110">
        <v>67320216.00000006</v>
      </c>
      <c r="Q270" s="110">
        <v>67656681.99999997</v>
      </c>
      <c r="R270" s="110">
        <v>67871925.000000015</v>
      </c>
    </row>
    <row r="271" spans="3:19" s="79" customFormat="1" ht="13.15" customHeight="1" x14ac:dyDescent="0.2">
      <c r="C271" s="114"/>
      <c r="D271" s="53" t="s">
        <v>163</v>
      </c>
      <c r="E271" s="53" t="s">
        <v>31</v>
      </c>
      <c r="F271" s="53" t="s">
        <v>19</v>
      </c>
      <c r="G271" s="53" t="s">
        <v>152</v>
      </c>
      <c r="H271" s="110">
        <v>28403358.260869563</v>
      </c>
      <c r="I271" s="110">
        <v>29812780.454545464</v>
      </c>
      <c r="J271" s="110">
        <v>29925263.181818191</v>
      </c>
      <c r="K271" s="110">
        <v>30087533.636363644</v>
      </c>
      <c r="L271" s="110">
        <v>30230342.727272749</v>
      </c>
      <c r="M271" s="110">
        <v>30333429.545454547</v>
      </c>
      <c r="N271" s="110">
        <v>28833993.897070155</v>
      </c>
      <c r="O271" s="110">
        <v>28998356.48265956</v>
      </c>
      <c r="P271" s="110">
        <v>28903438.362675298</v>
      </c>
      <c r="Q271" s="110">
        <v>29044956.038300194</v>
      </c>
      <c r="R271" s="110">
        <v>29133000.514945149</v>
      </c>
      <c r="S271" s="143"/>
    </row>
    <row r="272" spans="3:19" s="79" customFormat="1" ht="13.15" customHeight="1" x14ac:dyDescent="0.2">
      <c r="C272" s="114"/>
      <c r="D272" s="53" t="s">
        <v>163</v>
      </c>
      <c r="E272" s="53" t="s">
        <v>58</v>
      </c>
      <c r="F272" s="53" t="s">
        <v>19</v>
      </c>
      <c r="G272" s="53" t="s">
        <v>191</v>
      </c>
      <c r="H272" s="110">
        <v>0.97</v>
      </c>
      <c r="I272" s="110">
        <v>0.96961179110976692</v>
      </c>
      <c r="J272" s="110">
        <v>0.97065829667624304</v>
      </c>
      <c r="K272" s="110">
        <v>0.97375856464654209</v>
      </c>
      <c r="L272" s="110">
        <v>0.97521482316292185</v>
      </c>
      <c r="M272" s="110">
        <v>0.97279336442137532</v>
      </c>
      <c r="N272" s="110">
        <v>0.997</v>
      </c>
      <c r="O272" s="110">
        <v>0.997</v>
      </c>
      <c r="P272" s="110" t="e">
        <v>#N/A</v>
      </c>
      <c r="Q272" s="110" t="e">
        <v>#N/A</v>
      </c>
      <c r="R272" s="110" t="e">
        <v>#N/A</v>
      </c>
    </row>
    <row r="273" spans="3:18" s="79" customFormat="1" ht="13.15" customHeight="1" x14ac:dyDescent="0.2">
      <c r="C273" s="114"/>
      <c r="D273" s="53" t="s">
        <v>163</v>
      </c>
      <c r="E273" s="53" t="s">
        <v>60</v>
      </c>
      <c r="F273" s="53" t="s">
        <v>19</v>
      </c>
      <c r="G273" s="53" t="s">
        <v>191</v>
      </c>
      <c r="H273" s="110">
        <v>0.37014737706919054</v>
      </c>
      <c r="I273" s="110">
        <v>0.40000000000000008</v>
      </c>
      <c r="J273" s="110">
        <v>0.4127139974781342</v>
      </c>
      <c r="K273" s="110">
        <v>0.50028603812868788</v>
      </c>
      <c r="L273" s="110">
        <v>0.55500000000000005</v>
      </c>
      <c r="M273" s="110">
        <v>0.5826201173966371</v>
      </c>
      <c r="N273" s="110">
        <v>0.62</v>
      </c>
      <c r="O273" s="110">
        <v>0.64800000000000002</v>
      </c>
      <c r="P273" s="110">
        <v>0.74399999999999999</v>
      </c>
      <c r="Q273" s="144">
        <v>0.81620986000000006</v>
      </c>
      <c r="R273" s="110">
        <v>0.86499999999999999</v>
      </c>
    </row>
    <row r="274" spans="3:18" s="79" customFormat="1" ht="13.15" customHeight="1" x14ac:dyDescent="0.2">
      <c r="C274" s="114"/>
      <c r="D274" s="53" t="s">
        <v>163</v>
      </c>
      <c r="E274" s="53" t="s">
        <v>61</v>
      </c>
      <c r="F274" s="53" t="s">
        <v>19</v>
      </c>
      <c r="G274" s="53" t="s">
        <v>191</v>
      </c>
      <c r="H274" s="110">
        <v>0.26592981133094429</v>
      </c>
      <c r="I274" s="110">
        <v>0.26897453118381437</v>
      </c>
      <c r="J274" s="110">
        <v>0.28416371726061529</v>
      </c>
      <c r="K274" s="110">
        <v>0.3388680146023631</v>
      </c>
      <c r="L274" s="110">
        <v>0.39176527527715427</v>
      </c>
      <c r="M274" s="110">
        <v>0.47387407151652094</v>
      </c>
      <c r="N274" s="110">
        <v>0.503</v>
      </c>
      <c r="O274" s="110">
        <v>0.55800000000000005</v>
      </c>
      <c r="P274" s="110">
        <v>0.65300000000000002</v>
      </c>
      <c r="Q274" s="144">
        <v>0.74044741000000003</v>
      </c>
      <c r="R274" s="110">
        <v>0.82099999999999995</v>
      </c>
    </row>
    <row r="275" spans="3:18" s="79" customFormat="1" ht="13.15" customHeight="1" x14ac:dyDescent="0.2">
      <c r="C275" s="114"/>
      <c r="D275" s="53" t="s">
        <v>163</v>
      </c>
      <c r="E275" s="53" t="s">
        <v>62</v>
      </c>
      <c r="F275" s="53" t="s">
        <v>19</v>
      </c>
      <c r="G275" s="53" t="s">
        <v>191</v>
      </c>
      <c r="H275" s="110" t="e">
        <v>#N/A</v>
      </c>
      <c r="I275" s="110" t="e">
        <v>#N/A</v>
      </c>
      <c r="J275" s="110" t="e">
        <v>#N/A</v>
      </c>
      <c r="K275" s="110" t="e">
        <v>#N/A</v>
      </c>
      <c r="L275" s="110" t="e">
        <v>#N/A</v>
      </c>
      <c r="M275" s="110" t="e">
        <v>#N/A</v>
      </c>
      <c r="N275" s="110">
        <v>0.43763715297833572</v>
      </c>
      <c r="O275" s="110">
        <v>0.52200000000000002</v>
      </c>
      <c r="P275" s="110">
        <v>0.6379999999999999</v>
      </c>
      <c r="Q275" s="144">
        <v>0.73152307000000005</v>
      </c>
      <c r="R275" s="110">
        <v>0.81700000000000006</v>
      </c>
    </row>
    <row r="276" spans="3:18" s="79" customFormat="1" ht="13.15" customHeight="1" x14ac:dyDescent="0.2">
      <c r="C276" s="114"/>
      <c r="D276" s="53" t="s">
        <v>163</v>
      </c>
      <c r="E276" s="53" t="s">
        <v>63</v>
      </c>
      <c r="F276" s="53" t="s">
        <v>19</v>
      </c>
      <c r="G276" s="53" t="s">
        <v>191</v>
      </c>
      <c r="H276" s="110" t="e">
        <v>#N/A</v>
      </c>
      <c r="I276" s="110" t="e">
        <v>#N/A</v>
      </c>
      <c r="J276" s="110" t="e">
        <v>#N/A</v>
      </c>
      <c r="K276" s="110" t="e">
        <v>#N/A</v>
      </c>
      <c r="L276" s="110" t="e">
        <v>#N/A</v>
      </c>
      <c r="M276" s="110" t="e">
        <v>#N/A</v>
      </c>
      <c r="N276" s="110" t="e">
        <v>#N/A</v>
      </c>
      <c r="O276" s="110" t="e">
        <v>#N/A</v>
      </c>
      <c r="P276" s="110" t="e">
        <v>#N/A</v>
      </c>
      <c r="Q276" s="144">
        <v>0.73152307000000005</v>
      </c>
      <c r="R276" s="110">
        <v>0.80700000000000005</v>
      </c>
    </row>
    <row r="277" spans="3:18" s="79" customFormat="1" ht="13.15" customHeight="1" x14ac:dyDescent="0.2">
      <c r="C277" s="114"/>
      <c r="D277" s="53" t="s">
        <v>163</v>
      </c>
      <c r="E277" s="53" t="s">
        <v>65</v>
      </c>
      <c r="F277" s="53" t="s">
        <v>19</v>
      </c>
      <c r="G277" s="53" t="s">
        <v>191</v>
      </c>
      <c r="H277" s="110">
        <v>0.99701588077279002</v>
      </c>
      <c r="I277" s="110">
        <v>0.99730859999259436</v>
      </c>
      <c r="J277" s="110">
        <v>0.99755568599626221</v>
      </c>
      <c r="K277" s="110">
        <v>0.99951528399545209</v>
      </c>
      <c r="L277" s="110">
        <v>0.99995169513159421</v>
      </c>
      <c r="M277" s="110">
        <v>0.99993695783980219</v>
      </c>
      <c r="N277" s="110">
        <v>0.99995366819471942</v>
      </c>
      <c r="O277" s="110">
        <v>1</v>
      </c>
      <c r="P277" s="110">
        <v>0.99924897063672091</v>
      </c>
      <c r="Q277" s="144">
        <v>0.99972497269849314</v>
      </c>
      <c r="R277" s="110">
        <v>0.99982564796490125</v>
      </c>
    </row>
    <row r="278" spans="3:18" s="79" customFormat="1" ht="13.15" customHeight="1" x14ac:dyDescent="0.2">
      <c r="C278" s="114"/>
      <c r="D278" s="53" t="s">
        <v>163</v>
      </c>
      <c r="E278" s="53" t="s">
        <v>70</v>
      </c>
      <c r="F278" s="53" t="s">
        <v>19</v>
      </c>
      <c r="G278" s="53" t="s">
        <v>191</v>
      </c>
      <c r="H278" s="110">
        <v>0.4094704361466811</v>
      </c>
      <c r="I278" s="110">
        <v>0.42608248375029123</v>
      </c>
      <c r="J278" s="110">
        <v>0.44800679233055529</v>
      </c>
      <c r="K278" s="110">
        <v>0.47012878816285331</v>
      </c>
      <c r="L278" s="110">
        <v>0.51887152393574909</v>
      </c>
      <c r="M278" s="110">
        <v>0.58466958232420285</v>
      </c>
      <c r="N278" s="110">
        <v>0.62060082849926945</v>
      </c>
      <c r="O278" s="110">
        <v>0.68966551134297605</v>
      </c>
      <c r="P278" s="110">
        <v>0.73656614488399696</v>
      </c>
      <c r="Q278" s="144">
        <v>0.80372697648468139</v>
      </c>
      <c r="R278" s="110">
        <v>0.86233339321383162</v>
      </c>
    </row>
    <row r="279" spans="3:18" s="79" customFormat="1" ht="13.15" customHeight="1" x14ac:dyDescent="0.2">
      <c r="C279" s="114"/>
      <c r="D279" s="53" t="s">
        <v>163</v>
      </c>
      <c r="E279" s="53" t="s">
        <v>225</v>
      </c>
      <c r="F279" s="53" t="s">
        <v>19</v>
      </c>
      <c r="G279" s="53" t="s">
        <v>191</v>
      </c>
      <c r="H279" s="110" t="e">
        <v>#N/A</v>
      </c>
      <c r="I279" s="110" t="e">
        <v>#N/A</v>
      </c>
      <c r="J279" s="110" t="e">
        <v>#N/A</v>
      </c>
      <c r="K279" s="110" t="e">
        <v>#N/A</v>
      </c>
      <c r="L279" s="110" t="e">
        <v>#N/A</v>
      </c>
      <c r="M279" s="110" t="e">
        <v>#N/A</v>
      </c>
      <c r="N279" s="110">
        <v>0.43763715297833572</v>
      </c>
      <c r="O279" s="110">
        <v>0.52585750576918333</v>
      </c>
      <c r="P279" s="110">
        <v>0.63382095511032244</v>
      </c>
      <c r="Q279" s="144">
        <v>0.73403180946131052</v>
      </c>
      <c r="R279" s="110">
        <v>0.81400890811165261</v>
      </c>
    </row>
    <row r="280" spans="3:18" s="79" customFormat="1" ht="13.15" customHeight="1" x14ac:dyDescent="0.2">
      <c r="C280" s="114"/>
      <c r="D280" s="53" t="s">
        <v>163</v>
      </c>
      <c r="E280" s="53" t="s">
        <v>226</v>
      </c>
      <c r="F280" s="53" t="s">
        <v>19</v>
      </c>
      <c r="G280" s="53" t="s">
        <v>191</v>
      </c>
      <c r="H280" s="110" t="e">
        <v>#N/A</v>
      </c>
      <c r="I280" s="110" t="e">
        <v>#N/A</v>
      </c>
      <c r="J280" s="110" t="e">
        <v>#N/A</v>
      </c>
      <c r="K280" s="110" t="e">
        <v>#N/A</v>
      </c>
      <c r="L280" s="110" t="e">
        <v>#N/A</v>
      </c>
      <c r="M280" s="110" t="e">
        <v>#N/A</v>
      </c>
      <c r="N280" s="110" t="e">
        <v>#N/A</v>
      </c>
      <c r="O280" s="110" t="e">
        <v>#N/A</v>
      </c>
      <c r="P280" s="110" t="e">
        <v>#N/A</v>
      </c>
      <c r="Q280" s="110" t="e">
        <v>#N/A</v>
      </c>
      <c r="R280" s="110">
        <v>0.81400890811165261</v>
      </c>
    </row>
    <row r="281" spans="3:18" s="79" customFormat="1" ht="13.15" customHeight="1" x14ac:dyDescent="0.2">
      <c r="C281" s="114"/>
      <c r="D281" s="53" t="s">
        <v>163</v>
      </c>
      <c r="E281" s="53" t="s">
        <v>74</v>
      </c>
      <c r="F281" s="53" t="s">
        <v>19</v>
      </c>
      <c r="G281" s="53" t="s">
        <v>191</v>
      </c>
      <c r="H281" s="110">
        <v>0.99399999999999999</v>
      </c>
      <c r="I281" s="110">
        <v>0.99513216732226528</v>
      </c>
      <c r="J281" s="110">
        <v>0.99513803957746916</v>
      </c>
      <c r="K281" s="110">
        <v>0.99900002982207614</v>
      </c>
      <c r="L281" s="110">
        <v>0.99990007631405309</v>
      </c>
      <c r="M281" s="110">
        <v>0.99989968073379365</v>
      </c>
      <c r="N281" s="110">
        <v>0.99989964615635629</v>
      </c>
      <c r="O281" s="110">
        <v>0.99177531009541653</v>
      </c>
      <c r="P281" s="110">
        <v>0.98834166086048614</v>
      </c>
      <c r="Q281" s="144">
        <v>0.97536144553489423</v>
      </c>
      <c r="R281" s="110">
        <v>0.97257862909594739</v>
      </c>
    </row>
    <row r="282" spans="3:18" s="79" customFormat="1" ht="13.15" customHeight="1" x14ac:dyDescent="0.2">
      <c r="C282" s="114"/>
      <c r="D282" s="53" t="s">
        <v>163</v>
      </c>
      <c r="E282" s="53" t="s">
        <v>78</v>
      </c>
      <c r="F282" s="53" t="s">
        <v>19</v>
      </c>
      <c r="G282" s="53" t="s">
        <v>191</v>
      </c>
      <c r="H282" s="110">
        <v>0.13392057956894382</v>
      </c>
      <c r="I282" s="110">
        <v>0.15479172466737248</v>
      </c>
      <c r="J282" s="110">
        <v>0.16731171075444526</v>
      </c>
      <c r="K282" s="110">
        <v>0.18158145051135188</v>
      </c>
      <c r="L282" s="110">
        <v>0.1894335453508976</v>
      </c>
      <c r="M282" s="110">
        <v>0.19624745110411609</v>
      </c>
      <c r="N282" s="110">
        <v>0.19734854250905476</v>
      </c>
      <c r="O282" s="110">
        <v>0.20424645315499237</v>
      </c>
      <c r="P282" s="110">
        <v>0.15694632650354012</v>
      </c>
      <c r="Q282" s="110">
        <v>0.15919798988166797</v>
      </c>
      <c r="R282" s="110">
        <v>0.1663445273153534</v>
      </c>
    </row>
    <row r="283" spans="3:18" s="79" customFormat="1" ht="13.15" customHeight="1" x14ac:dyDescent="0.2">
      <c r="C283" s="114"/>
      <c r="D283" s="53" t="s">
        <v>163</v>
      </c>
      <c r="E283" s="53" t="s">
        <v>82</v>
      </c>
      <c r="F283" s="53" t="s">
        <v>19</v>
      </c>
      <c r="G283" s="53" t="s">
        <v>191</v>
      </c>
      <c r="H283" s="110" t="e">
        <v>#N/A</v>
      </c>
      <c r="I283" s="110" t="e">
        <v>#N/A</v>
      </c>
      <c r="J283" s="110" t="e">
        <v>#N/A</v>
      </c>
      <c r="K283" s="110" t="e">
        <v>#N/A</v>
      </c>
      <c r="L283" s="110" t="e">
        <v>#N/A</v>
      </c>
      <c r="M283" s="110" t="e">
        <v>#N/A</v>
      </c>
      <c r="N283" s="110">
        <v>0</v>
      </c>
      <c r="O283" s="110">
        <v>0</v>
      </c>
      <c r="P283" s="110">
        <v>0</v>
      </c>
      <c r="Q283" s="110">
        <v>0</v>
      </c>
      <c r="R283" s="110">
        <v>0</v>
      </c>
    </row>
    <row r="284" spans="3:18" s="79" customFormat="1" ht="13.15" customHeight="1" x14ac:dyDescent="0.2">
      <c r="C284" s="114"/>
      <c r="D284" s="53" t="s">
        <v>163</v>
      </c>
      <c r="E284" s="53" t="s">
        <v>86</v>
      </c>
      <c r="F284" s="53" t="s">
        <v>19</v>
      </c>
      <c r="G284" s="53" t="s">
        <v>191</v>
      </c>
      <c r="H284" s="110">
        <v>0.10480630398205823</v>
      </c>
      <c r="I284" s="110">
        <v>0.13570208457120361</v>
      </c>
      <c r="J284" s="110">
        <v>0.15506448876222381</v>
      </c>
      <c r="K284" s="110">
        <v>0.20770550787162315</v>
      </c>
      <c r="L284" s="110">
        <v>0.28257232340643157</v>
      </c>
      <c r="M284" s="110">
        <v>0.37783426032686407</v>
      </c>
      <c r="N284" s="110">
        <v>0.43763715297833572</v>
      </c>
      <c r="O284" s="110">
        <v>0.52585750576918333</v>
      </c>
      <c r="P284" s="110">
        <v>0.63382095511032244</v>
      </c>
      <c r="Q284" s="144">
        <v>0.73403180946131052</v>
      </c>
      <c r="R284" s="110">
        <v>0.81400890811165261</v>
      </c>
    </row>
    <row r="285" spans="3:18" s="79" customFormat="1" ht="13.15" customHeight="1" x14ac:dyDescent="0.2">
      <c r="C285" s="114"/>
      <c r="D285" s="53" t="s">
        <v>163</v>
      </c>
      <c r="E285" s="53" t="s">
        <v>90</v>
      </c>
      <c r="F285" s="53" t="s">
        <v>19</v>
      </c>
      <c r="G285" s="53" t="s">
        <v>191</v>
      </c>
      <c r="H285" s="110">
        <v>0.30255094911924379</v>
      </c>
      <c r="I285" s="110">
        <v>0.29204344134471805</v>
      </c>
      <c r="J285" s="110">
        <v>0.29525447934467158</v>
      </c>
      <c r="K285" s="110">
        <v>0.27820802980104681</v>
      </c>
      <c r="L285" s="110">
        <v>0.27828828332232219</v>
      </c>
      <c r="M285" s="110">
        <v>0.28627980611405457</v>
      </c>
      <c r="N285" s="110">
        <v>0.27030936468335315</v>
      </c>
      <c r="O285" s="110">
        <v>0.27007868790533973</v>
      </c>
      <c r="P285" s="110">
        <v>0.23120492248836633</v>
      </c>
      <c r="Q285" s="144">
        <v>0.20046029683524677</v>
      </c>
      <c r="R285" s="110">
        <v>0.19732743524909988</v>
      </c>
    </row>
    <row r="286" spans="3:18" s="79" customFormat="1" ht="13.15" customHeight="1" x14ac:dyDescent="0.2">
      <c r="C286" s="114"/>
      <c r="D286" s="53" t="s">
        <v>163</v>
      </c>
      <c r="E286" s="53" t="s">
        <v>94</v>
      </c>
      <c r="F286" s="53" t="s">
        <v>19</v>
      </c>
      <c r="G286" s="53" t="s">
        <v>191</v>
      </c>
      <c r="H286" s="110" t="e">
        <v>#N/A</v>
      </c>
      <c r="I286" s="110" t="e">
        <v>#N/A</v>
      </c>
      <c r="J286" s="110" t="e">
        <v>#N/A</v>
      </c>
      <c r="K286" s="110" t="e">
        <v>#N/A</v>
      </c>
      <c r="L286" s="110" t="e">
        <v>#N/A</v>
      </c>
      <c r="M286" s="110" t="e">
        <v>#N/A</v>
      </c>
      <c r="N286" s="110">
        <v>0</v>
      </c>
      <c r="O286" s="110">
        <v>0</v>
      </c>
      <c r="P286" s="110">
        <v>0</v>
      </c>
      <c r="Q286" s="110">
        <v>0</v>
      </c>
      <c r="R286" s="110">
        <v>0</v>
      </c>
    </row>
    <row r="287" spans="3:18" s="79" customFormat="1" ht="13.15" customHeight="1" x14ac:dyDescent="0.2">
      <c r="C287" s="114"/>
      <c r="D287" s="53" t="s">
        <v>163</v>
      </c>
      <c r="E287" s="53" t="s">
        <v>98</v>
      </c>
      <c r="F287" s="53" t="s">
        <v>19</v>
      </c>
      <c r="G287" s="53" t="s">
        <v>191</v>
      </c>
      <c r="H287" s="110" t="e">
        <v>#N/A</v>
      </c>
      <c r="I287" s="110" t="e">
        <v>#N/A</v>
      </c>
      <c r="J287" s="110" t="e">
        <v>#N/A</v>
      </c>
      <c r="K287" s="110" t="e">
        <v>#N/A</v>
      </c>
      <c r="L287" s="110" t="e">
        <v>#N/A</v>
      </c>
      <c r="M287" s="110" t="e">
        <v>#N/A</v>
      </c>
      <c r="N287" s="110">
        <v>0.54994330714106288</v>
      </c>
      <c r="O287" s="110">
        <v>0.56535464969463345</v>
      </c>
      <c r="P287" s="110">
        <v>0.58133482254756952</v>
      </c>
      <c r="Q287" s="144">
        <v>0.99138788907185971</v>
      </c>
      <c r="R287" s="110">
        <v>0.98981195148828616</v>
      </c>
    </row>
    <row r="288" spans="3:18" s="79" customFormat="1" ht="13.15" customHeight="1" x14ac:dyDescent="0.2">
      <c r="C288" s="114"/>
      <c r="D288" s="53" t="s">
        <v>163</v>
      </c>
      <c r="E288" s="53" t="s">
        <v>102</v>
      </c>
      <c r="F288" s="53" t="s">
        <v>19</v>
      </c>
      <c r="G288" s="53" t="s">
        <v>191</v>
      </c>
      <c r="H288" s="110">
        <v>0.68009690364106645</v>
      </c>
      <c r="I288" s="110">
        <v>0.75384678650000725</v>
      </c>
      <c r="J288" s="110">
        <v>0.77542159790178045</v>
      </c>
      <c r="K288" s="110">
        <v>0.93816545903330972</v>
      </c>
      <c r="L288" s="110">
        <v>0.97992326859156598</v>
      </c>
      <c r="M288" s="110">
        <v>0.99337086535850427</v>
      </c>
      <c r="N288" s="110">
        <v>0.99544563424189325</v>
      </c>
      <c r="O288" s="110">
        <v>0.99787561167996341</v>
      </c>
      <c r="P288" s="110">
        <v>0.999246785404172</v>
      </c>
      <c r="Q288" s="110">
        <v>0.99951391018603897</v>
      </c>
      <c r="R288" s="110" t="e">
        <v>#N/A</v>
      </c>
    </row>
    <row r="289" spans="3:19" s="79" customFormat="1" ht="13.15" customHeight="1" x14ac:dyDescent="0.2">
      <c r="C289" s="114"/>
      <c r="D289" s="53" t="s">
        <v>163</v>
      </c>
      <c r="E289" s="53" t="s">
        <v>106</v>
      </c>
      <c r="F289" s="53" t="s">
        <v>19</v>
      </c>
      <c r="G289" s="53" t="s">
        <v>191</v>
      </c>
      <c r="H289" s="110" t="e">
        <v>#N/A</v>
      </c>
      <c r="I289" s="110" t="e">
        <v>#N/A</v>
      </c>
      <c r="J289" s="110" t="e">
        <v>#N/A</v>
      </c>
      <c r="K289" s="110">
        <v>0.78274999999999995</v>
      </c>
      <c r="L289" s="110">
        <v>0.88625000000000009</v>
      </c>
      <c r="M289" s="110">
        <v>0.95324999999999993</v>
      </c>
      <c r="N289" s="110">
        <v>0.98616666666666675</v>
      </c>
      <c r="O289" s="110">
        <v>0.99139999999999995</v>
      </c>
      <c r="P289" s="110">
        <v>0.99347999999999992</v>
      </c>
      <c r="Q289" s="110" t="e">
        <v>#N/A</v>
      </c>
      <c r="R289" s="110" t="e">
        <v>#N/A</v>
      </c>
    </row>
    <row r="290" spans="3:19" s="79" customFormat="1" ht="13.15" customHeight="1" x14ac:dyDescent="0.2">
      <c r="C290" s="114"/>
      <c r="D290" s="53" t="s">
        <v>163</v>
      </c>
      <c r="E290" s="53" t="s">
        <v>108</v>
      </c>
      <c r="F290" s="53" t="s">
        <v>19</v>
      </c>
      <c r="G290" s="53" t="s">
        <v>191</v>
      </c>
      <c r="H290" s="110" t="e">
        <v>#N/A</v>
      </c>
      <c r="I290" s="110" t="e">
        <v>#N/A</v>
      </c>
      <c r="J290" s="110" t="e">
        <v>#N/A</v>
      </c>
      <c r="K290" s="110" t="e">
        <v>#N/A</v>
      </c>
      <c r="L290" s="110" t="e">
        <v>#N/A</v>
      </c>
      <c r="M290" s="110" t="e">
        <v>#N/A</v>
      </c>
      <c r="N290" s="110" t="e">
        <v>#N/A</v>
      </c>
      <c r="O290" s="110">
        <v>0</v>
      </c>
      <c r="P290" s="110">
        <v>0.74408932265590755</v>
      </c>
      <c r="Q290" s="110">
        <v>0.88832659846263562</v>
      </c>
      <c r="R290" s="110">
        <v>0.93211015928792895</v>
      </c>
    </row>
    <row r="291" spans="3:19" s="79" customFormat="1" ht="13.15" customHeight="1" x14ac:dyDescent="0.2">
      <c r="C291" s="114"/>
      <c r="D291" s="53" t="s">
        <v>163</v>
      </c>
      <c r="E291" s="53" t="s">
        <v>207</v>
      </c>
      <c r="F291" s="53" t="s">
        <v>19</v>
      </c>
      <c r="G291" s="53" t="s">
        <v>191</v>
      </c>
      <c r="H291" s="110" t="e">
        <v>#N/A</v>
      </c>
      <c r="I291" s="110" t="e">
        <v>#N/A</v>
      </c>
      <c r="J291" s="110" t="e">
        <v>#N/A</v>
      </c>
      <c r="K291" s="110" t="e">
        <v>#N/A</v>
      </c>
      <c r="L291" s="110" t="e">
        <v>#N/A</v>
      </c>
      <c r="M291" s="110" t="e">
        <v>#N/A</v>
      </c>
      <c r="N291" s="110" t="e">
        <v>#N/A</v>
      </c>
      <c r="O291" s="110" t="e">
        <v>#N/A</v>
      </c>
      <c r="P291" s="110" t="e">
        <v>#N/A</v>
      </c>
      <c r="Q291" s="110">
        <v>0.52318673448555664</v>
      </c>
      <c r="R291" s="110">
        <v>0.64778081880352312</v>
      </c>
    </row>
    <row r="292" spans="3:19" s="79" customFormat="1" ht="13.15" customHeight="1" x14ac:dyDescent="0.2">
      <c r="C292" s="114"/>
      <c r="D292" s="53" t="s">
        <v>163</v>
      </c>
      <c r="E292" s="53" t="s">
        <v>112</v>
      </c>
      <c r="F292" s="53" t="s">
        <v>19</v>
      </c>
      <c r="G292" s="53" t="s">
        <v>191</v>
      </c>
      <c r="H292" s="110">
        <v>1</v>
      </c>
      <c r="I292" s="110">
        <v>1</v>
      </c>
      <c r="J292" s="110">
        <v>1</v>
      </c>
      <c r="K292" s="110">
        <v>1</v>
      </c>
      <c r="L292" s="110">
        <v>1</v>
      </c>
      <c r="M292" s="110">
        <v>1</v>
      </c>
      <c r="N292" s="110">
        <v>1</v>
      </c>
      <c r="O292" s="110">
        <v>1</v>
      </c>
      <c r="P292" s="110">
        <v>1</v>
      </c>
      <c r="Q292" s="110">
        <v>1</v>
      </c>
      <c r="R292" s="110">
        <v>1</v>
      </c>
    </row>
    <row r="293" spans="3:19" s="79" customFormat="1" ht="13.15" customHeight="1" x14ac:dyDescent="0.2">
      <c r="C293" s="114"/>
      <c r="D293" s="53" t="s">
        <v>163</v>
      </c>
      <c r="E293" s="53" t="s">
        <v>52</v>
      </c>
      <c r="F293" s="53" t="s">
        <v>19</v>
      </c>
      <c r="G293" s="53" t="s">
        <v>191</v>
      </c>
      <c r="H293" s="110">
        <v>0.99871630420763235</v>
      </c>
      <c r="I293" s="110">
        <v>0.99963056211558676</v>
      </c>
      <c r="J293" s="110">
        <v>0.99963280603680693</v>
      </c>
      <c r="K293" s="110">
        <v>0.99955114149209523</v>
      </c>
      <c r="L293" s="110">
        <v>0.99995546255626799</v>
      </c>
      <c r="M293" s="110">
        <v>0.99997528068776698</v>
      </c>
      <c r="N293" s="110" t="e">
        <v>#N/A</v>
      </c>
      <c r="O293" s="110" t="e">
        <v>#N/A</v>
      </c>
      <c r="P293" s="110" t="e">
        <v>#N/A</v>
      </c>
      <c r="Q293" s="110" t="e">
        <v>#N/A</v>
      </c>
      <c r="R293" s="110" t="e">
        <v>#N/A</v>
      </c>
    </row>
    <row r="294" spans="3:19" s="79" customFormat="1" ht="13.15" customHeight="1" x14ac:dyDescent="0.2">
      <c r="C294" s="114"/>
      <c r="D294" s="53" t="s">
        <v>163</v>
      </c>
      <c r="E294" s="53" t="s">
        <v>53</v>
      </c>
      <c r="F294" s="53" t="s">
        <v>19</v>
      </c>
      <c r="G294" s="53" t="s">
        <v>191</v>
      </c>
      <c r="H294" s="110" t="e">
        <v>#N/A</v>
      </c>
      <c r="I294" s="110" t="e">
        <v>#N/A</v>
      </c>
      <c r="J294" s="110" t="e">
        <v>#N/A</v>
      </c>
      <c r="K294" s="110" t="e">
        <v>#N/A</v>
      </c>
      <c r="L294" s="110">
        <v>0.42171646506759269</v>
      </c>
      <c r="M294" s="110">
        <v>0.4931329449323002</v>
      </c>
      <c r="N294" s="110" t="e">
        <v>#N/A</v>
      </c>
      <c r="O294" s="110" t="e">
        <v>#N/A</v>
      </c>
      <c r="P294" s="110" t="e">
        <v>#N/A</v>
      </c>
      <c r="Q294" s="110" t="e">
        <v>#N/A</v>
      </c>
      <c r="R294" s="110" t="e">
        <v>#N/A</v>
      </c>
    </row>
    <row r="295" spans="3:19" s="79" customFormat="1" ht="13.15" customHeight="1" x14ac:dyDescent="0.2">
      <c r="C295" s="114"/>
      <c r="D295" s="53" t="s">
        <v>163</v>
      </c>
      <c r="E295" s="53" t="s">
        <v>124</v>
      </c>
      <c r="F295" s="53" t="s">
        <v>19</v>
      </c>
      <c r="G295" s="53" t="s">
        <v>191</v>
      </c>
      <c r="H295" s="110">
        <v>0.30255094911924379</v>
      </c>
      <c r="I295" s="110">
        <v>0.29204344134471805</v>
      </c>
      <c r="J295" s="110">
        <v>0.29525447934467158</v>
      </c>
      <c r="K295" s="110">
        <v>0.27925291438281274</v>
      </c>
      <c r="L295" s="110">
        <v>0.27828828332232219</v>
      </c>
      <c r="M295" s="110">
        <v>0.28627980611405457</v>
      </c>
      <c r="N295" s="110" t="e">
        <v>#N/A</v>
      </c>
      <c r="O295" s="110" t="e">
        <v>#N/A</v>
      </c>
      <c r="P295" s="110" t="e">
        <v>#N/A</v>
      </c>
      <c r="Q295" s="110" t="e">
        <v>#N/A</v>
      </c>
      <c r="R295" s="110" t="e">
        <v>#N/A</v>
      </c>
    </row>
    <row r="296" spans="3:19" s="79" customFormat="1" ht="13.15" customHeight="1" x14ac:dyDescent="0.2">
      <c r="C296" s="114"/>
      <c r="D296" s="53" t="s">
        <v>163</v>
      </c>
      <c r="E296" s="53" t="s">
        <v>129</v>
      </c>
      <c r="F296" s="53" t="s">
        <v>19</v>
      </c>
      <c r="G296" s="53" t="s">
        <v>191</v>
      </c>
      <c r="H296" s="110">
        <v>0</v>
      </c>
      <c r="I296" s="110">
        <v>0</v>
      </c>
      <c r="J296" s="110">
        <v>0</v>
      </c>
      <c r="K296" s="110">
        <v>0</v>
      </c>
      <c r="L296" s="110">
        <v>0</v>
      </c>
      <c r="M296" s="110">
        <v>0</v>
      </c>
      <c r="N296" s="110" t="e">
        <v>#N/A</v>
      </c>
      <c r="O296" s="110" t="e">
        <v>#N/A</v>
      </c>
      <c r="P296" s="110" t="e">
        <v>#N/A</v>
      </c>
      <c r="Q296" s="110" t="e">
        <v>#N/A</v>
      </c>
      <c r="R296" s="110" t="e">
        <v>#N/A</v>
      </c>
    </row>
    <row r="297" spans="3:19" s="79" customFormat="1" ht="13.15" customHeight="1" x14ac:dyDescent="0.2">
      <c r="C297" s="114"/>
      <c r="D297" s="53" t="s">
        <v>163</v>
      </c>
      <c r="E297" s="53" t="s">
        <v>134</v>
      </c>
      <c r="F297" s="53" t="s">
        <v>19</v>
      </c>
      <c r="G297" s="53" t="s">
        <v>191</v>
      </c>
      <c r="H297" s="110">
        <v>0.99750000000000005</v>
      </c>
      <c r="I297" s="110">
        <v>0.99753525699572687</v>
      </c>
      <c r="J297" s="110">
        <v>0.99754209811722216</v>
      </c>
      <c r="K297" s="110">
        <v>0.99851040625575016</v>
      </c>
      <c r="L297" s="110">
        <v>0.99878419826873899</v>
      </c>
      <c r="M297" s="110">
        <v>0.99815264461182929</v>
      </c>
      <c r="N297" s="110" t="e">
        <v>#N/A</v>
      </c>
      <c r="O297" s="110" t="e">
        <v>#N/A</v>
      </c>
      <c r="P297" s="110" t="e">
        <v>#N/A</v>
      </c>
      <c r="Q297" s="110" t="e">
        <v>#N/A</v>
      </c>
      <c r="R297" s="110" t="e">
        <v>#N/A</v>
      </c>
    </row>
    <row r="298" spans="3:19" s="79" customFormat="1" ht="13.15" customHeight="1" x14ac:dyDescent="0.2">
      <c r="C298" s="114"/>
      <c r="D298" s="53" t="s">
        <v>164</v>
      </c>
      <c r="E298" s="53" t="s">
        <v>147</v>
      </c>
      <c r="F298" s="53" t="s">
        <v>19</v>
      </c>
      <c r="G298" s="53" t="s">
        <v>149</v>
      </c>
      <c r="H298" s="110">
        <v>357190</v>
      </c>
      <c r="I298" s="110">
        <v>357190</v>
      </c>
      <c r="J298" s="110">
        <v>357190</v>
      </c>
      <c r="K298" s="110">
        <v>357190</v>
      </c>
      <c r="L298" s="110">
        <v>357190</v>
      </c>
      <c r="M298" s="110">
        <v>357648.68551699998</v>
      </c>
      <c r="N298" s="110">
        <v>357648.68551699998</v>
      </c>
      <c r="O298" s="110">
        <v>357648.68551699998</v>
      </c>
      <c r="P298" s="110">
        <v>357648.68551699998</v>
      </c>
      <c r="Q298" s="110">
        <v>357648.68551699998</v>
      </c>
      <c r="R298" s="110">
        <v>357185</v>
      </c>
    </row>
    <row r="299" spans="3:19" s="79" customFormat="1" ht="13.15" customHeight="1" x14ac:dyDescent="0.2">
      <c r="C299" s="114"/>
      <c r="D299" s="53" t="s">
        <v>164</v>
      </c>
      <c r="E299" s="53" t="s">
        <v>28</v>
      </c>
      <c r="F299" s="53" t="s">
        <v>19</v>
      </c>
      <c r="G299" s="53" t="s">
        <v>152</v>
      </c>
      <c r="H299" s="110">
        <v>80527679</v>
      </c>
      <c r="I299" s="110">
        <v>82027411</v>
      </c>
      <c r="J299" s="110">
        <v>80767463</v>
      </c>
      <c r="K299" s="110">
        <v>81196195</v>
      </c>
      <c r="L299" s="110">
        <v>82133941</v>
      </c>
      <c r="M299" s="110">
        <v>82175684</v>
      </c>
      <c r="N299" s="110">
        <v>82792351</v>
      </c>
      <c r="O299" s="110">
        <v>83019213</v>
      </c>
      <c r="P299" s="110">
        <v>82175684</v>
      </c>
      <c r="Q299" s="110">
        <v>83155033</v>
      </c>
      <c r="R299" s="110">
        <v>83195318.000000015</v>
      </c>
    </row>
    <row r="300" spans="3:19" s="79" customFormat="1" ht="13.15" customHeight="1" x14ac:dyDescent="0.2">
      <c r="C300" s="114"/>
      <c r="D300" s="53" t="s">
        <v>164</v>
      </c>
      <c r="E300" s="53" t="s">
        <v>31</v>
      </c>
      <c r="F300" s="53" t="s">
        <v>19</v>
      </c>
      <c r="G300" s="53" t="s">
        <v>152</v>
      </c>
      <c r="H300" s="110">
        <v>39894064</v>
      </c>
      <c r="I300" s="110">
        <v>40668284.875810444</v>
      </c>
      <c r="J300" s="110">
        <v>39894064</v>
      </c>
      <c r="K300" s="110">
        <v>40237973.62481647</v>
      </c>
      <c r="L300" s="110">
        <v>40702779.261547923</v>
      </c>
      <c r="M300" s="110">
        <v>40743888</v>
      </c>
      <c r="N300" s="110">
        <v>41429577.000000015</v>
      </c>
      <c r="O300" s="110">
        <v>41509581.000000052</v>
      </c>
      <c r="P300" s="110">
        <v>41648729</v>
      </c>
      <c r="Q300" s="110">
        <v>41283582</v>
      </c>
      <c r="R300" s="110">
        <v>41367556</v>
      </c>
      <c r="S300" s="143"/>
    </row>
    <row r="301" spans="3:19" s="79" customFormat="1" ht="13.15" customHeight="1" x14ac:dyDescent="0.2">
      <c r="C301" s="114"/>
      <c r="D301" s="53" t="s">
        <v>164</v>
      </c>
      <c r="E301" s="53" t="s">
        <v>58</v>
      </c>
      <c r="F301" s="53" t="s">
        <v>19</v>
      </c>
      <c r="G301" s="53" t="s">
        <v>191</v>
      </c>
      <c r="H301" s="110">
        <v>0.99399999999999988</v>
      </c>
      <c r="I301" s="110">
        <v>0.998</v>
      </c>
      <c r="J301" s="110">
        <v>0.99900000000000011</v>
      </c>
      <c r="K301" s="110">
        <v>0.97049999999999992</v>
      </c>
      <c r="L301" s="110">
        <v>0.97099999999999997</v>
      </c>
      <c r="M301" s="110">
        <v>0.97499999999999998</v>
      </c>
      <c r="N301" s="110">
        <v>0.98499999999999999</v>
      </c>
      <c r="O301" s="110">
        <v>0.9899</v>
      </c>
      <c r="P301" s="110" t="e">
        <v>#N/A</v>
      </c>
      <c r="Q301" s="110" t="e">
        <v>#N/A</v>
      </c>
      <c r="R301" s="110" t="e">
        <v>#N/A</v>
      </c>
    </row>
    <row r="302" spans="3:19" s="79" customFormat="1" ht="13.15" customHeight="1" x14ac:dyDescent="0.2">
      <c r="C302" s="114"/>
      <c r="D302" s="53" t="s">
        <v>164</v>
      </c>
      <c r="E302" s="53" t="s">
        <v>60</v>
      </c>
      <c r="F302" s="53" t="s">
        <v>19</v>
      </c>
      <c r="G302" s="53" t="s">
        <v>191</v>
      </c>
      <c r="H302" s="110">
        <v>0.65200000000000002</v>
      </c>
      <c r="I302" s="110">
        <v>0.746</v>
      </c>
      <c r="J302" s="110">
        <v>0.76700000000000002</v>
      </c>
      <c r="K302" s="110">
        <v>0.80700000000000005</v>
      </c>
      <c r="L302" s="110">
        <v>0.84100000000000008</v>
      </c>
      <c r="M302" s="110">
        <v>0.879</v>
      </c>
      <c r="N302" s="110">
        <v>0.92200000000000004</v>
      </c>
      <c r="O302" s="110">
        <v>0.94689999999999996</v>
      </c>
      <c r="P302" s="110">
        <v>0.95900000000000007</v>
      </c>
      <c r="Q302" s="110">
        <v>0.94220000000000004</v>
      </c>
      <c r="R302" s="110">
        <v>0.96099999999999997</v>
      </c>
    </row>
    <row r="303" spans="3:19" s="79" customFormat="1" ht="13.15" customHeight="1" x14ac:dyDescent="0.2">
      <c r="C303" s="114"/>
      <c r="D303" s="53" t="s">
        <v>164</v>
      </c>
      <c r="E303" s="53" t="s">
        <v>61</v>
      </c>
      <c r="F303" s="53" t="s">
        <v>19</v>
      </c>
      <c r="G303" s="53" t="s">
        <v>191</v>
      </c>
      <c r="H303" s="110">
        <v>0.56399999999999995</v>
      </c>
      <c r="I303" s="110">
        <v>0.621</v>
      </c>
      <c r="J303" s="110">
        <v>0.63500000000000001</v>
      </c>
      <c r="K303" s="110">
        <v>0.64900000000000002</v>
      </c>
      <c r="L303" s="110">
        <v>0.65400000000000003</v>
      </c>
      <c r="M303" s="110">
        <v>0.66299999999999992</v>
      </c>
      <c r="N303" s="110">
        <v>0.81799999999999995</v>
      </c>
      <c r="O303" s="110">
        <v>0.85719999999999996</v>
      </c>
      <c r="P303" s="110">
        <v>0.89600000000000002</v>
      </c>
      <c r="Q303" s="110">
        <v>0.90959999999999985</v>
      </c>
      <c r="R303" s="110">
        <v>0.92900000000000005</v>
      </c>
    </row>
    <row r="304" spans="3:19" s="79" customFormat="1" ht="13.15" customHeight="1" x14ac:dyDescent="0.2">
      <c r="C304" s="114"/>
      <c r="D304" s="53" t="s">
        <v>164</v>
      </c>
      <c r="E304" s="53" t="s">
        <v>62</v>
      </c>
      <c r="F304" s="53" t="s">
        <v>19</v>
      </c>
      <c r="G304" s="53" t="s">
        <v>191</v>
      </c>
      <c r="H304" s="110" t="e">
        <v>#N/A</v>
      </c>
      <c r="I304" s="110" t="e">
        <v>#N/A</v>
      </c>
      <c r="J304" s="110" t="e">
        <v>#N/A</v>
      </c>
      <c r="K304" s="110" t="e">
        <v>#N/A</v>
      </c>
      <c r="L304" s="110" t="e">
        <v>#N/A</v>
      </c>
      <c r="M304" s="110" t="e">
        <v>#N/A</v>
      </c>
      <c r="N304" s="110">
        <v>0.34100000000000003</v>
      </c>
      <c r="O304" s="110">
        <v>0.55900000000000005</v>
      </c>
      <c r="P304" s="110">
        <v>0.621</v>
      </c>
      <c r="Q304" s="110">
        <v>0.6855</v>
      </c>
      <c r="R304" s="110">
        <v>0.73570000000000002</v>
      </c>
    </row>
    <row r="305" spans="3:18" s="79" customFormat="1" ht="13.15" customHeight="1" x14ac:dyDescent="0.2">
      <c r="C305" s="114"/>
      <c r="D305" s="53" t="s">
        <v>164</v>
      </c>
      <c r="E305" s="53" t="s">
        <v>63</v>
      </c>
      <c r="F305" s="53" t="s">
        <v>19</v>
      </c>
      <c r="G305" s="53" t="s">
        <v>191</v>
      </c>
      <c r="H305" s="110" t="e">
        <v>#N/A</v>
      </c>
      <c r="I305" s="110" t="e">
        <v>#N/A</v>
      </c>
      <c r="J305" s="110" t="e">
        <v>#N/A</v>
      </c>
      <c r="K305" s="110" t="e">
        <v>#N/A</v>
      </c>
      <c r="L305" s="110" t="e">
        <v>#N/A</v>
      </c>
      <c r="M305" s="110" t="e">
        <v>#N/A</v>
      </c>
      <c r="N305" s="110" t="e">
        <v>#N/A</v>
      </c>
      <c r="O305" s="110" t="e">
        <v>#N/A</v>
      </c>
      <c r="P305" s="110" t="e">
        <v>#N/A</v>
      </c>
      <c r="Q305" s="110" t="e">
        <v>#N/A</v>
      </c>
      <c r="R305" s="110">
        <v>0.124</v>
      </c>
    </row>
    <row r="306" spans="3:18" s="79" customFormat="1" ht="13.15" customHeight="1" x14ac:dyDescent="0.2">
      <c r="C306" s="114"/>
      <c r="D306" s="53" t="s">
        <v>164</v>
      </c>
      <c r="E306" s="53" t="s">
        <v>65</v>
      </c>
      <c r="F306" s="53" t="s">
        <v>19</v>
      </c>
      <c r="G306" s="53" t="s">
        <v>191</v>
      </c>
      <c r="H306" s="110">
        <v>0.96599999999999997</v>
      </c>
      <c r="I306" s="110">
        <v>0.97000000000000008</v>
      </c>
      <c r="J306" s="110">
        <v>0.97399999999999987</v>
      </c>
      <c r="K306" s="110">
        <v>0.97700000000000009</v>
      </c>
      <c r="L306" s="110">
        <v>0.97699999999999998</v>
      </c>
      <c r="M306" s="110">
        <v>0.97499999999999998</v>
      </c>
      <c r="N306" s="110">
        <v>0.9855068244748294</v>
      </c>
      <c r="O306" s="110">
        <v>0.9899</v>
      </c>
      <c r="P306" s="110">
        <v>0.99499999999999988</v>
      </c>
      <c r="Q306" s="110">
        <v>0.99220000000000008</v>
      </c>
      <c r="R306" s="110">
        <v>0.98950000000000005</v>
      </c>
    </row>
    <row r="307" spans="3:18" s="79" customFormat="1" ht="13.15" customHeight="1" x14ac:dyDescent="0.2">
      <c r="C307" s="114"/>
      <c r="D307" s="53" t="s">
        <v>164</v>
      </c>
      <c r="E307" s="53" t="s">
        <v>70</v>
      </c>
      <c r="F307" s="53" t="s">
        <v>19</v>
      </c>
      <c r="G307" s="53" t="s">
        <v>191</v>
      </c>
      <c r="H307" s="110">
        <v>0.74750000000000005</v>
      </c>
      <c r="I307" s="110">
        <v>0.79261773173948313</v>
      </c>
      <c r="J307" s="110">
        <v>0.8135</v>
      </c>
      <c r="K307" s="110">
        <v>0.8175</v>
      </c>
      <c r="L307" s="110">
        <v>0.84100000000000008</v>
      </c>
      <c r="M307" s="110">
        <v>0.879</v>
      </c>
      <c r="N307" s="110">
        <v>0.92241988550704934</v>
      </c>
      <c r="O307" s="110">
        <v>0.94689999999999996</v>
      </c>
      <c r="P307" s="110">
        <v>0.95900000000000007</v>
      </c>
      <c r="Q307" s="110">
        <v>0.97359999999999991</v>
      </c>
      <c r="R307" s="110">
        <v>0.95550000000000002</v>
      </c>
    </row>
    <row r="308" spans="3:18" s="79" customFormat="1" ht="13.15" customHeight="1" x14ac:dyDescent="0.2">
      <c r="C308" s="114"/>
      <c r="D308" s="53" t="s">
        <v>164</v>
      </c>
      <c r="E308" s="53" t="s">
        <v>225</v>
      </c>
      <c r="F308" s="53" t="s">
        <v>19</v>
      </c>
      <c r="G308" s="53" t="s">
        <v>191</v>
      </c>
      <c r="H308" s="110" t="e">
        <v>#N/A</v>
      </c>
      <c r="I308" s="110" t="e">
        <v>#N/A</v>
      </c>
      <c r="J308" s="110" t="e">
        <v>#N/A</v>
      </c>
      <c r="K308" s="110" t="e">
        <v>#N/A</v>
      </c>
      <c r="L308" s="110" t="e">
        <v>#N/A</v>
      </c>
      <c r="M308" s="110" t="e">
        <v>#N/A</v>
      </c>
      <c r="N308" s="144">
        <v>0.34439303931198495</v>
      </c>
      <c r="O308" s="110">
        <v>0.55866437790241852</v>
      </c>
      <c r="P308" s="110">
        <v>0.74929999999999997</v>
      </c>
      <c r="Q308" s="110">
        <v>0.70140000000000002</v>
      </c>
      <c r="R308" s="110">
        <v>0.74739999999999995</v>
      </c>
    </row>
    <row r="309" spans="3:18" s="79" customFormat="1" ht="13.15" customHeight="1" x14ac:dyDescent="0.2">
      <c r="C309" s="114"/>
      <c r="D309" s="53" t="s">
        <v>164</v>
      </c>
      <c r="E309" s="53" t="s">
        <v>226</v>
      </c>
      <c r="F309" s="53" t="s">
        <v>19</v>
      </c>
      <c r="G309" s="53" t="s">
        <v>191</v>
      </c>
      <c r="H309" s="110" t="e">
        <v>#N/A</v>
      </c>
      <c r="I309" s="110" t="e">
        <v>#N/A</v>
      </c>
      <c r="J309" s="110" t="e">
        <v>#N/A</v>
      </c>
      <c r="K309" s="110" t="e">
        <v>#N/A</v>
      </c>
      <c r="L309" s="110" t="e">
        <v>#N/A</v>
      </c>
      <c r="M309" s="110" t="e">
        <v>#N/A</v>
      </c>
      <c r="N309" s="110" t="e">
        <v>#N/A</v>
      </c>
      <c r="O309" s="110" t="e">
        <v>#N/A</v>
      </c>
      <c r="P309" s="110" t="e">
        <v>#N/A</v>
      </c>
      <c r="Q309" s="110" t="e">
        <v>#N/A</v>
      </c>
      <c r="R309" s="110" t="e">
        <v>#N/A</v>
      </c>
    </row>
    <row r="310" spans="3:18" s="79" customFormat="1" ht="13.15" customHeight="1" x14ac:dyDescent="0.2">
      <c r="C310" s="114"/>
      <c r="D310" s="53" t="s">
        <v>164</v>
      </c>
      <c r="E310" s="53" t="s">
        <v>74</v>
      </c>
      <c r="F310" s="53" t="s">
        <v>19</v>
      </c>
      <c r="G310" s="53" t="s">
        <v>191</v>
      </c>
      <c r="H310" s="110">
        <v>0.94900000000000007</v>
      </c>
      <c r="I310" s="110">
        <v>0.93976211263171383</v>
      </c>
      <c r="J310" s="110">
        <v>0.96599999999999997</v>
      </c>
      <c r="K310" s="110">
        <v>0.97099999999999997</v>
      </c>
      <c r="L310" s="110">
        <v>0.97099999999999997</v>
      </c>
      <c r="M310" s="110">
        <v>0.97399999999999998</v>
      </c>
      <c r="N310" s="110">
        <v>0.97926608591012898</v>
      </c>
      <c r="O310" s="110">
        <v>0.98723708097549656</v>
      </c>
      <c r="P310" s="110">
        <v>0.99372182522064478</v>
      </c>
      <c r="Q310" s="110">
        <v>0.97712330291494576</v>
      </c>
      <c r="R310" s="110">
        <v>0.96728013131836943</v>
      </c>
    </row>
    <row r="311" spans="3:18" s="79" customFormat="1" ht="13.15" customHeight="1" x14ac:dyDescent="0.2">
      <c r="C311" s="114"/>
      <c r="D311" s="53" t="s">
        <v>164</v>
      </c>
      <c r="E311" s="53" t="s">
        <v>78</v>
      </c>
      <c r="F311" s="53" t="s">
        <v>19</v>
      </c>
      <c r="G311" s="53" t="s">
        <v>191</v>
      </c>
      <c r="H311" s="110">
        <v>0.33500000000000002</v>
      </c>
      <c r="I311" s="110">
        <v>0.42181389189106155</v>
      </c>
      <c r="J311" s="110">
        <v>0.48499999999999999</v>
      </c>
      <c r="K311" s="110">
        <v>0.58799999999999997</v>
      </c>
      <c r="L311" s="110">
        <v>0.69</v>
      </c>
      <c r="M311" s="110">
        <v>0.76900000000000002</v>
      </c>
      <c r="N311" s="110">
        <v>0.85551837942210651</v>
      </c>
      <c r="O311" s="110">
        <v>0.8924088957233195</v>
      </c>
      <c r="P311" s="110">
        <v>0.9134519327108398</v>
      </c>
      <c r="Q311" s="110">
        <v>0.94788545722607109</v>
      </c>
      <c r="R311" s="110">
        <v>0.86590244780233094</v>
      </c>
    </row>
    <row r="312" spans="3:18" s="79" customFormat="1" ht="13.15" customHeight="1" x14ac:dyDescent="0.2">
      <c r="C312" s="114"/>
      <c r="D312" s="53" t="s">
        <v>164</v>
      </c>
      <c r="E312" s="53" t="s">
        <v>82</v>
      </c>
      <c r="F312" s="53" t="s">
        <v>19</v>
      </c>
      <c r="G312" s="53" t="s">
        <v>191</v>
      </c>
      <c r="H312" s="110" t="e">
        <v>#N/A</v>
      </c>
      <c r="I312" s="110" t="e">
        <v>#N/A</v>
      </c>
      <c r="J312" s="110" t="e">
        <v>#N/A</v>
      </c>
      <c r="K312" s="110" t="e">
        <v>#N/A</v>
      </c>
      <c r="L312" s="110" t="e">
        <v>#N/A</v>
      </c>
      <c r="M312" s="110" t="e">
        <v>#N/A</v>
      </c>
      <c r="N312" s="110">
        <v>0.65398957501582988</v>
      </c>
      <c r="O312" s="110">
        <v>0.7269640549301768</v>
      </c>
      <c r="P312" s="110">
        <v>0.79404195023574431</v>
      </c>
      <c r="Q312" s="110">
        <v>0.74166410753795542</v>
      </c>
      <c r="R312" s="110">
        <v>0.79369583738522043</v>
      </c>
    </row>
    <row r="313" spans="3:18" s="79" customFormat="1" ht="13.15" customHeight="1" x14ac:dyDescent="0.2">
      <c r="C313" s="114"/>
      <c r="D313" s="53" t="s">
        <v>164</v>
      </c>
      <c r="E313" s="53" t="s">
        <v>86</v>
      </c>
      <c r="F313" s="53" t="s">
        <v>19</v>
      </c>
      <c r="G313" s="53" t="s">
        <v>191</v>
      </c>
      <c r="H313" s="110">
        <v>4.3999999999999997E-2</v>
      </c>
      <c r="I313" s="110">
        <v>4.3162351728387692E-2</v>
      </c>
      <c r="J313" s="110">
        <v>6.6000000000000003E-2</v>
      </c>
      <c r="K313" s="110">
        <v>7.0999999999999994E-2</v>
      </c>
      <c r="L313" s="110">
        <v>7.2999999999999995E-2</v>
      </c>
      <c r="M313" s="110">
        <v>8.5000000000000006E-2</v>
      </c>
      <c r="N313" s="110">
        <v>0.10503266623754984</v>
      </c>
      <c r="O313" s="110">
        <v>0.13806875170578536</v>
      </c>
      <c r="P313" s="110">
        <v>0.15427368743953748</v>
      </c>
      <c r="Q313" s="110">
        <v>0.1931979884884989</v>
      </c>
      <c r="R313" s="110">
        <v>0.29796265668680061</v>
      </c>
    </row>
    <row r="314" spans="3:18" s="79" customFormat="1" ht="13.15" customHeight="1" x14ac:dyDescent="0.2">
      <c r="C314" s="114"/>
      <c r="D314" s="53" t="s">
        <v>164</v>
      </c>
      <c r="E314" s="53" t="s">
        <v>90</v>
      </c>
      <c r="F314" s="53" t="s">
        <v>19</v>
      </c>
      <c r="G314" s="53" t="s">
        <v>191</v>
      </c>
      <c r="H314" s="110">
        <v>0.55800000000000005</v>
      </c>
      <c r="I314" s="110">
        <v>0.60427292419742762</v>
      </c>
      <c r="J314" s="110">
        <v>0.627</v>
      </c>
      <c r="K314" s="110">
        <v>0.63500000000000001</v>
      </c>
      <c r="L314" s="110">
        <v>0.63700000000000001</v>
      </c>
      <c r="M314" s="110">
        <v>0.63900000000000001</v>
      </c>
      <c r="N314" s="110">
        <v>0.66302553947479748</v>
      </c>
      <c r="O314" s="110">
        <v>0.66926684488852717</v>
      </c>
      <c r="P314" s="110">
        <v>0.67893267523241829</v>
      </c>
      <c r="Q314" s="110">
        <v>0.62760426166508521</v>
      </c>
      <c r="R314" s="110">
        <v>0.63461087718114162</v>
      </c>
    </row>
    <row r="315" spans="3:18" s="79" customFormat="1" ht="13.15" customHeight="1" x14ac:dyDescent="0.2">
      <c r="C315" s="114"/>
      <c r="D315" s="53" t="s">
        <v>164</v>
      </c>
      <c r="E315" s="53" t="s">
        <v>94</v>
      </c>
      <c r="F315" s="53" t="s">
        <v>19</v>
      </c>
      <c r="G315" s="53" t="s">
        <v>191</v>
      </c>
      <c r="H315" s="110" t="e">
        <v>#N/A</v>
      </c>
      <c r="I315" s="110" t="e">
        <v>#N/A</v>
      </c>
      <c r="J315" s="110" t="e">
        <v>#N/A</v>
      </c>
      <c r="K315" s="110" t="e">
        <v>#N/A</v>
      </c>
      <c r="L315" s="110" t="e">
        <v>#N/A</v>
      </c>
      <c r="M315" s="110" t="e">
        <v>#N/A</v>
      </c>
      <c r="N315" s="110">
        <v>0.2929680551851141</v>
      </c>
      <c r="O315" s="110">
        <v>0.50345576254666857</v>
      </c>
      <c r="P315" s="110">
        <v>0.67209049764759932</v>
      </c>
      <c r="Q315" s="110">
        <v>0.62329840952270077</v>
      </c>
      <c r="R315" s="110">
        <v>0.63134749850825123</v>
      </c>
    </row>
    <row r="316" spans="3:18" s="79" customFormat="1" ht="13.15" customHeight="1" x14ac:dyDescent="0.2">
      <c r="C316" s="114"/>
      <c r="D316" s="53" t="s">
        <v>164</v>
      </c>
      <c r="E316" s="53" t="s">
        <v>98</v>
      </c>
      <c r="F316" s="53" t="s">
        <v>19</v>
      </c>
      <c r="G316" s="53" t="s">
        <v>191</v>
      </c>
      <c r="H316" s="110" t="e">
        <v>#N/A</v>
      </c>
      <c r="I316" s="110" t="e">
        <v>#N/A</v>
      </c>
      <c r="J316" s="110" t="e">
        <v>#N/A</v>
      </c>
      <c r="K316" s="110" t="e">
        <v>#N/A</v>
      </c>
      <c r="L316" s="110" t="e">
        <v>#N/A</v>
      </c>
      <c r="M316" s="110" t="e">
        <v>#N/A</v>
      </c>
      <c r="N316" s="110">
        <v>0.88748011929434389</v>
      </c>
      <c r="O316" s="110">
        <v>0.89741565621617636</v>
      </c>
      <c r="P316" s="110">
        <v>0.89984901580069787</v>
      </c>
      <c r="Q316" s="110">
        <v>0.89837224880341071</v>
      </c>
      <c r="R316" s="110">
        <v>0.9028623697276198</v>
      </c>
    </row>
    <row r="317" spans="3:18" s="79" customFormat="1" ht="13.15" customHeight="1" x14ac:dyDescent="0.2">
      <c r="C317" s="114"/>
      <c r="D317" s="53" t="s">
        <v>164</v>
      </c>
      <c r="E317" s="53" t="s">
        <v>102</v>
      </c>
      <c r="F317" s="53" t="s">
        <v>19</v>
      </c>
      <c r="G317" s="53" t="s">
        <v>191</v>
      </c>
      <c r="H317" s="110">
        <v>0.81</v>
      </c>
      <c r="I317" s="110">
        <v>0.90346649867829687</v>
      </c>
      <c r="J317" s="110">
        <v>0.94</v>
      </c>
      <c r="K317" s="110">
        <v>0.96599999999999997</v>
      </c>
      <c r="L317" s="110">
        <v>0.96499999999999997</v>
      </c>
      <c r="M317" s="110">
        <v>0.97499999999999998</v>
      </c>
      <c r="N317" s="110">
        <v>0.98608902143815891</v>
      </c>
      <c r="O317" s="110">
        <v>0.99712850690686294</v>
      </c>
      <c r="P317" s="110">
        <v>0.99983223977855362</v>
      </c>
      <c r="Q317" s="110">
        <v>0.998191387559345</v>
      </c>
      <c r="R317" s="110" t="e">
        <v>#N/A</v>
      </c>
    </row>
    <row r="318" spans="3:18" s="79" customFormat="1" ht="13.15" customHeight="1" x14ac:dyDescent="0.2">
      <c r="C318" s="114"/>
      <c r="D318" s="53" t="s">
        <v>164</v>
      </c>
      <c r="E318" s="53" t="s">
        <v>106</v>
      </c>
      <c r="F318" s="53" t="s">
        <v>19</v>
      </c>
      <c r="G318" s="53" t="s">
        <v>191</v>
      </c>
      <c r="H318" s="110" t="e">
        <v>#N/A</v>
      </c>
      <c r="I318" s="110" t="e">
        <v>#N/A</v>
      </c>
      <c r="J318" s="110" t="e">
        <v>#N/A</v>
      </c>
      <c r="K318" s="110">
        <v>0.86</v>
      </c>
      <c r="L318" s="110">
        <v>0.87666666666666648</v>
      </c>
      <c r="M318" s="110">
        <v>0.90129999999999999</v>
      </c>
      <c r="N318" s="110">
        <v>0.93666666666666654</v>
      </c>
      <c r="O318" s="110">
        <v>0.94333333333333336</v>
      </c>
      <c r="P318" s="110">
        <v>0.98033333333333328</v>
      </c>
      <c r="Q318" s="110" t="e">
        <v>#N/A</v>
      </c>
      <c r="R318" s="110" t="e">
        <v>#N/A</v>
      </c>
    </row>
    <row r="319" spans="3:18" s="79" customFormat="1" ht="13.15" customHeight="1" x14ac:dyDescent="0.2">
      <c r="C319" s="114"/>
      <c r="D319" s="53" t="s">
        <v>164</v>
      </c>
      <c r="E319" s="53" t="s">
        <v>108</v>
      </c>
      <c r="F319" s="53" t="s">
        <v>19</v>
      </c>
      <c r="G319" s="53" t="s">
        <v>191</v>
      </c>
      <c r="H319" s="110" t="e">
        <v>#N/A</v>
      </c>
      <c r="I319" s="110" t="e">
        <v>#N/A</v>
      </c>
      <c r="J319" s="110" t="e">
        <v>#N/A</v>
      </c>
      <c r="K319" s="110" t="e">
        <v>#N/A</v>
      </c>
      <c r="L319" s="110" t="e">
        <v>#N/A</v>
      </c>
      <c r="M319" s="110" t="e">
        <v>#N/A</v>
      </c>
      <c r="N319" s="110" t="e">
        <v>#N/A</v>
      </c>
      <c r="O319" s="110">
        <v>0.1781164594611474</v>
      </c>
      <c r="P319" s="110">
        <v>0.86512099495858419</v>
      </c>
      <c r="Q319" s="110">
        <v>0.93186482703947537</v>
      </c>
      <c r="R319" s="110">
        <v>0.98137214100828196</v>
      </c>
    </row>
    <row r="320" spans="3:18" s="79" customFormat="1" ht="13.15" customHeight="1" x14ac:dyDescent="0.2">
      <c r="C320" s="114"/>
      <c r="D320" s="53" t="s">
        <v>164</v>
      </c>
      <c r="E320" s="53" t="s">
        <v>207</v>
      </c>
      <c r="F320" s="53" t="s">
        <v>19</v>
      </c>
      <c r="G320" s="53" t="s">
        <v>191</v>
      </c>
      <c r="H320" s="110" t="e">
        <v>#N/A</v>
      </c>
      <c r="I320" s="110" t="e">
        <v>#N/A</v>
      </c>
      <c r="J320" s="110" t="e">
        <v>#N/A</v>
      </c>
      <c r="K320" s="110" t="e">
        <v>#N/A</v>
      </c>
      <c r="L320" s="110" t="e">
        <v>#N/A</v>
      </c>
      <c r="M320" s="110" t="e">
        <v>#N/A</v>
      </c>
      <c r="N320" s="110" t="e">
        <v>#N/A</v>
      </c>
      <c r="O320" s="110" t="e">
        <v>#N/A</v>
      </c>
      <c r="P320" s="110" t="e">
        <v>#N/A</v>
      </c>
      <c r="Q320" s="110">
        <v>0.36461283810111245</v>
      </c>
      <c r="R320" s="110">
        <v>0.4384696306448464</v>
      </c>
    </row>
    <row r="321" spans="3:19" s="79" customFormat="1" ht="13.15" customHeight="1" x14ac:dyDescent="0.2">
      <c r="C321" s="114"/>
      <c r="D321" s="53" t="s">
        <v>164</v>
      </c>
      <c r="E321" s="53" t="s">
        <v>112</v>
      </c>
      <c r="F321" s="53" t="s">
        <v>19</v>
      </c>
      <c r="G321" s="53" t="s">
        <v>191</v>
      </c>
      <c r="H321" s="110">
        <v>1</v>
      </c>
      <c r="I321" s="110">
        <v>1</v>
      </c>
      <c r="J321" s="110">
        <v>1</v>
      </c>
      <c r="K321" s="110">
        <v>1</v>
      </c>
      <c r="L321" s="110">
        <v>1</v>
      </c>
      <c r="M321" s="110">
        <v>1</v>
      </c>
      <c r="N321" s="110">
        <v>1</v>
      </c>
      <c r="O321" s="110">
        <v>1</v>
      </c>
      <c r="P321" s="110">
        <v>1</v>
      </c>
      <c r="Q321" s="110">
        <v>1</v>
      </c>
      <c r="R321" s="110">
        <v>1</v>
      </c>
    </row>
    <row r="322" spans="3:19" s="79" customFormat="1" ht="13.15" customHeight="1" x14ac:dyDescent="0.2">
      <c r="C322" s="114"/>
      <c r="D322" s="53" t="s">
        <v>164</v>
      </c>
      <c r="E322" s="53" t="s">
        <v>52</v>
      </c>
      <c r="F322" s="53" t="s">
        <v>19</v>
      </c>
      <c r="G322" s="53" t="s">
        <v>191</v>
      </c>
      <c r="H322" s="110">
        <v>0.99894445320999992</v>
      </c>
      <c r="I322" s="110">
        <v>0.97900061420297546</v>
      </c>
      <c r="J322" s="110">
        <v>0.99899999999999989</v>
      </c>
      <c r="K322" s="110">
        <v>0.99900000000000011</v>
      </c>
      <c r="L322" s="110">
        <v>0.99900000000000011</v>
      </c>
      <c r="M322" s="110">
        <v>0.99900000000000011</v>
      </c>
      <c r="N322" s="110" t="e">
        <v>#N/A</v>
      </c>
      <c r="O322" s="110" t="e">
        <v>#N/A</v>
      </c>
      <c r="P322" s="110" t="e">
        <v>#N/A</v>
      </c>
      <c r="Q322" s="110" t="e">
        <v>#N/A</v>
      </c>
      <c r="R322" s="110" t="e">
        <v>#N/A</v>
      </c>
    </row>
    <row r="323" spans="3:19" s="79" customFormat="1" ht="13.15" customHeight="1" x14ac:dyDescent="0.2">
      <c r="C323" s="114"/>
      <c r="D323" s="53" t="s">
        <v>164</v>
      </c>
      <c r="E323" s="53" t="s">
        <v>53</v>
      </c>
      <c r="F323" s="53" t="s">
        <v>19</v>
      </c>
      <c r="G323" s="53" t="s">
        <v>191</v>
      </c>
      <c r="H323" s="110" t="e">
        <v>#N/A</v>
      </c>
      <c r="I323" s="110" t="e">
        <v>#N/A</v>
      </c>
      <c r="J323" s="110" t="e">
        <v>#N/A</v>
      </c>
      <c r="K323" s="110" t="e">
        <v>#N/A</v>
      </c>
      <c r="L323" s="110">
        <v>0.65651370696563172</v>
      </c>
      <c r="M323" s="110">
        <v>0.66289331377751726</v>
      </c>
      <c r="N323" s="110" t="e">
        <v>#N/A</v>
      </c>
      <c r="O323" s="110" t="e">
        <v>#N/A</v>
      </c>
      <c r="P323" s="110" t="e">
        <v>#N/A</v>
      </c>
      <c r="Q323" s="110" t="e">
        <v>#N/A</v>
      </c>
      <c r="R323" s="110" t="e">
        <v>#N/A</v>
      </c>
    </row>
    <row r="324" spans="3:19" s="79" customFormat="1" ht="13.15" customHeight="1" x14ac:dyDescent="0.2">
      <c r="C324" s="114"/>
      <c r="D324" s="53" t="s">
        <v>164</v>
      </c>
      <c r="E324" s="53" t="s">
        <v>124</v>
      </c>
      <c r="F324" s="53" t="s">
        <v>19</v>
      </c>
      <c r="G324" s="53" t="s">
        <v>191</v>
      </c>
      <c r="H324" s="110">
        <v>0.59499999999999997</v>
      </c>
      <c r="I324" s="110">
        <v>0.61212062451168003</v>
      </c>
      <c r="J324" s="110">
        <v>0.63200000000000001</v>
      </c>
      <c r="K324" s="110">
        <v>0.63700000000000001</v>
      </c>
      <c r="L324" s="110">
        <v>0.63800000000000001</v>
      </c>
      <c r="M324" s="110">
        <v>0.6409999999999999</v>
      </c>
      <c r="N324" s="110" t="e">
        <v>#N/A</v>
      </c>
      <c r="O324" s="110" t="e">
        <v>#N/A</v>
      </c>
      <c r="P324" s="110" t="e">
        <v>#N/A</v>
      </c>
      <c r="Q324" s="110" t="e">
        <v>#N/A</v>
      </c>
      <c r="R324" s="110" t="e">
        <v>#N/A</v>
      </c>
    </row>
    <row r="325" spans="3:19" s="79" customFormat="1" ht="13.15" customHeight="1" x14ac:dyDescent="0.2">
      <c r="C325" s="114"/>
      <c r="D325" s="53" t="s">
        <v>164</v>
      </c>
      <c r="E325" s="53" t="s">
        <v>129</v>
      </c>
      <c r="F325" s="53" t="s">
        <v>19</v>
      </c>
      <c r="G325" s="53" t="s">
        <v>191</v>
      </c>
      <c r="H325" s="110">
        <v>0.128</v>
      </c>
      <c r="I325" s="110">
        <v>9.9077216467435378E-2</v>
      </c>
      <c r="J325" s="110">
        <v>0.10400000000000001</v>
      </c>
      <c r="K325" s="110">
        <v>0.1</v>
      </c>
      <c r="L325" s="110">
        <v>0.10300000000000001</v>
      </c>
      <c r="M325" s="110">
        <v>0.10300000000000002</v>
      </c>
      <c r="N325" s="110" t="e">
        <v>#N/A</v>
      </c>
      <c r="O325" s="110" t="e">
        <v>#N/A</v>
      </c>
      <c r="P325" s="110" t="e">
        <v>#N/A</v>
      </c>
      <c r="Q325" s="110" t="e">
        <v>#N/A</v>
      </c>
      <c r="R325" s="110" t="e">
        <v>#N/A</v>
      </c>
    </row>
    <row r="326" spans="3:19" s="79" customFormat="1" ht="13.15" customHeight="1" x14ac:dyDescent="0.2">
      <c r="C326" s="114"/>
      <c r="D326" s="53" t="s">
        <v>164</v>
      </c>
      <c r="E326" s="53" t="s">
        <v>134</v>
      </c>
      <c r="F326" s="53" t="s">
        <v>19</v>
      </c>
      <c r="G326" s="53" t="s">
        <v>191</v>
      </c>
      <c r="H326" s="110">
        <v>0.92200000000000004</v>
      </c>
      <c r="I326" s="110">
        <v>0.90739034883542313</v>
      </c>
      <c r="J326" s="110">
        <v>0.91500000000000004</v>
      </c>
      <c r="K326" s="110">
        <v>0.92099999999999993</v>
      </c>
      <c r="L326" s="110">
        <v>0.91499999999999992</v>
      </c>
      <c r="M326" s="110">
        <v>0.91299999999999992</v>
      </c>
      <c r="N326" s="110" t="e">
        <v>#N/A</v>
      </c>
      <c r="O326" s="110" t="e">
        <v>#N/A</v>
      </c>
      <c r="P326" s="110" t="e">
        <v>#N/A</v>
      </c>
      <c r="Q326" s="110" t="e">
        <v>#N/A</v>
      </c>
      <c r="R326" s="110" t="e">
        <v>#N/A</v>
      </c>
    </row>
    <row r="327" spans="3:19" s="79" customFormat="1" ht="13.15" customHeight="1" x14ac:dyDescent="0.2">
      <c r="C327" s="114"/>
      <c r="D327" s="53" t="s">
        <v>166</v>
      </c>
      <c r="E327" s="53" t="s">
        <v>147</v>
      </c>
      <c r="F327" s="53" t="s">
        <v>19</v>
      </c>
      <c r="G327" s="53" t="s">
        <v>149</v>
      </c>
      <c r="H327" s="110">
        <v>131621</v>
      </c>
      <c r="I327" s="110">
        <v>131621</v>
      </c>
      <c r="J327" s="110">
        <v>131621</v>
      </c>
      <c r="K327" s="110">
        <v>131621</v>
      </c>
      <c r="L327" s="110">
        <v>131621</v>
      </c>
      <c r="M327" s="110">
        <v>131621</v>
      </c>
      <c r="N327" s="110">
        <v>131621</v>
      </c>
      <c r="O327" s="110">
        <v>131621</v>
      </c>
      <c r="P327" s="110">
        <v>131621</v>
      </c>
      <c r="Q327" s="110">
        <v>131621</v>
      </c>
      <c r="R327" s="110">
        <v>131621</v>
      </c>
    </row>
    <row r="328" spans="3:19" s="79" customFormat="1" ht="13.15" customHeight="1" x14ac:dyDescent="0.2">
      <c r="C328" s="114"/>
      <c r="D328" s="53" t="s">
        <v>166</v>
      </c>
      <c r="E328" s="53" t="s">
        <v>28</v>
      </c>
      <c r="F328" s="53" t="s">
        <v>19</v>
      </c>
      <c r="G328" s="53" t="s">
        <v>152</v>
      </c>
      <c r="H328" s="110">
        <v>11290067</v>
      </c>
      <c r="I328" s="110">
        <v>11062508</v>
      </c>
      <c r="J328" s="110">
        <v>10903704</v>
      </c>
      <c r="K328" s="110">
        <v>10926608</v>
      </c>
      <c r="L328" s="110">
        <v>10812009</v>
      </c>
      <c r="M328" s="110">
        <v>10768193</v>
      </c>
      <c r="N328" s="110">
        <v>10741165</v>
      </c>
      <c r="O328" s="110">
        <v>10724599</v>
      </c>
      <c r="P328" s="110">
        <v>10718565.000000009</v>
      </c>
      <c r="Q328" s="110">
        <v>10678631.999999996</v>
      </c>
      <c r="R328" s="110">
        <v>10459781.999999993</v>
      </c>
    </row>
    <row r="329" spans="3:19" s="79" customFormat="1" ht="13.15" customHeight="1" x14ac:dyDescent="0.2">
      <c r="C329" s="114"/>
      <c r="D329" s="53" t="s">
        <v>166</v>
      </c>
      <c r="E329" s="53" t="s">
        <v>31</v>
      </c>
      <c r="F329" s="53" t="s">
        <v>19</v>
      </c>
      <c r="G329" s="53" t="s">
        <v>152</v>
      </c>
      <c r="H329" s="110">
        <v>4704196</v>
      </c>
      <c r="I329" s="110">
        <v>4254810.769230769</v>
      </c>
      <c r="J329" s="110">
        <v>4361481.5999999987</v>
      </c>
      <c r="K329" s="110">
        <v>4370643.1999999993</v>
      </c>
      <c r="L329" s="110">
        <v>4324803.6000000006</v>
      </c>
      <c r="M329" s="110">
        <v>4307277.2</v>
      </c>
      <c r="N329" s="110">
        <v>4296466</v>
      </c>
      <c r="O329" s="110">
        <v>4289839.5999999987</v>
      </c>
      <c r="P329" s="110">
        <v>4287426.0000000009</v>
      </c>
      <c r="Q329" s="110">
        <v>4271452.7999999989</v>
      </c>
      <c r="R329" s="110">
        <v>4183912.799999997</v>
      </c>
      <c r="S329" s="143"/>
    </row>
    <row r="330" spans="3:19" s="79" customFormat="1" ht="13.15" customHeight="1" x14ac:dyDescent="0.2">
      <c r="C330" s="114"/>
      <c r="D330" s="53" t="s">
        <v>166</v>
      </c>
      <c r="E330" s="53" t="s">
        <v>58</v>
      </c>
      <c r="F330" s="53" t="s">
        <v>19</v>
      </c>
      <c r="G330" s="53" t="s">
        <v>191</v>
      </c>
      <c r="H330" s="110">
        <v>0.93799999999999983</v>
      </c>
      <c r="I330" s="110">
        <v>0.94299999999999995</v>
      </c>
      <c r="J330" s="110">
        <v>0.94899999999999995</v>
      </c>
      <c r="K330" s="110">
        <v>0.94513089694770813</v>
      </c>
      <c r="L330" s="110">
        <v>0.9504351284887016</v>
      </c>
      <c r="M330" s="110">
        <v>0.95696425564767196</v>
      </c>
      <c r="N330" s="110">
        <v>0.99470336270022885</v>
      </c>
      <c r="O330" s="110">
        <v>0.99567762444358077</v>
      </c>
      <c r="P330" s="110" t="e">
        <v>#N/A</v>
      </c>
      <c r="Q330" s="110" t="e">
        <v>#N/A</v>
      </c>
      <c r="R330" s="110" t="e">
        <v>#N/A</v>
      </c>
    </row>
    <row r="331" spans="3:19" s="79" customFormat="1" ht="13.15" customHeight="1" x14ac:dyDescent="0.2">
      <c r="C331" s="114"/>
      <c r="D331" s="53" t="s">
        <v>166</v>
      </c>
      <c r="E331" s="53" t="s">
        <v>60</v>
      </c>
      <c r="F331" s="53" t="s">
        <v>19</v>
      </c>
      <c r="G331" s="53" t="s">
        <v>191</v>
      </c>
      <c r="H331" s="110">
        <v>0.1352852857321421</v>
      </c>
      <c r="I331" s="110">
        <v>0.30790815771502578</v>
      </c>
      <c r="J331" s="110">
        <v>0.33195567621591326</v>
      </c>
      <c r="K331" s="110">
        <v>0.44901343252050424</v>
      </c>
      <c r="L331" s="110">
        <v>0.48629801074767876</v>
      </c>
      <c r="M331" s="110">
        <v>0.61251943226626326</v>
      </c>
      <c r="N331" s="110">
        <v>0.79700000000000004</v>
      </c>
      <c r="O331" s="110">
        <v>0.86833923161136395</v>
      </c>
      <c r="P331" s="110">
        <v>0.96550000000000002</v>
      </c>
      <c r="Q331" s="110">
        <v>0.96030000000000004</v>
      </c>
      <c r="R331" s="110">
        <v>0.97540000000000004</v>
      </c>
    </row>
    <row r="332" spans="3:19" s="79" customFormat="1" ht="13.15" customHeight="1" x14ac:dyDescent="0.2">
      <c r="C332" s="114"/>
      <c r="D332" s="53" t="s">
        <v>166</v>
      </c>
      <c r="E332" s="53" t="s">
        <v>61</v>
      </c>
      <c r="F332" s="53" t="s">
        <v>19</v>
      </c>
      <c r="G332" s="53" t="s">
        <v>191</v>
      </c>
      <c r="H332" s="110">
        <v>3.8265837562890662E-3</v>
      </c>
      <c r="I332" s="110">
        <v>3.772036012990906E-3</v>
      </c>
      <c r="J332" s="110">
        <v>3.804704119719319E-3</v>
      </c>
      <c r="K332" s="110">
        <v>3.8035250987314647E-3</v>
      </c>
      <c r="L332" s="110">
        <v>3.8438395465634555E-3</v>
      </c>
      <c r="M332" s="110">
        <v>3.8751845139518679E-3</v>
      </c>
      <c r="N332" s="110">
        <v>0.41599999999999998</v>
      </c>
      <c r="O332" s="110">
        <v>0.48945488176294533</v>
      </c>
      <c r="P332" s="110">
        <v>0.54630000000000001</v>
      </c>
      <c r="Q332" s="110">
        <v>0.63849999999999996</v>
      </c>
      <c r="R332" s="110">
        <v>0.60740000000000005</v>
      </c>
    </row>
    <row r="333" spans="3:19" s="79" customFormat="1" ht="13.15" customHeight="1" x14ac:dyDescent="0.2">
      <c r="C333" s="114"/>
      <c r="D333" s="53" t="s">
        <v>166</v>
      </c>
      <c r="E333" s="53" t="s">
        <v>62</v>
      </c>
      <c r="F333" s="53" t="s">
        <v>19</v>
      </c>
      <c r="G333" s="53" t="s">
        <v>191</v>
      </c>
      <c r="H333" s="110" t="e">
        <v>#N/A</v>
      </c>
      <c r="I333" s="110" t="e">
        <v>#N/A</v>
      </c>
      <c r="J333" s="110" t="e">
        <v>#N/A</v>
      </c>
      <c r="K333" s="110" t="e">
        <v>#N/A</v>
      </c>
      <c r="L333" s="110" t="e">
        <v>#N/A</v>
      </c>
      <c r="M333" s="110" t="e">
        <v>#N/A</v>
      </c>
      <c r="N333" s="110">
        <v>6.9500000000000006E-2</v>
      </c>
      <c r="O333" s="110">
        <v>0.10185986749594483</v>
      </c>
      <c r="P333" s="110">
        <v>0.1903</v>
      </c>
      <c r="Q333" s="110">
        <v>0.27850000000000003</v>
      </c>
      <c r="R333" s="110">
        <v>0.39532205355713945</v>
      </c>
    </row>
    <row r="334" spans="3:19" s="79" customFormat="1" ht="13.15" customHeight="1" x14ac:dyDescent="0.2">
      <c r="C334" s="114"/>
      <c r="D334" s="53" t="s">
        <v>166</v>
      </c>
      <c r="E334" s="53" t="s">
        <v>63</v>
      </c>
      <c r="F334" s="53" t="s">
        <v>19</v>
      </c>
      <c r="G334" s="53" t="s">
        <v>191</v>
      </c>
      <c r="H334" s="110" t="e">
        <v>#N/A</v>
      </c>
      <c r="I334" s="110" t="e">
        <v>#N/A</v>
      </c>
      <c r="J334" s="110" t="e">
        <v>#N/A</v>
      </c>
      <c r="K334" s="110" t="e">
        <v>#N/A</v>
      </c>
      <c r="L334" s="110" t="e">
        <v>#N/A</v>
      </c>
      <c r="M334" s="110" t="e">
        <v>#N/A</v>
      </c>
      <c r="N334" s="110" t="e">
        <v>#N/A</v>
      </c>
      <c r="O334" s="110" t="e">
        <v>#N/A</v>
      </c>
      <c r="P334" s="110">
        <v>0.18609999999999999</v>
      </c>
      <c r="Q334" s="110">
        <v>0.2606</v>
      </c>
      <c r="R334" s="110">
        <v>0.39532205355713945</v>
      </c>
    </row>
    <row r="335" spans="3:19" s="79" customFormat="1" ht="13.15" customHeight="1" x14ac:dyDescent="0.2">
      <c r="C335" s="114"/>
      <c r="D335" s="53" t="s">
        <v>166</v>
      </c>
      <c r="E335" s="53" t="s">
        <v>65</v>
      </c>
      <c r="F335" s="53" t="s">
        <v>19</v>
      </c>
      <c r="G335" s="53" t="s">
        <v>191</v>
      </c>
      <c r="H335" s="110">
        <v>0.94499999999999995</v>
      </c>
      <c r="I335" s="110">
        <v>0.95099999999999996</v>
      </c>
      <c r="J335" s="110">
        <v>0.95399999999999996</v>
      </c>
      <c r="K335" s="110">
        <v>0.95635001731552916</v>
      </c>
      <c r="L335" s="110">
        <v>0.96167273353176086</v>
      </c>
      <c r="M335" s="110">
        <v>0.96430489376708084</v>
      </c>
      <c r="N335" s="110">
        <v>0.99470336270022885</v>
      </c>
      <c r="O335" s="110">
        <v>0.99189787162838106</v>
      </c>
      <c r="P335" s="110">
        <v>0.99384442829895314</v>
      </c>
      <c r="Q335" s="110">
        <v>0.99044489567193783</v>
      </c>
      <c r="R335" s="110">
        <v>0.97320242265641976</v>
      </c>
    </row>
    <row r="336" spans="3:19" s="79" customFormat="1" ht="13.15" customHeight="1" x14ac:dyDescent="0.2">
      <c r="C336" s="114"/>
      <c r="D336" s="53" t="s">
        <v>166</v>
      </c>
      <c r="E336" s="53" t="s">
        <v>70</v>
      </c>
      <c r="F336" s="53" t="s">
        <v>19</v>
      </c>
      <c r="G336" s="53" t="s">
        <v>191</v>
      </c>
      <c r="H336" s="110">
        <v>0.26865727958613972</v>
      </c>
      <c r="I336" s="110">
        <v>0.34010677365252823</v>
      </c>
      <c r="J336" s="110">
        <v>0.36309005632343327</v>
      </c>
      <c r="K336" s="110">
        <v>0.48474373876009835</v>
      </c>
      <c r="L336" s="110">
        <v>0.52500625127911016</v>
      </c>
      <c r="M336" s="110">
        <v>0.65863323715371747</v>
      </c>
      <c r="N336" s="110">
        <v>0.80599761214104582</v>
      </c>
      <c r="O336" s="110">
        <v>0.86705655283637662</v>
      </c>
      <c r="P336" s="110">
        <v>0.91656618234113407</v>
      </c>
      <c r="Q336" s="110">
        <v>0.86322943849402767</v>
      </c>
      <c r="R336" s="110">
        <v>0.88869766742215028</v>
      </c>
    </row>
    <row r="337" spans="3:18" s="79" customFormat="1" ht="13.15" customHeight="1" x14ac:dyDescent="0.2">
      <c r="C337" s="114"/>
      <c r="D337" s="53" t="s">
        <v>166</v>
      </c>
      <c r="E337" s="53" t="s">
        <v>225</v>
      </c>
      <c r="F337" s="53" t="s">
        <v>19</v>
      </c>
      <c r="G337" s="53" t="s">
        <v>191</v>
      </c>
      <c r="H337" s="110" t="e">
        <v>#N/A</v>
      </c>
      <c r="I337" s="110" t="e">
        <v>#N/A</v>
      </c>
      <c r="J337" s="110" t="e">
        <v>#N/A</v>
      </c>
      <c r="K337" s="110" t="e">
        <v>#N/A</v>
      </c>
      <c r="L337" s="110" t="e">
        <v>#N/A</v>
      </c>
      <c r="M337" s="110" t="e">
        <v>#N/A</v>
      </c>
      <c r="N337" s="110">
        <v>7.0533317382239266E-2</v>
      </c>
      <c r="O337" s="110">
        <v>0.10170276995904468</v>
      </c>
      <c r="P337" s="110">
        <v>0.1981282009298819</v>
      </c>
      <c r="Q337" s="110">
        <v>0.27847059436077587</v>
      </c>
      <c r="R337" s="110">
        <v>0.38407693391697861</v>
      </c>
    </row>
    <row r="338" spans="3:18" s="79" customFormat="1" ht="13.15" customHeight="1" x14ac:dyDescent="0.2">
      <c r="C338" s="114"/>
      <c r="D338" s="53" t="s">
        <v>166</v>
      </c>
      <c r="E338" s="53" t="s">
        <v>226</v>
      </c>
      <c r="F338" s="53" t="s">
        <v>19</v>
      </c>
      <c r="G338" s="53" t="s">
        <v>191</v>
      </c>
      <c r="H338" s="110" t="e">
        <v>#N/A</v>
      </c>
      <c r="I338" s="110" t="e">
        <v>#N/A</v>
      </c>
      <c r="J338" s="110" t="e">
        <v>#N/A</v>
      </c>
      <c r="K338" s="110" t="e">
        <v>#N/A</v>
      </c>
      <c r="L338" s="110" t="e">
        <v>#N/A</v>
      </c>
      <c r="M338" s="110" t="e">
        <v>#N/A</v>
      </c>
      <c r="N338" s="110" t="e">
        <v>#N/A</v>
      </c>
      <c r="O338" s="110" t="e">
        <v>#N/A</v>
      </c>
      <c r="P338" s="110" t="e">
        <v>#N/A</v>
      </c>
      <c r="Q338" s="110" t="e">
        <v>#N/A</v>
      </c>
      <c r="R338" s="110" t="e">
        <v>#N/A</v>
      </c>
    </row>
    <row r="339" spans="3:18" s="79" customFormat="1" ht="13.15" customHeight="1" x14ac:dyDescent="0.2">
      <c r="C339" s="114"/>
      <c r="D339" s="53" t="s">
        <v>166</v>
      </c>
      <c r="E339" s="53" t="s">
        <v>74</v>
      </c>
      <c r="F339" s="53" t="s">
        <v>19</v>
      </c>
      <c r="G339" s="53" t="s">
        <v>191</v>
      </c>
      <c r="H339" s="110">
        <v>0.94400000000000006</v>
      </c>
      <c r="I339" s="110">
        <v>0.95</v>
      </c>
      <c r="J339" s="110">
        <v>0.95199999999999996</v>
      </c>
      <c r="K339" s="110">
        <v>0.95578888709103504</v>
      </c>
      <c r="L339" s="110">
        <v>0.96114246667756187</v>
      </c>
      <c r="M339" s="110">
        <v>0.96382175792432623</v>
      </c>
      <c r="N339" s="110">
        <v>0.98940672540045738</v>
      </c>
      <c r="O339" s="110">
        <v>0.98828411330154853</v>
      </c>
      <c r="P339" s="110">
        <v>0.98763809737823749</v>
      </c>
      <c r="Q339" s="110">
        <v>0.97899290614799905</v>
      </c>
      <c r="R339" s="110">
        <v>0.96028459572825042</v>
      </c>
    </row>
    <row r="340" spans="3:18" s="79" customFormat="1" ht="13.15" customHeight="1" x14ac:dyDescent="0.2">
      <c r="C340" s="114"/>
      <c r="D340" s="53" t="s">
        <v>166</v>
      </c>
      <c r="E340" s="53" t="s">
        <v>78</v>
      </c>
      <c r="F340" s="53" t="s">
        <v>19</v>
      </c>
      <c r="G340" s="53" t="s">
        <v>191</v>
      </c>
      <c r="H340" s="110">
        <v>0.26674398770799518</v>
      </c>
      <c r="I340" s="110">
        <v>0.33822075564603277</v>
      </c>
      <c r="J340" s="110">
        <v>0.36118770426357366</v>
      </c>
      <c r="K340" s="110">
        <v>0.48284197621073266</v>
      </c>
      <c r="L340" s="110">
        <v>0.52308433150582834</v>
      </c>
      <c r="M340" s="110">
        <v>0.65670349704913344</v>
      </c>
      <c r="N340" s="110">
        <v>0.74221919595999786</v>
      </c>
      <c r="O340" s="110">
        <v>0.80281310282624785</v>
      </c>
      <c r="P340" s="110">
        <v>0.81323122930075664</v>
      </c>
      <c r="Q340" s="110">
        <v>0.76265483861674177</v>
      </c>
      <c r="R340" s="110">
        <v>0.77149492925633578</v>
      </c>
    </row>
    <row r="341" spans="3:18" s="79" customFormat="1" ht="13.15" customHeight="1" x14ac:dyDescent="0.2">
      <c r="C341" s="114"/>
      <c r="D341" s="53" t="s">
        <v>166</v>
      </c>
      <c r="E341" s="53" t="s">
        <v>82</v>
      </c>
      <c r="F341" s="53" t="s">
        <v>19</v>
      </c>
      <c r="G341" s="53" t="s">
        <v>191</v>
      </c>
      <c r="H341" s="110" t="e">
        <v>#N/A</v>
      </c>
      <c r="I341" s="110" t="e">
        <v>#N/A</v>
      </c>
      <c r="J341" s="110" t="e">
        <v>#N/A</v>
      </c>
      <c r="K341" s="110" t="e">
        <v>#N/A</v>
      </c>
      <c r="L341" s="110" t="e">
        <v>#N/A</v>
      </c>
      <c r="M341" s="110" t="e">
        <v>#N/A</v>
      </c>
      <c r="N341" s="110">
        <v>0.4869465154839811</v>
      </c>
      <c r="O341" s="110">
        <v>0.52741892568912829</v>
      </c>
      <c r="P341" s="110">
        <v>0.53691911715976592</v>
      </c>
      <c r="Q341" s="110">
        <v>0.5446517027151605</v>
      </c>
      <c r="R341" s="110">
        <v>0.54902477165262975</v>
      </c>
    </row>
    <row r="342" spans="3:18" s="79" customFormat="1" ht="13.15" customHeight="1" x14ac:dyDescent="0.2">
      <c r="C342" s="114"/>
      <c r="D342" s="53" t="s">
        <v>166</v>
      </c>
      <c r="E342" s="53" t="s">
        <v>86</v>
      </c>
      <c r="F342" s="53" t="s">
        <v>19</v>
      </c>
      <c r="G342" s="53" t="s">
        <v>191</v>
      </c>
      <c r="H342" s="110">
        <v>3.8265837562890662E-3</v>
      </c>
      <c r="I342" s="110">
        <v>3.772036012990906E-3</v>
      </c>
      <c r="J342" s="110">
        <v>3.804704119719319E-3</v>
      </c>
      <c r="K342" s="110">
        <v>3.8035250987314647E-3</v>
      </c>
      <c r="L342" s="110">
        <v>3.8438395465634555E-3</v>
      </c>
      <c r="M342" s="110">
        <v>3.8594802091678707E-3</v>
      </c>
      <c r="N342" s="110">
        <v>7.0533317382239266E-2</v>
      </c>
      <c r="O342" s="110">
        <v>0.10170276995904468</v>
      </c>
      <c r="P342" s="110">
        <v>0.1981282009298819</v>
      </c>
      <c r="Q342" s="110">
        <v>0.27847059436077587</v>
      </c>
      <c r="R342" s="110">
        <v>0.38407693391697861</v>
      </c>
    </row>
    <row r="343" spans="3:18" s="79" customFormat="1" ht="13.15" customHeight="1" x14ac:dyDescent="0.2">
      <c r="C343" s="114"/>
      <c r="D343" s="53" t="s">
        <v>166</v>
      </c>
      <c r="E343" s="53" t="s">
        <v>90</v>
      </c>
      <c r="F343" s="53" t="s">
        <v>19</v>
      </c>
      <c r="G343" s="53" t="s">
        <v>191</v>
      </c>
      <c r="H343" s="110">
        <v>0</v>
      </c>
      <c r="I343" s="110">
        <v>0</v>
      </c>
      <c r="J343" s="110">
        <v>0</v>
      </c>
      <c r="K343" s="110">
        <v>0</v>
      </c>
      <c r="L343" s="110">
        <v>0</v>
      </c>
      <c r="M343" s="110">
        <v>0</v>
      </c>
      <c r="N343" s="110">
        <v>5.1204873959202748E-3</v>
      </c>
      <c r="O343" s="110">
        <v>5.8277237218846145E-3</v>
      </c>
      <c r="P343" s="110">
        <v>0</v>
      </c>
      <c r="Q343" s="110">
        <v>0</v>
      </c>
      <c r="R343" s="110">
        <v>0</v>
      </c>
    </row>
    <row r="344" spans="3:18" s="79" customFormat="1" ht="13.15" customHeight="1" x14ac:dyDescent="0.2">
      <c r="C344" s="114"/>
      <c r="D344" s="53" t="s">
        <v>166</v>
      </c>
      <c r="E344" s="53" t="s">
        <v>94</v>
      </c>
      <c r="F344" s="53" t="s">
        <v>19</v>
      </c>
      <c r="G344" s="53" t="s">
        <v>191</v>
      </c>
      <c r="H344" s="110" t="e">
        <v>#N/A</v>
      </c>
      <c r="I344" s="110" t="e">
        <v>#N/A</v>
      </c>
      <c r="J344" s="110" t="e">
        <v>#N/A</v>
      </c>
      <c r="K344" s="110" t="e">
        <v>#N/A</v>
      </c>
      <c r="L344" s="110" t="e">
        <v>#N/A</v>
      </c>
      <c r="M344" s="110" t="e">
        <v>#N/A</v>
      </c>
      <c r="N344" s="110">
        <v>0</v>
      </c>
      <c r="O344" s="110">
        <v>0</v>
      </c>
      <c r="P344" s="110">
        <v>0</v>
      </c>
      <c r="Q344" s="110">
        <v>0</v>
      </c>
      <c r="R344" s="110">
        <v>0</v>
      </c>
    </row>
    <row r="345" spans="3:18" s="79" customFormat="1" ht="13.15" customHeight="1" x14ac:dyDescent="0.2">
      <c r="C345" s="114"/>
      <c r="D345" s="53" t="s">
        <v>166</v>
      </c>
      <c r="E345" s="53" t="s">
        <v>98</v>
      </c>
      <c r="F345" s="53" t="s">
        <v>19</v>
      </c>
      <c r="G345" s="53" t="s">
        <v>191</v>
      </c>
      <c r="H345" s="110" t="e">
        <v>#N/A</v>
      </c>
      <c r="I345" s="110" t="e">
        <v>#N/A</v>
      </c>
      <c r="J345" s="110" t="e">
        <v>#N/A</v>
      </c>
      <c r="K345" s="110" t="e">
        <v>#N/A</v>
      </c>
      <c r="L345" s="110" t="e">
        <v>#N/A</v>
      </c>
      <c r="M345" s="110" t="e">
        <v>#N/A</v>
      </c>
      <c r="N345" s="110">
        <v>9.4191365647953457E-3</v>
      </c>
      <c r="O345" s="110">
        <v>9.0217825393751339E-3</v>
      </c>
      <c r="P345" s="110">
        <v>7.9213028982890888E-3</v>
      </c>
      <c r="Q345" s="110">
        <v>7.1371501518172013E-3</v>
      </c>
      <c r="R345" s="110">
        <v>0</v>
      </c>
    </row>
    <row r="346" spans="3:18" s="79" customFormat="1" ht="13.15" customHeight="1" x14ac:dyDescent="0.2">
      <c r="C346" s="114"/>
      <c r="D346" s="53" t="s">
        <v>166</v>
      </c>
      <c r="E346" s="53" t="s">
        <v>102</v>
      </c>
      <c r="F346" s="53" t="s">
        <v>19</v>
      </c>
      <c r="G346" s="53" t="s">
        <v>191</v>
      </c>
      <c r="H346" s="110">
        <v>0.54818315393321193</v>
      </c>
      <c r="I346" s="110">
        <v>0.70233113480512865</v>
      </c>
      <c r="J346" s="110">
        <v>0.79700370626348649</v>
      </c>
      <c r="K346" s="110">
        <v>0.90141197247968896</v>
      </c>
      <c r="L346" s="110">
        <v>0.9397896296350341</v>
      </c>
      <c r="M346" s="110">
        <v>0.98184171853086577</v>
      </c>
      <c r="N346" s="110">
        <v>0.99124803368039582</v>
      </c>
      <c r="O346" s="110">
        <v>0.99188847005300773</v>
      </c>
      <c r="P346" s="110">
        <v>0.99502024510307996</v>
      </c>
      <c r="Q346" s="110">
        <v>0.99600408991679934</v>
      </c>
      <c r="R346" s="110" t="e">
        <v>#N/A</v>
      </c>
    </row>
    <row r="347" spans="3:18" s="79" customFormat="1" ht="13.15" customHeight="1" x14ac:dyDescent="0.2">
      <c r="C347" s="114"/>
      <c r="D347" s="53" t="s">
        <v>166</v>
      </c>
      <c r="E347" s="53" t="s">
        <v>106</v>
      </c>
      <c r="F347" s="53" t="s">
        <v>19</v>
      </c>
      <c r="G347" s="53" t="s">
        <v>191</v>
      </c>
      <c r="H347" s="110" t="e">
        <v>#N/A</v>
      </c>
      <c r="I347" s="110" t="e">
        <v>#N/A</v>
      </c>
      <c r="J347" s="110" t="e">
        <v>#N/A</v>
      </c>
      <c r="K347" s="110">
        <v>0.76961736402245495</v>
      </c>
      <c r="L347" s="110">
        <v>0.86193097879219482</v>
      </c>
      <c r="M347" s="110">
        <v>0.92270066136644902</v>
      </c>
      <c r="N347" s="110">
        <v>0.96963333333333335</v>
      </c>
      <c r="O347" s="110">
        <v>0.97999999999999987</v>
      </c>
      <c r="P347" s="110">
        <v>0.98253333333333348</v>
      </c>
      <c r="Q347" s="110" t="e">
        <v>#N/A</v>
      </c>
      <c r="R347" s="110" t="e">
        <v>#N/A</v>
      </c>
    </row>
    <row r="348" spans="3:18" s="79" customFormat="1" ht="13.15" customHeight="1" x14ac:dyDescent="0.2">
      <c r="C348" s="114"/>
      <c r="D348" s="53" t="s">
        <v>166</v>
      </c>
      <c r="E348" s="53" t="s">
        <v>108</v>
      </c>
      <c r="F348" s="53" t="s">
        <v>19</v>
      </c>
      <c r="G348" s="53" t="s">
        <v>191</v>
      </c>
      <c r="H348" s="110" t="e">
        <v>#N/A</v>
      </c>
      <c r="I348" s="110" t="e">
        <v>#N/A</v>
      </c>
      <c r="J348" s="110" t="e">
        <v>#N/A</v>
      </c>
      <c r="K348" s="110" t="e">
        <v>#N/A</v>
      </c>
      <c r="L348" s="110" t="e">
        <v>#N/A</v>
      </c>
      <c r="M348" s="110" t="e">
        <v>#N/A</v>
      </c>
      <c r="N348" s="110" t="e">
        <v>#N/A</v>
      </c>
      <c r="O348" s="110">
        <v>0</v>
      </c>
      <c r="P348" s="110">
        <v>0.66101584987472062</v>
      </c>
      <c r="Q348" s="110">
        <v>0.85675491938593029</v>
      </c>
      <c r="R348" s="110">
        <v>0.98067358542678951</v>
      </c>
    </row>
    <row r="349" spans="3:18" s="79" customFormat="1" ht="13.15" customHeight="1" x14ac:dyDescent="0.2">
      <c r="C349" s="114"/>
      <c r="D349" s="53" t="s">
        <v>166</v>
      </c>
      <c r="E349" s="53" t="s">
        <v>207</v>
      </c>
      <c r="F349" s="53" t="s">
        <v>19</v>
      </c>
      <c r="G349" s="53" t="s">
        <v>191</v>
      </c>
      <c r="H349" s="110" t="e">
        <v>#N/A</v>
      </c>
      <c r="I349" s="110" t="e">
        <v>#N/A</v>
      </c>
      <c r="J349" s="110" t="e">
        <v>#N/A</v>
      </c>
      <c r="K349" s="110" t="e">
        <v>#N/A</v>
      </c>
      <c r="L349" s="110" t="e">
        <v>#N/A</v>
      </c>
      <c r="M349" s="110" t="e">
        <v>#N/A</v>
      </c>
      <c r="N349" s="110" t="e">
        <v>#N/A</v>
      </c>
      <c r="O349" s="110" t="e">
        <v>#N/A</v>
      </c>
      <c r="P349" s="110" t="e">
        <v>#N/A</v>
      </c>
      <c r="Q349" s="110">
        <v>0.36801843792818911</v>
      </c>
      <c r="R349" s="110">
        <v>0.58826674526973455</v>
      </c>
    </row>
    <row r="350" spans="3:18" s="79" customFormat="1" ht="13.15" customHeight="1" x14ac:dyDescent="0.2">
      <c r="C350" s="114"/>
      <c r="D350" s="53" t="s">
        <v>166</v>
      </c>
      <c r="E350" s="53" t="s">
        <v>112</v>
      </c>
      <c r="F350" s="53" t="s">
        <v>19</v>
      </c>
      <c r="G350" s="53" t="s">
        <v>191</v>
      </c>
      <c r="H350" s="110">
        <v>1</v>
      </c>
      <c r="I350" s="110">
        <v>1</v>
      </c>
      <c r="J350" s="110">
        <v>1</v>
      </c>
      <c r="K350" s="110">
        <v>1</v>
      </c>
      <c r="L350" s="110">
        <v>1</v>
      </c>
      <c r="M350" s="110">
        <v>1</v>
      </c>
      <c r="N350" s="110">
        <v>1</v>
      </c>
      <c r="O350" s="110">
        <v>1</v>
      </c>
      <c r="P350" s="110">
        <v>1</v>
      </c>
      <c r="Q350" s="110">
        <v>1</v>
      </c>
      <c r="R350" s="110">
        <v>1</v>
      </c>
    </row>
    <row r="351" spans="3:18" s="79" customFormat="1" ht="13.15" customHeight="1" x14ac:dyDescent="0.2">
      <c r="C351" s="114"/>
      <c r="D351" s="53" t="s">
        <v>166</v>
      </c>
      <c r="E351" s="53" t="s">
        <v>52</v>
      </c>
      <c r="F351" s="53" t="s">
        <v>19</v>
      </c>
      <c r="G351" s="53" t="s">
        <v>191</v>
      </c>
      <c r="H351" s="110">
        <v>0.99911598461351769</v>
      </c>
      <c r="I351" s="110">
        <v>0.99863293153257693</v>
      </c>
      <c r="J351" s="110">
        <v>0.99863591806634644</v>
      </c>
      <c r="K351" s="110">
        <v>0.99619230660649194</v>
      </c>
      <c r="L351" s="110">
        <v>0.99716346670262612</v>
      </c>
      <c r="M351" s="110">
        <v>0.99817474639535675</v>
      </c>
      <c r="N351" s="110" t="e">
        <v>#N/A</v>
      </c>
      <c r="O351" s="110" t="e">
        <v>#N/A</v>
      </c>
      <c r="P351" s="110" t="e">
        <v>#N/A</v>
      </c>
      <c r="Q351" s="110" t="e">
        <v>#N/A</v>
      </c>
      <c r="R351" s="110" t="e">
        <v>#N/A</v>
      </c>
    </row>
    <row r="352" spans="3:18" s="79" customFormat="1" ht="13.15" customHeight="1" x14ac:dyDescent="0.2">
      <c r="C352" s="114"/>
      <c r="D352" s="53" t="s">
        <v>166</v>
      </c>
      <c r="E352" s="53" t="s">
        <v>53</v>
      </c>
      <c r="F352" s="53" t="s">
        <v>19</v>
      </c>
      <c r="G352" s="53" t="s">
        <v>191</v>
      </c>
      <c r="H352" s="110" t="e">
        <v>#N/A</v>
      </c>
      <c r="I352" s="110" t="e">
        <v>#N/A</v>
      </c>
      <c r="J352" s="110" t="e">
        <v>#N/A</v>
      </c>
      <c r="K352" s="110" t="e">
        <v>#N/A</v>
      </c>
      <c r="L352" s="110">
        <v>3.8438395465634555E-3</v>
      </c>
      <c r="M352" s="110">
        <v>3.8594802091678707E-3</v>
      </c>
      <c r="N352" s="110" t="e">
        <v>#N/A</v>
      </c>
      <c r="O352" s="110" t="e">
        <v>#N/A</v>
      </c>
      <c r="P352" s="110" t="e">
        <v>#N/A</v>
      </c>
      <c r="Q352" s="110" t="e">
        <v>#N/A</v>
      </c>
      <c r="R352" s="110" t="e">
        <v>#N/A</v>
      </c>
    </row>
    <row r="353" spans="3:19" s="79" customFormat="1" ht="13.15" customHeight="1" x14ac:dyDescent="0.2">
      <c r="C353" s="114"/>
      <c r="D353" s="53" t="s">
        <v>166</v>
      </c>
      <c r="E353" s="53" t="s">
        <v>124</v>
      </c>
      <c r="F353" s="53" t="s">
        <v>19</v>
      </c>
      <c r="G353" s="53" t="s">
        <v>191</v>
      </c>
      <c r="H353" s="110">
        <v>0</v>
      </c>
      <c r="I353" s="110">
        <v>0</v>
      </c>
      <c r="J353" s="110">
        <v>0</v>
      </c>
      <c r="K353" s="110">
        <v>0</v>
      </c>
      <c r="L353" s="110">
        <v>0</v>
      </c>
      <c r="M353" s="110">
        <v>0</v>
      </c>
      <c r="N353" s="110" t="e">
        <v>#N/A</v>
      </c>
      <c r="O353" s="110" t="e">
        <v>#N/A</v>
      </c>
      <c r="P353" s="110" t="e">
        <v>#N/A</v>
      </c>
      <c r="Q353" s="110" t="e">
        <v>#N/A</v>
      </c>
      <c r="R353" s="110" t="e">
        <v>#N/A</v>
      </c>
    </row>
    <row r="354" spans="3:19" s="79" customFormat="1" ht="13.15" customHeight="1" x14ac:dyDescent="0.2">
      <c r="C354" s="114"/>
      <c r="D354" s="53" t="s">
        <v>166</v>
      </c>
      <c r="E354" s="53" t="s">
        <v>129</v>
      </c>
      <c r="F354" s="53" t="s">
        <v>19</v>
      </c>
      <c r="G354" s="53" t="s">
        <v>191</v>
      </c>
      <c r="H354" s="110">
        <v>3.9964321214507216E-4</v>
      </c>
      <c r="I354" s="110">
        <v>8.1061184317335637E-4</v>
      </c>
      <c r="J354" s="110">
        <v>1.163595416750125E-3</v>
      </c>
      <c r="K354" s="110">
        <v>1.7400184943030814E-3</v>
      </c>
      <c r="L354" s="110">
        <v>1.774647061429564E-3</v>
      </c>
      <c r="M354" s="110">
        <v>1.6780902793997099E-3</v>
      </c>
      <c r="N354" s="110" t="e">
        <v>#N/A</v>
      </c>
      <c r="O354" s="110" t="e">
        <v>#N/A</v>
      </c>
      <c r="P354" s="110" t="e">
        <v>#N/A</v>
      </c>
      <c r="Q354" s="110" t="e">
        <v>#N/A</v>
      </c>
      <c r="R354" s="110" t="e">
        <v>#N/A</v>
      </c>
    </row>
    <row r="355" spans="3:19" s="79" customFormat="1" ht="13.15" customHeight="1" x14ac:dyDescent="0.2">
      <c r="C355" s="114"/>
      <c r="D355" s="53" t="s">
        <v>166</v>
      </c>
      <c r="E355" s="53" t="s">
        <v>134</v>
      </c>
      <c r="F355" s="53" t="s">
        <v>19</v>
      </c>
      <c r="G355" s="53" t="s">
        <v>191</v>
      </c>
      <c r="H355" s="110">
        <v>0.99499999999999988</v>
      </c>
      <c r="I355" s="110">
        <v>0.99315000631806771</v>
      </c>
      <c r="J355" s="110">
        <v>0.99318366040006112</v>
      </c>
      <c r="K355" s="110">
        <v>0.98450770893160078</v>
      </c>
      <c r="L355" s="110">
        <v>0.98646861420604892</v>
      </c>
      <c r="M355" s="110">
        <v>0.9912902200860505</v>
      </c>
      <c r="N355" s="110" t="e">
        <v>#N/A</v>
      </c>
      <c r="O355" s="110" t="e">
        <v>#N/A</v>
      </c>
      <c r="P355" s="110" t="e">
        <v>#N/A</v>
      </c>
      <c r="Q355" s="110" t="e">
        <v>#N/A</v>
      </c>
      <c r="R355" s="110" t="e">
        <v>#N/A</v>
      </c>
    </row>
    <row r="356" spans="3:19" s="79" customFormat="1" ht="13.15" customHeight="1" x14ac:dyDescent="0.2">
      <c r="C356" s="114"/>
      <c r="D356" s="53" t="s">
        <v>167</v>
      </c>
      <c r="E356" s="53" t="s">
        <v>147</v>
      </c>
      <c r="F356" s="53" t="s">
        <v>19</v>
      </c>
      <c r="G356" s="53" t="s">
        <v>149</v>
      </c>
      <c r="H356" s="110">
        <v>93023.69</v>
      </c>
      <c r="I356" s="110">
        <v>93023.69</v>
      </c>
      <c r="J356" s="110">
        <v>93023.69</v>
      </c>
      <c r="K356" s="110">
        <v>93023.69</v>
      </c>
      <c r="L356" s="110">
        <v>93023.69</v>
      </c>
      <c r="M356" s="110">
        <v>93026</v>
      </c>
      <c r="N356" s="110">
        <v>93026</v>
      </c>
      <c r="O356" s="110">
        <v>93026</v>
      </c>
      <c r="P356" s="110">
        <v>93026</v>
      </c>
      <c r="Q356" s="110">
        <v>93026</v>
      </c>
      <c r="R356" s="110">
        <v>93026</v>
      </c>
    </row>
    <row r="357" spans="3:19" s="79" customFormat="1" ht="13.15" customHeight="1" x14ac:dyDescent="0.2">
      <c r="C357" s="114"/>
      <c r="D357" s="53" t="s">
        <v>167</v>
      </c>
      <c r="E357" s="53" t="s">
        <v>28</v>
      </c>
      <c r="F357" s="53" t="s">
        <v>19</v>
      </c>
      <c r="G357" s="53" t="s">
        <v>152</v>
      </c>
      <c r="H357" s="110">
        <v>9908798</v>
      </c>
      <c r="I357" s="110">
        <v>9877365</v>
      </c>
      <c r="J357" s="110">
        <v>9877365</v>
      </c>
      <c r="K357" s="110">
        <v>9830485</v>
      </c>
      <c r="L357" s="110">
        <v>9830485</v>
      </c>
      <c r="M357" s="110">
        <v>9797561</v>
      </c>
      <c r="N357" s="110">
        <v>9766849</v>
      </c>
      <c r="O357" s="110">
        <v>9772756</v>
      </c>
      <c r="P357" s="110">
        <v>9769525.9999999683</v>
      </c>
      <c r="Q357" s="110">
        <v>9689010</v>
      </c>
      <c r="R357" s="110">
        <v>9599744</v>
      </c>
    </row>
    <row r="358" spans="3:19" s="79" customFormat="1" ht="13.15" customHeight="1" x14ac:dyDescent="0.2">
      <c r="C358" s="114"/>
      <c r="D358" s="53" t="s">
        <v>167</v>
      </c>
      <c r="E358" s="53" t="s">
        <v>31</v>
      </c>
      <c r="F358" s="53" t="s">
        <v>19</v>
      </c>
      <c r="G358" s="53" t="s">
        <v>152</v>
      </c>
      <c r="H358" s="110">
        <v>4402008</v>
      </c>
      <c r="I358" s="110">
        <v>4408050</v>
      </c>
      <c r="J358" s="110">
        <v>4408050</v>
      </c>
      <c r="K358" s="110">
        <v>4420296</v>
      </c>
      <c r="L358" s="110">
        <v>4427805</v>
      </c>
      <c r="M358" s="110">
        <v>4439959</v>
      </c>
      <c r="N358" s="110">
        <v>4404361</v>
      </c>
      <c r="O358" s="110">
        <v>4455491</v>
      </c>
      <c r="P358" s="110">
        <v>4474531</v>
      </c>
      <c r="Q358" s="110">
        <v>4519271</v>
      </c>
      <c r="R358" s="110">
        <v>4586878</v>
      </c>
      <c r="S358" s="143"/>
    </row>
    <row r="359" spans="3:19" s="79" customFormat="1" ht="13.15" customHeight="1" x14ac:dyDescent="0.2">
      <c r="C359" s="114"/>
      <c r="D359" s="53" t="s">
        <v>167</v>
      </c>
      <c r="E359" s="53" t="s">
        <v>58</v>
      </c>
      <c r="F359" s="53" t="s">
        <v>19</v>
      </c>
      <c r="G359" s="53" t="s">
        <v>191</v>
      </c>
      <c r="H359" s="110">
        <v>0.93901300000000021</v>
      </c>
      <c r="I359" s="110">
        <v>0.9390212722300646</v>
      </c>
      <c r="J359" s="110">
        <v>0.94764361452342882</v>
      </c>
      <c r="K359" s="110">
        <v>0.94766494299673187</v>
      </c>
      <c r="L359" s="110">
        <v>0.94768440001500553</v>
      </c>
      <c r="M359" s="110">
        <v>0.94044202258211484</v>
      </c>
      <c r="N359" s="110">
        <v>0.95810000000000006</v>
      </c>
      <c r="O359" s="110">
        <v>0.95534319337644269</v>
      </c>
      <c r="P359" s="110" t="e">
        <v>#N/A</v>
      </c>
      <c r="Q359" s="110" t="e">
        <v>#N/A</v>
      </c>
      <c r="R359" s="110" t="e">
        <v>#N/A</v>
      </c>
    </row>
    <row r="360" spans="3:19" s="79" customFormat="1" ht="13.15" customHeight="1" x14ac:dyDescent="0.2">
      <c r="C360" s="114"/>
      <c r="D360" s="53" t="s">
        <v>167</v>
      </c>
      <c r="E360" s="53" t="s">
        <v>60</v>
      </c>
      <c r="F360" s="53" t="s">
        <v>19</v>
      </c>
      <c r="G360" s="53" t="s">
        <v>191</v>
      </c>
      <c r="H360" s="110">
        <v>0.75647891190874528</v>
      </c>
      <c r="I360" s="110">
        <v>0.74838703786861327</v>
      </c>
      <c r="J360" s="110">
        <v>0.76931814636126972</v>
      </c>
      <c r="K360" s="110">
        <v>0.78208310707777295</v>
      </c>
      <c r="L360" s="110">
        <v>0.81676359337387827</v>
      </c>
      <c r="M360" s="110">
        <v>0.8545987415174664</v>
      </c>
      <c r="N360" s="110">
        <v>0.86180000000000001</v>
      </c>
      <c r="O360" s="110">
        <v>0.87628411773247883</v>
      </c>
      <c r="P360" s="110">
        <v>0.94913209898422879</v>
      </c>
      <c r="Q360" s="144">
        <v>0.9545935322374588</v>
      </c>
      <c r="R360" s="110">
        <v>0.96005496549068892</v>
      </c>
    </row>
    <row r="361" spans="3:19" s="79" customFormat="1" ht="13.15" customHeight="1" x14ac:dyDescent="0.2">
      <c r="C361" s="114"/>
      <c r="D361" s="53" t="s">
        <v>167</v>
      </c>
      <c r="E361" s="53" t="s">
        <v>61</v>
      </c>
      <c r="F361" s="53" t="s">
        <v>19</v>
      </c>
      <c r="G361" s="53" t="s">
        <v>191</v>
      </c>
      <c r="H361" s="110">
        <v>0.6892179343179522</v>
      </c>
      <c r="I361" s="110">
        <v>0.65434176802107569</v>
      </c>
      <c r="J361" s="110">
        <v>0.67659591093714611</v>
      </c>
      <c r="K361" s="110">
        <v>0.68414895755339722</v>
      </c>
      <c r="L361" s="110">
        <v>0.72374827568841749</v>
      </c>
      <c r="M361" s="110">
        <v>0.78035523920153949</v>
      </c>
      <c r="N361" s="110">
        <v>0.78990000000000005</v>
      </c>
      <c r="O361" s="110">
        <v>0.85464766958344207</v>
      </c>
      <c r="P361" s="110">
        <v>0.88717141528352361</v>
      </c>
      <c r="Q361" s="144">
        <v>0.91889930874473424</v>
      </c>
      <c r="R361" s="110">
        <v>0.95062720220594488</v>
      </c>
    </row>
    <row r="362" spans="3:19" s="79" customFormat="1" ht="13.15" customHeight="1" x14ac:dyDescent="0.2">
      <c r="C362" s="114"/>
      <c r="D362" s="53" t="s">
        <v>167</v>
      </c>
      <c r="E362" s="53" t="s">
        <v>62</v>
      </c>
      <c r="F362" s="53" t="s">
        <v>19</v>
      </c>
      <c r="G362" s="53" t="s">
        <v>191</v>
      </c>
      <c r="H362" s="110" t="e">
        <v>#N/A</v>
      </c>
      <c r="I362" s="110" t="e">
        <v>#N/A</v>
      </c>
      <c r="J362" s="110" t="e">
        <v>#N/A</v>
      </c>
      <c r="K362" s="110" t="e">
        <v>#N/A</v>
      </c>
      <c r="L362" s="110" t="e">
        <v>#N/A</v>
      </c>
      <c r="M362" s="110" t="e">
        <v>#N/A</v>
      </c>
      <c r="N362" s="110">
        <v>0.33079999999999998</v>
      </c>
      <c r="O362" s="110">
        <v>0.35880355273975417</v>
      </c>
      <c r="P362" s="110">
        <v>0.44815579554594659</v>
      </c>
      <c r="Q362" s="110">
        <v>0.81907502338319604</v>
      </c>
      <c r="R362" s="110">
        <v>0.82438054816369655</v>
      </c>
    </row>
    <row r="363" spans="3:19" s="79" customFormat="1" ht="13.15" customHeight="1" x14ac:dyDescent="0.2">
      <c r="C363" s="114"/>
      <c r="D363" s="53" t="s">
        <v>167</v>
      </c>
      <c r="E363" s="53" t="s">
        <v>63</v>
      </c>
      <c r="F363" s="53" t="s">
        <v>19</v>
      </c>
      <c r="G363" s="53" t="s">
        <v>191</v>
      </c>
      <c r="H363" s="110" t="e">
        <v>#N/A</v>
      </c>
      <c r="I363" s="110" t="e">
        <v>#N/A</v>
      </c>
      <c r="J363" s="110" t="e">
        <v>#N/A</v>
      </c>
      <c r="K363" s="110" t="e">
        <v>#N/A</v>
      </c>
      <c r="L363" s="110" t="e">
        <v>#N/A</v>
      </c>
      <c r="M363" s="110" t="e">
        <v>#N/A</v>
      </c>
      <c r="N363" s="110" t="e">
        <v>#N/A</v>
      </c>
      <c r="O363" s="110" t="e">
        <v>#N/A</v>
      </c>
      <c r="P363" s="110" t="e">
        <v>#N/A</v>
      </c>
      <c r="Q363" s="110" t="e">
        <v>#N/A</v>
      </c>
      <c r="R363" s="110" t="e">
        <v>#N/A</v>
      </c>
    </row>
    <row r="364" spans="3:19" s="79" customFormat="1" ht="13.15" customHeight="1" x14ac:dyDescent="0.2">
      <c r="C364" s="114"/>
      <c r="D364" s="53" t="s">
        <v>167</v>
      </c>
      <c r="E364" s="53" t="s">
        <v>65</v>
      </c>
      <c r="F364" s="53" t="s">
        <v>19</v>
      </c>
      <c r="G364" s="53" t="s">
        <v>191</v>
      </c>
      <c r="H364" s="110">
        <v>0.94354291866458895</v>
      </c>
      <c r="I364" s="110">
        <v>0.9437083557879441</v>
      </c>
      <c r="J364" s="110">
        <v>0.95241779244790781</v>
      </c>
      <c r="K364" s="110">
        <v>0.95243933636033506</v>
      </c>
      <c r="L364" s="110">
        <v>0.9524589899141469</v>
      </c>
      <c r="M364" s="110">
        <v>0.94392245751513004</v>
      </c>
      <c r="N364" s="110">
        <v>0.9547530277377354</v>
      </c>
      <c r="O364" s="110">
        <v>0.97478571946391546</v>
      </c>
      <c r="P364" s="110">
        <v>0.98404659616840295</v>
      </c>
      <c r="Q364" s="110">
        <v>0.99728575139663012</v>
      </c>
      <c r="R364" s="110">
        <v>0.97041181387427344</v>
      </c>
    </row>
    <row r="365" spans="3:19" s="79" customFormat="1" ht="13.15" customHeight="1" x14ac:dyDescent="0.2">
      <c r="C365" s="114"/>
      <c r="D365" s="53" t="s">
        <v>167</v>
      </c>
      <c r="E365" s="53" t="s">
        <v>70</v>
      </c>
      <c r="F365" s="53" t="s">
        <v>19</v>
      </c>
      <c r="G365" s="53" t="s">
        <v>191</v>
      </c>
      <c r="H365" s="110">
        <v>0.75655276321212217</v>
      </c>
      <c r="I365" s="110">
        <v>0.75581813933496578</v>
      </c>
      <c r="J365" s="110">
        <v>0.78151608523852156</v>
      </c>
      <c r="K365" s="110">
        <v>0.80552576126641362</v>
      </c>
      <c r="L365" s="110">
        <v>0.82749510388246095</v>
      </c>
      <c r="M365" s="110">
        <v>0.8681031899961611</v>
      </c>
      <c r="N365" s="110">
        <v>0.89554330355754219</v>
      </c>
      <c r="O365" s="110">
        <v>0.89489822782719119</v>
      </c>
      <c r="P365" s="110">
        <v>0.96741222711385844</v>
      </c>
      <c r="Q365" s="110">
        <v>0.98390802410388756</v>
      </c>
      <c r="R365" s="110">
        <v>0.95904770608679801</v>
      </c>
    </row>
    <row r="366" spans="3:19" s="79" customFormat="1" ht="13.15" customHeight="1" x14ac:dyDescent="0.2">
      <c r="C366" s="114"/>
      <c r="D366" s="53" t="s">
        <v>167</v>
      </c>
      <c r="E366" s="53" t="s">
        <v>225</v>
      </c>
      <c r="F366" s="53" t="s">
        <v>19</v>
      </c>
      <c r="G366" s="53" t="s">
        <v>191</v>
      </c>
      <c r="H366" s="110" t="e">
        <v>#N/A</v>
      </c>
      <c r="I366" s="110" t="e">
        <v>#N/A</v>
      </c>
      <c r="J366" s="110" t="e">
        <v>#N/A</v>
      </c>
      <c r="K366" s="110" t="e">
        <v>#N/A</v>
      </c>
      <c r="L366" s="110" t="e">
        <v>#N/A</v>
      </c>
      <c r="M366" s="110" t="e">
        <v>#N/A</v>
      </c>
      <c r="N366" s="110">
        <v>0.42574893384080004</v>
      </c>
      <c r="O366" s="110">
        <v>0.48574983093894702</v>
      </c>
      <c r="P366" s="110">
        <v>0.71820427660463171</v>
      </c>
      <c r="Q366" s="110">
        <v>0.80269106308215443</v>
      </c>
      <c r="R366" s="110">
        <v>0.84127318036363741</v>
      </c>
    </row>
    <row r="367" spans="3:19" s="79" customFormat="1" ht="13.15" customHeight="1" x14ac:dyDescent="0.2">
      <c r="C367" s="114"/>
      <c r="D367" s="53" t="s">
        <v>167</v>
      </c>
      <c r="E367" s="53" t="s">
        <v>226</v>
      </c>
      <c r="F367" s="53" t="s">
        <v>19</v>
      </c>
      <c r="G367" s="53" t="s">
        <v>191</v>
      </c>
      <c r="H367" s="110" t="e">
        <v>#N/A</v>
      </c>
      <c r="I367" s="110" t="e">
        <v>#N/A</v>
      </c>
      <c r="J367" s="110" t="e">
        <v>#N/A</v>
      </c>
      <c r="K367" s="110" t="e">
        <v>#N/A</v>
      </c>
      <c r="L367" s="110" t="e">
        <v>#N/A</v>
      </c>
      <c r="M367" s="110" t="e">
        <v>#N/A</v>
      </c>
      <c r="N367" s="110" t="e">
        <v>#N/A</v>
      </c>
      <c r="O367" s="110" t="e">
        <v>#N/A</v>
      </c>
      <c r="P367" s="110" t="e">
        <v>#N/A</v>
      </c>
      <c r="Q367" s="110" t="e">
        <v>#N/A</v>
      </c>
      <c r="R367" s="110" t="e">
        <v>#N/A</v>
      </c>
    </row>
    <row r="368" spans="3:19" s="79" customFormat="1" ht="13.15" customHeight="1" x14ac:dyDescent="0.2">
      <c r="C368" s="114"/>
      <c r="D368" s="53" t="s">
        <v>167</v>
      </c>
      <c r="E368" s="53" t="s">
        <v>74</v>
      </c>
      <c r="F368" s="53" t="s">
        <v>19</v>
      </c>
      <c r="G368" s="53" t="s">
        <v>191</v>
      </c>
      <c r="H368" s="110">
        <v>0.88739999999999997</v>
      </c>
      <c r="I368" s="110">
        <v>0.8874167115758882</v>
      </c>
      <c r="J368" s="110">
        <v>0.90483558489581584</v>
      </c>
      <c r="K368" s="110">
        <v>0.90487867272067035</v>
      </c>
      <c r="L368" s="110">
        <v>0.90491797982829403</v>
      </c>
      <c r="M368" s="110">
        <v>0.86227994295801003</v>
      </c>
      <c r="N368" s="110">
        <v>0.87359028926103011</v>
      </c>
      <c r="O368" s="110">
        <v>0.84620325795742823</v>
      </c>
      <c r="P368" s="110">
        <v>0.84203104191254907</v>
      </c>
      <c r="Q368" s="110">
        <v>0.77344022962995584</v>
      </c>
      <c r="R368" s="110">
        <v>0.66646900135560616</v>
      </c>
    </row>
    <row r="369" spans="3:18" s="79" customFormat="1" ht="13.15" customHeight="1" x14ac:dyDescent="0.2">
      <c r="C369" s="114"/>
      <c r="D369" s="53" t="s">
        <v>167</v>
      </c>
      <c r="E369" s="53" t="s">
        <v>78</v>
      </c>
      <c r="F369" s="53" t="s">
        <v>19</v>
      </c>
      <c r="G369" s="53" t="s">
        <v>191</v>
      </c>
      <c r="H369" s="110">
        <v>0.24</v>
      </c>
      <c r="I369" s="110">
        <v>0.26140024122533401</v>
      </c>
      <c r="J369" s="110">
        <v>0.27970009414593766</v>
      </c>
      <c r="K369" s="110">
        <v>0.38074373299887598</v>
      </c>
      <c r="L369" s="110">
        <v>0.40198993527410803</v>
      </c>
      <c r="M369" s="110">
        <v>0.43684819548929366</v>
      </c>
      <c r="N369" s="110">
        <v>0.50688805935753223</v>
      </c>
      <c r="O369" s="110">
        <v>0.50124082845190354</v>
      </c>
      <c r="P369" s="110">
        <v>0.50831271478508022</v>
      </c>
      <c r="Q369" s="110">
        <v>0.48371828111215281</v>
      </c>
      <c r="R369" s="110">
        <v>0.42382225993366296</v>
      </c>
    </row>
    <row r="370" spans="3:18" s="79" customFormat="1" ht="13.15" customHeight="1" x14ac:dyDescent="0.2">
      <c r="C370" s="114"/>
      <c r="D370" s="53" t="s">
        <v>167</v>
      </c>
      <c r="E370" s="53" t="s">
        <v>82</v>
      </c>
      <c r="F370" s="53" t="s">
        <v>19</v>
      </c>
      <c r="G370" s="53" t="s">
        <v>191</v>
      </c>
      <c r="H370" s="110" t="e">
        <v>#N/A</v>
      </c>
      <c r="I370" s="110" t="e">
        <v>#N/A</v>
      </c>
      <c r="J370" s="110" t="e">
        <v>#N/A</v>
      </c>
      <c r="K370" s="110" t="e">
        <v>#N/A</v>
      </c>
      <c r="L370" s="110" t="e">
        <v>#N/A</v>
      </c>
      <c r="M370" s="110" t="e">
        <v>#N/A</v>
      </c>
      <c r="N370" s="110">
        <v>0</v>
      </c>
      <c r="O370" s="110">
        <v>0</v>
      </c>
      <c r="P370" s="110">
        <v>0</v>
      </c>
      <c r="Q370" s="110">
        <v>0</v>
      </c>
      <c r="R370" s="110">
        <v>0.39699965859131198</v>
      </c>
    </row>
    <row r="371" spans="3:18" s="79" customFormat="1" ht="13.15" customHeight="1" x14ac:dyDescent="0.2">
      <c r="C371" s="114"/>
      <c r="D371" s="53" t="s">
        <v>167</v>
      </c>
      <c r="E371" s="53" t="s">
        <v>86</v>
      </c>
      <c r="F371" s="53" t="s">
        <v>19</v>
      </c>
      <c r="G371" s="53" t="s">
        <v>191</v>
      </c>
      <c r="H371" s="110">
        <v>0.19763707835151595</v>
      </c>
      <c r="I371" s="110">
        <v>0.20750362834629982</v>
      </c>
      <c r="J371" s="110">
        <v>0.21476215218337061</v>
      </c>
      <c r="K371" s="110">
        <v>0.24048163290422186</v>
      </c>
      <c r="L371" s="110">
        <v>0.2981529322519515</v>
      </c>
      <c r="M371" s="110">
        <v>0.3591337985629226</v>
      </c>
      <c r="N371" s="110">
        <v>0.42574893384080004</v>
      </c>
      <c r="O371" s="110">
        <v>0.48574983093894702</v>
      </c>
      <c r="P371" s="110">
        <v>0.64161316571502136</v>
      </c>
      <c r="Q371" s="110">
        <v>0.7008528587907209</v>
      </c>
      <c r="R371" s="110">
        <v>0.76162108519127825</v>
      </c>
    </row>
    <row r="372" spans="3:18" s="79" customFormat="1" ht="13.15" customHeight="1" x14ac:dyDescent="0.2">
      <c r="C372" s="114"/>
      <c r="D372" s="53" t="s">
        <v>167</v>
      </c>
      <c r="E372" s="53" t="s">
        <v>90</v>
      </c>
      <c r="F372" s="53" t="s">
        <v>19</v>
      </c>
      <c r="G372" s="53" t="s">
        <v>191</v>
      </c>
      <c r="H372" s="110">
        <v>0.59689999999999999</v>
      </c>
      <c r="I372" s="110">
        <v>0.6044031943221283</v>
      </c>
      <c r="J372" s="110">
        <v>0.63181500171373828</v>
      </c>
      <c r="K372" s="110">
        <v>0.64980179686504203</v>
      </c>
      <c r="L372" s="110">
        <v>0.68287686644476953</v>
      </c>
      <c r="M372" s="110">
        <v>0.71509104561136883</v>
      </c>
      <c r="N372" s="110">
        <v>0.74514237139053774</v>
      </c>
      <c r="O372" s="110">
        <v>0.75997684654732778</v>
      </c>
      <c r="P372" s="110">
        <v>0.78154850195473002</v>
      </c>
      <c r="Q372" s="110">
        <v>0.81241310822033019</v>
      </c>
      <c r="R372" s="110">
        <v>0.77627468400075172</v>
      </c>
    </row>
    <row r="373" spans="3:18" s="79" customFormat="1" ht="13.15" customHeight="1" x14ac:dyDescent="0.2">
      <c r="C373" s="114"/>
      <c r="D373" s="53" t="s">
        <v>167</v>
      </c>
      <c r="E373" s="53" t="s">
        <v>94</v>
      </c>
      <c r="F373" s="53" t="s">
        <v>19</v>
      </c>
      <c r="G373" s="53" t="s">
        <v>191</v>
      </c>
      <c r="H373" s="110" t="e">
        <v>#N/A</v>
      </c>
      <c r="I373" s="110" t="e">
        <v>#N/A</v>
      </c>
      <c r="J373" s="110" t="e">
        <v>#N/A</v>
      </c>
      <c r="K373" s="110" t="e">
        <v>#N/A</v>
      </c>
      <c r="L373" s="110" t="e">
        <v>#N/A</v>
      </c>
      <c r="M373" s="110" t="e">
        <v>#N/A</v>
      </c>
      <c r="N373" s="110">
        <v>0</v>
      </c>
      <c r="O373" s="110">
        <v>0</v>
      </c>
      <c r="P373" s="110">
        <v>0.21729986896950765</v>
      </c>
      <c r="Q373" s="110">
        <v>0.38593414734367554</v>
      </c>
      <c r="R373" s="110">
        <v>0.41149082229786793</v>
      </c>
    </row>
    <row r="374" spans="3:18" s="79" customFormat="1" ht="13.15" customHeight="1" x14ac:dyDescent="0.2">
      <c r="C374" s="114"/>
      <c r="D374" s="53" t="s">
        <v>167</v>
      </c>
      <c r="E374" s="53" t="s">
        <v>98</v>
      </c>
      <c r="F374" s="53" t="s">
        <v>19</v>
      </c>
      <c r="G374" s="53" t="s">
        <v>191</v>
      </c>
      <c r="H374" s="110" t="e">
        <v>#N/A</v>
      </c>
      <c r="I374" s="110" t="e">
        <v>#N/A</v>
      </c>
      <c r="J374" s="110" t="e">
        <v>#N/A</v>
      </c>
      <c r="K374" s="110" t="e">
        <v>#N/A</v>
      </c>
      <c r="L374" s="110" t="e">
        <v>#N/A</v>
      </c>
      <c r="M374" s="110" t="e">
        <v>#N/A</v>
      </c>
      <c r="N374" s="110">
        <v>0</v>
      </c>
      <c r="O374" s="110">
        <v>0</v>
      </c>
      <c r="P374" s="110">
        <v>0</v>
      </c>
      <c r="Q374" s="110">
        <v>0.42345318935288456</v>
      </c>
      <c r="R374" s="110">
        <v>0.58575686025515983</v>
      </c>
    </row>
    <row r="375" spans="3:18" s="79" customFormat="1" ht="13.15" customHeight="1" x14ac:dyDescent="0.2">
      <c r="C375" s="114"/>
      <c r="D375" s="53" t="s">
        <v>167</v>
      </c>
      <c r="E375" s="53" t="s">
        <v>102</v>
      </c>
      <c r="F375" s="53" t="s">
        <v>19</v>
      </c>
      <c r="G375" s="53" t="s">
        <v>191</v>
      </c>
      <c r="H375" s="110">
        <v>0.3914290932683448</v>
      </c>
      <c r="I375" s="110">
        <v>0.72999999999999976</v>
      </c>
      <c r="J375" s="110">
        <v>0.95020601926694637</v>
      </c>
      <c r="K375" s="110">
        <v>0.98599335881578976</v>
      </c>
      <c r="L375" s="110">
        <v>0.99202822159909776</v>
      </c>
      <c r="M375" s="110">
        <v>0.99202462763431243</v>
      </c>
      <c r="N375" s="110">
        <v>0.99207839201356207</v>
      </c>
      <c r="O375" s="110">
        <v>0.99298243995091418</v>
      </c>
      <c r="P375" s="110">
        <v>0.99738992303327445</v>
      </c>
      <c r="Q375" s="110">
        <v>0.99892843405496157</v>
      </c>
      <c r="R375" s="110" t="e">
        <v>#N/A</v>
      </c>
    </row>
    <row r="376" spans="3:18" s="79" customFormat="1" ht="13.15" customHeight="1" x14ac:dyDescent="0.2">
      <c r="C376" s="114"/>
      <c r="D376" s="53" t="s">
        <v>167</v>
      </c>
      <c r="E376" s="53" t="s">
        <v>106</v>
      </c>
      <c r="F376" s="53" t="s">
        <v>19</v>
      </c>
      <c r="G376" s="53" t="s">
        <v>191</v>
      </c>
      <c r="H376" s="110" t="e">
        <v>#N/A</v>
      </c>
      <c r="I376" s="110" t="e">
        <v>#N/A</v>
      </c>
      <c r="J376" s="110" t="e">
        <v>#N/A</v>
      </c>
      <c r="K376" s="110">
        <v>0.92440539559825119</v>
      </c>
      <c r="L376" s="110">
        <v>0.91449999999999998</v>
      </c>
      <c r="M376" s="110">
        <v>0.96276773333333343</v>
      </c>
      <c r="N376" s="110">
        <v>0.96833333333333338</v>
      </c>
      <c r="O376" s="110">
        <v>0.98499999999999999</v>
      </c>
      <c r="P376" s="110">
        <v>0.94</v>
      </c>
      <c r="Q376" s="110" t="e">
        <v>#N/A</v>
      </c>
      <c r="R376" s="110" t="e">
        <v>#N/A</v>
      </c>
    </row>
    <row r="377" spans="3:18" s="79" customFormat="1" ht="13.15" customHeight="1" x14ac:dyDescent="0.2">
      <c r="C377" s="114"/>
      <c r="D377" s="53" t="s">
        <v>167</v>
      </c>
      <c r="E377" s="53" t="s">
        <v>108</v>
      </c>
      <c r="F377" s="53" t="s">
        <v>19</v>
      </c>
      <c r="G377" s="53" t="s">
        <v>191</v>
      </c>
      <c r="H377" s="110" t="e">
        <v>#N/A</v>
      </c>
      <c r="I377" s="110" t="e">
        <v>#N/A</v>
      </c>
      <c r="J377" s="110" t="e">
        <v>#N/A</v>
      </c>
      <c r="K377" s="110" t="e">
        <v>#N/A</v>
      </c>
      <c r="L377" s="110" t="e">
        <v>#N/A</v>
      </c>
      <c r="M377" s="110" t="e">
        <v>#N/A</v>
      </c>
      <c r="N377" s="110" t="e">
        <v>#N/A</v>
      </c>
      <c r="O377" s="110">
        <v>7.3357441984862992E-2</v>
      </c>
      <c r="P377" s="110">
        <v>0.1760729783747168</v>
      </c>
      <c r="Q377" s="110">
        <v>0.57899562131576399</v>
      </c>
      <c r="R377" s="110">
        <v>0.8369686509930252</v>
      </c>
    </row>
    <row r="378" spans="3:18" s="79" customFormat="1" ht="13.15" customHeight="1" x14ac:dyDescent="0.2">
      <c r="C378" s="114"/>
      <c r="D378" s="53" t="s">
        <v>167</v>
      </c>
      <c r="E378" s="53" t="s">
        <v>207</v>
      </c>
      <c r="F378" s="53" t="s">
        <v>19</v>
      </c>
      <c r="G378" s="53" t="s">
        <v>191</v>
      </c>
      <c r="H378" s="110" t="e">
        <v>#N/A</v>
      </c>
      <c r="I378" s="110" t="e">
        <v>#N/A</v>
      </c>
      <c r="J378" s="110" t="e">
        <v>#N/A</v>
      </c>
      <c r="K378" s="110" t="e">
        <v>#N/A</v>
      </c>
      <c r="L378" s="110" t="e">
        <v>#N/A</v>
      </c>
      <c r="M378" s="110" t="e">
        <v>#N/A</v>
      </c>
      <c r="N378" s="110" t="e">
        <v>#N/A</v>
      </c>
      <c r="O378" s="110" t="e">
        <v>#N/A</v>
      </c>
      <c r="P378" s="110" t="e">
        <v>#N/A</v>
      </c>
      <c r="Q378" s="110">
        <v>0.21407084457006603</v>
      </c>
      <c r="R378" s="110">
        <v>0.37703648441782861</v>
      </c>
    </row>
    <row r="379" spans="3:18" s="79" customFormat="1" ht="13.15" customHeight="1" x14ac:dyDescent="0.2">
      <c r="C379" s="114"/>
      <c r="D379" s="53" t="s">
        <v>167</v>
      </c>
      <c r="E379" s="53" t="s">
        <v>112</v>
      </c>
      <c r="F379" s="53" t="s">
        <v>19</v>
      </c>
      <c r="G379" s="53" t="s">
        <v>191</v>
      </c>
      <c r="H379" s="110">
        <v>1</v>
      </c>
      <c r="I379" s="110">
        <v>1</v>
      </c>
      <c r="J379" s="110">
        <v>1</v>
      </c>
      <c r="K379" s="110">
        <v>1</v>
      </c>
      <c r="L379" s="110">
        <v>1</v>
      </c>
      <c r="M379" s="110">
        <v>1</v>
      </c>
      <c r="N379" s="110">
        <v>1</v>
      </c>
      <c r="O379" s="110">
        <v>1</v>
      </c>
      <c r="P379" s="110">
        <v>1</v>
      </c>
      <c r="Q379" s="110">
        <v>1</v>
      </c>
      <c r="R379" s="110">
        <v>1</v>
      </c>
    </row>
    <row r="380" spans="3:18" s="79" customFormat="1" ht="13.15" customHeight="1" x14ac:dyDescent="0.2">
      <c r="C380" s="114"/>
      <c r="D380" s="53" t="s">
        <v>167</v>
      </c>
      <c r="E380" s="53" t="s">
        <v>52</v>
      </c>
      <c r="F380" s="53" t="s">
        <v>19</v>
      </c>
      <c r="G380" s="53" t="s">
        <v>191</v>
      </c>
      <c r="H380" s="110">
        <v>0.98479771255090665</v>
      </c>
      <c r="I380" s="110">
        <v>0.99099592001203407</v>
      </c>
      <c r="J380" s="110">
        <v>0.99139824783630515</v>
      </c>
      <c r="K380" s="110">
        <v>0.99557314784578022</v>
      </c>
      <c r="L380" s="110">
        <v>0.99817036785942459</v>
      </c>
      <c r="M380" s="110">
        <v>0.99816853293912122</v>
      </c>
      <c r="N380" s="110" t="e">
        <v>#N/A</v>
      </c>
      <c r="O380" s="110" t="e">
        <v>#N/A</v>
      </c>
      <c r="P380" s="110" t="e">
        <v>#N/A</v>
      </c>
      <c r="Q380" s="110" t="e">
        <v>#N/A</v>
      </c>
      <c r="R380" s="110" t="e">
        <v>#N/A</v>
      </c>
    </row>
    <row r="381" spans="3:18" s="79" customFormat="1" ht="13.15" customHeight="1" x14ac:dyDescent="0.2">
      <c r="C381" s="114"/>
      <c r="D381" s="53" t="s">
        <v>167</v>
      </c>
      <c r="E381" s="53" t="s">
        <v>53</v>
      </c>
      <c r="F381" s="53" t="s">
        <v>19</v>
      </c>
      <c r="G381" s="53" t="s">
        <v>191</v>
      </c>
      <c r="H381" s="110" t="e">
        <v>#N/A</v>
      </c>
      <c r="I381" s="110" t="e">
        <v>#N/A</v>
      </c>
      <c r="J381" s="110" t="e">
        <v>#N/A</v>
      </c>
      <c r="K381" s="110" t="e">
        <v>#N/A</v>
      </c>
      <c r="L381" s="110">
        <v>0.76419880567262133</v>
      </c>
      <c r="M381" s="110">
        <v>0.81639216399800563</v>
      </c>
      <c r="N381" s="110" t="e">
        <v>#N/A</v>
      </c>
      <c r="O381" s="110" t="e">
        <v>#N/A</v>
      </c>
      <c r="P381" s="110" t="e">
        <v>#N/A</v>
      </c>
      <c r="Q381" s="110" t="e">
        <v>#N/A</v>
      </c>
      <c r="R381" s="110" t="e">
        <v>#N/A</v>
      </c>
    </row>
    <row r="382" spans="3:18" s="79" customFormat="1" ht="13.15" customHeight="1" x14ac:dyDescent="0.2">
      <c r="C382" s="114"/>
      <c r="D382" s="53" t="s">
        <v>167</v>
      </c>
      <c r="E382" s="53" t="s">
        <v>124</v>
      </c>
      <c r="F382" s="53" t="s">
        <v>19</v>
      </c>
      <c r="G382" s="53" t="s">
        <v>191</v>
      </c>
      <c r="H382" s="110">
        <v>0.63500000000000001</v>
      </c>
      <c r="I382" s="110">
        <v>0.64283045787138771</v>
      </c>
      <c r="J382" s="110">
        <v>0.66143278769976965</v>
      </c>
      <c r="K382" s="110">
        <v>0.67985374560685274</v>
      </c>
      <c r="L382" s="110">
        <v>0.72199305742392494</v>
      </c>
      <c r="M382" s="110">
        <v>0.7631904139121316</v>
      </c>
      <c r="N382" s="110" t="e">
        <v>#N/A</v>
      </c>
      <c r="O382" s="110" t="e">
        <v>#N/A</v>
      </c>
      <c r="P382" s="110" t="e">
        <v>#N/A</v>
      </c>
      <c r="Q382" s="110" t="e">
        <v>#N/A</v>
      </c>
      <c r="R382" s="110" t="e">
        <v>#N/A</v>
      </c>
    </row>
    <row r="383" spans="3:18" s="79" customFormat="1" ht="13.15" customHeight="1" x14ac:dyDescent="0.2">
      <c r="C383" s="114"/>
      <c r="D383" s="53" t="s">
        <v>167</v>
      </c>
      <c r="E383" s="53" t="s">
        <v>129</v>
      </c>
      <c r="F383" s="53" t="s">
        <v>19</v>
      </c>
      <c r="G383" s="53" t="s">
        <v>191</v>
      </c>
      <c r="H383" s="110">
        <v>0</v>
      </c>
      <c r="I383" s="110">
        <v>0</v>
      </c>
      <c r="J383" s="110">
        <v>0</v>
      </c>
      <c r="K383" s="110">
        <v>0</v>
      </c>
      <c r="L383" s="110">
        <v>0</v>
      </c>
      <c r="M383" s="110">
        <v>0</v>
      </c>
      <c r="N383" s="110" t="e">
        <v>#N/A</v>
      </c>
      <c r="O383" s="110" t="e">
        <v>#N/A</v>
      </c>
      <c r="P383" s="110" t="e">
        <v>#N/A</v>
      </c>
      <c r="Q383" s="110" t="e">
        <v>#N/A</v>
      </c>
      <c r="R383" s="110" t="e">
        <v>#N/A</v>
      </c>
    </row>
    <row r="384" spans="3:18" s="79" customFormat="1" ht="13.15" customHeight="1" x14ac:dyDescent="0.2">
      <c r="C384" s="114"/>
      <c r="D384" s="53" t="s">
        <v>167</v>
      </c>
      <c r="E384" s="53" t="s">
        <v>134</v>
      </c>
      <c r="F384" s="53" t="s">
        <v>19</v>
      </c>
      <c r="G384" s="53" t="s">
        <v>191</v>
      </c>
      <c r="H384" s="110">
        <v>0.97</v>
      </c>
      <c r="I384" s="110">
        <v>0.98199184002406859</v>
      </c>
      <c r="J384" s="110">
        <v>0.98279649567261052</v>
      </c>
      <c r="K384" s="110">
        <v>0.98280829308169115</v>
      </c>
      <c r="L384" s="110">
        <v>0.98581090178993869</v>
      </c>
      <c r="M384" s="110">
        <v>0.98581993212099484</v>
      </c>
      <c r="N384" s="110" t="e">
        <v>#N/A</v>
      </c>
      <c r="O384" s="110" t="e">
        <v>#N/A</v>
      </c>
      <c r="P384" s="110" t="e">
        <v>#N/A</v>
      </c>
      <c r="Q384" s="110" t="e">
        <v>#N/A</v>
      </c>
      <c r="R384" s="110" t="e">
        <v>#N/A</v>
      </c>
    </row>
    <row r="385" spans="3:19" s="79" customFormat="1" ht="13.15" customHeight="1" x14ac:dyDescent="0.2">
      <c r="C385" s="114"/>
      <c r="D385" s="53" t="s">
        <v>168</v>
      </c>
      <c r="E385" s="53" t="s">
        <v>147</v>
      </c>
      <c r="F385" s="53" t="s">
        <v>19</v>
      </c>
      <c r="G385" s="53" t="s">
        <v>149</v>
      </c>
      <c r="H385" s="110">
        <v>103000</v>
      </c>
      <c r="I385" s="110">
        <v>103000</v>
      </c>
      <c r="J385" s="110">
        <v>103000</v>
      </c>
      <c r="K385" s="110">
        <v>103000</v>
      </c>
      <c r="L385" s="110">
        <v>103000</v>
      </c>
      <c r="M385" s="110">
        <v>103000</v>
      </c>
      <c r="N385" s="110">
        <v>103000</v>
      </c>
      <c r="O385" s="110">
        <v>103000</v>
      </c>
      <c r="P385" s="110">
        <v>103000</v>
      </c>
      <c r="Q385" s="110">
        <v>103000</v>
      </c>
      <c r="R385" s="110">
        <v>103000</v>
      </c>
    </row>
    <row r="386" spans="3:19" s="79" customFormat="1" ht="13.15" customHeight="1" x14ac:dyDescent="0.2">
      <c r="C386" s="114"/>
      <c r="D386" s="53" t="s">
        <v>168</v>
      </c>
      <c r="E386" s="53" t="s">
        <v>28</v>
      </c>
      <c r="F386" s="53" t="s">
        <v>19</v>
      </c>
      <c r="G386" s="53" t="s">
        <v>152</v>
      </c>
      <c r="H386" s="110">
        <v>319575</v>
      </c>
      <c r="I386" s="110">
        <v>329050</v>
      </c>
      <c r="J386" s="110">
        <v>325671</v>
      </c>
      <c r="K386" s="110">
        <v>329100</v>
      </c>
      <c r="L386" s="110">
        <v>340110</v>
      </c>
      <c r="M386" s="110">
        <v>348450</v>
      </c>
      <c r="N386" s="110">
        <v>354937</v>
      </c>
      <c r="O386" s="110">
        <v>354937</v>
      </c>
      <c r="P386" s="110">
        <v>365990</v>
      </c>
      <c r="Q386" s="110">
        <v>368792</v>
      </c>
      <c r="R386" s="110">
        <v>376248</v>
      </c>
    </row>
    <row r="387" spans="3:19" s="79" customFormat="1" ht="13.15" customHeight="1" x14ac:dyDescent="0.2">
      <c r="C387" s="114"/>
      <c r="D387" s="53" t="s">
        <v>168</v>
      </c>
      <c r="E387" s="53" t="s">
        <v>31</v>
      </c>
      <c r="F387" s="53" t="s">
        <v>19</v>
      </c>
      <c r="G387" s="53" t="s">
        <v>152</v>
      </c>
      <c r="H387" s="110">
        <v>125618.42750110201</v>
      </c>
      <c r="I387" s="110">
        <v>132421</v>
      </c>
      <c r="J387" s="110">
        <v>128014.63878751561</v>
      </c>
      <c r="K387" s="110">
        <v>129362.50828556274</v>
      </c>
      <c r="L387" s="110">
        <v>130024.14507687517</v>
      </c>
      <c r="M387" s="110">
        <v>132283</v>
      </c>
      <c r="N387" s="110">
        <v>141834</v>
      </c>
      <c r="O387" s="110">
        <v>141834</v>
      </c>
      <c r="P387" s="110">
        <v>139343</v>
      </c>
      <c r="Q387" s="110">
        <v>136642.38491052948</v>
      </c>
      <c r="R387" s="110">
        <v>139392.15922992016</v>
      </c>
      <c r="S387" s="143"/>
    </row>
    <row r="388" spans="3:19" s="79" customFormat="1" ht="13.15" customHeight="1" x14ac:dyDescent="0.2">
      <c r="C388" s="114"/>
      <c r="D388" s="53" t="s">
        <v>168</v>
      </c>
      <c r="E388" s="53" t="s">
        <v>58</v>
      </c>
      <c r="F388" s="53" t="s">
        <v>19</v>
      </c>
      <c r="G388" s="53" t="s">
        <v>191</v>
      </c>
      <c r="H388" s="110">
        <v>0.92832070372516906</v>
      </c>
      <c r="I388" s="110">
        <v>0.96404139248950305</v>
      </c>
      <c r="J388" s="110">
        <v>0.96436283071479756</v>
      </c>
      <c r="K388" s="110">
        <v>0.97667807799419315</v>
      </c>
      <c r="L388" s="110">
        <v>0.97981684161304816</v>
      </c>
      <c r="M388" s="110">
        <v>0.97288389286605237</v>
      </c>
      <c r="N388" s="110">
        <v>0.96599999999999997</v>
      </c>
      <c r="O388" s="110">
        <v>0.96774360835682582</v>
      </c>
      <c r="P388" s="110" t="e">
        <v>#N/A</v>
      </c>
      <c r="Q388" s="110" t="e">
        <v>#N/A</v>
      </c>
      <c r="R388" s="110" t="e">
        <v>#N/A</v>
      </c>
    </row>
    <row r="389" spans="3:19" s="79" customFormat="1" ht="13.15" customHeight="1" x14ac:dyDescent="0.2">
      <c r="C389" s="114"/>
      <c r="D389" s="53" t="s">
        <v>168</v>
      </c>
      <c r="E389" s="53" t="s">
        <v>60</v>
      </c>
      <c r="F389" s="53" t="s">
        <v>19</v>
      </c>
      <c r="G389" s="53" t="s">
        <v>191</v>
      </c>
      <c r="H389" s="110">
        <v>0.6002656805517983</v>
      </c>
      <c r="I389" s="110">
        <v>0.88878165140349341</v>
      </c>
      <c r="J389" s="110">
        <v>0.89193708978317809</v>
      </c>
      <c r="K389" s="110">
        <v>0.90967582474483555</v>
      </c>
      <c r="L389" s="110">
        <v>0.95895734204283434</v>
      </c>
      <c r="M389" s="110">
        <v>0.95747752923656104</v>
      </c>
      <c r="N389" s="110">
        <v>0.95600000000000007</v>
      </c>
      <c r="O389" s="110">
        <v>0.96272225544552625</v>
      </c>
      <c r="P389" s="110">
        <v>0.98779988948135178</v>
      </c>
      <c r="Q389" s="110">
        <v>0.98779988948135189</v>
      </c>
      <c r="R389" s="110">
        <v>0.99077998894813513</v>
      </c>
    </row>
    <row r="390" spans="3:19" s="79" customFormat="1" ht="13.15" customHeight="1" x14ac:dyDescent="0.2">
      <c r="C390" s="114"/>
      <c r="D390" s="53" t="s">
        <v>168</v>
      </c>
      <c r="E390" s="53" t="s">
        <v>61</v>
      </c>
      <c r="F390" s="53" t="s">
        <v>19</v>
      </c>
      <c r="G390" s="53" t="s">
        <v>191</v>
      </c>
      <c r="H390" s="110">
        <v>0.49735276219494401</v>
      </c>
      <c r="I390" s="110">
        <v>0.48993458184032151</v>
      </c>
      <c r="J390" s="110">
        <v>0.49396944328473996</v>
      </c>
      <c r="K390" s="110">
        <v>0.69579700341429573</v>
      </c>
      <c r="L390" s="110">
        <v>0.70424002903527361</v>
      </c>
      <c r="M390" s="110">
        <v>0.74268802491627794</v>
      </c>
      <c r="N390" s="110">
        <v>0.83299999999999996</v>
      </c>
      <c r="O390" s="110">
        <v>0.83885736274699096</v>
      </c>
      <c r="P390" s="110">
        <v>0.88336694344172295</v>
      </c>
      <c r="Q390" s="110">
        <v>0.88336694344172295</v>
      </c>
      <c r="R390" s="110">
        <v>0.89336694344172296</v>
      </c>
    </row>
    <row r="391" spans="3:19" s="79" customFormat="1" ht="13.15" customHeight="1" x14ac:dyDescent="0.2">
      <c r="C391" s="114"/>
      <c r="D391" s="53" t="s">
        <v>168</v>
      </c>
      <c r="E391" s="53" t="s">
        <v>62</v>
      </c>
      <c r="F391" s="53" t="s">
        <v>19</v>
      </c>
      <c r="G391" s="53" t="s">
        <v>191</v>
      </c>
      <c r="H391" s="110" t="e">
        <v>#N/A</v>
      </c>
      <c r="I391" s="110" t="e">
        <v>#N/A</v>
      </c>
      <c r="J391" s="110" t="e">
        <v>#N/A</v>
      </c>
      <c r="K391" s="110" t="e">
        <v>#N/A</v>
      </c>
      <c r="L391" s="110" t="e">
        <v>#N/A</v>
      </c>
      <c r="M391" s="110" t="e">
        <v>#N/A</v>
      </c>
      <c r="N391" s="110">
        <v>0.76949999999999996</v>
      </c>
      <c r="O391" s="110">
        <v>0.7846956159767029</v>
      </c>
      <c r="P391" s="110">
        <v>0.85635446344631594</v>
      </c>
      <c r="Q391" s="110">
        <v>0.85635446344631594</v>
      </c>
      <c r="R391" s="110">
        <v>0.88635446344631597</v>
      </c>
    </row>
    <row r="392" spans="3:19" s="79" customFormat="1" ht="13.15" customHeight="1" x14ac:dyDescent="0.2">
      <c r="C392" s="114"/>
      <c r="D392" s="53" t="s">
        <v>168</v>
      </c>
      <c r="E392" s="53" t="s">
        <v>63</v>
      </c>
      <c r="F392" s="53" t="s">
        <v>19</v>
      </c>
      <c r="G392" s="53" t="s">
        <v>191</v>
      </c>
      <c r="H392" s="110" t="e">
        <v>#N/A</v>
      </c>
      <c r="I392" s="110" t="e">
        <v>#N/A</v>
      </c>
      <c r="J392" s="110" t="e">
        <v>#N/A</v>
      </c>
      <c r="K392" s="110" t="e">
        <v>#N/A</v>
      </c>
      <c r="L392" s="110" t="e">
        <v>#N/A</v>
      </c>
      <c r="M392" s="110" t="e">
        <v>#N/A</v>
      </c>
      <c r="N392" s="110" t="e">
        <v>#N/A</v>
      </c>
      <c r="O392" s="110" t="e">
        <v>#N/A</v>
      </c>
      <c r="P392" s="110">
        <v>0.85635446344631594</v>
      </c>
      <c r="Q392" s="110">
        <v>0.85635446344631594</v>
      </c>
      <c r="R392" s="110">
        <v>0.88635446344631597</v>
      </c>
    </row>
    <row r="393" spans="3:19" s="79" customFormat="1" ht="13.15" customHeight="1" x14ac:dyDescent="0.2">
      <c r="C393" s="114"/>
      <c r="D393" s="53" t="s">
        <v>168</v>
      </c>
      <c r="E393" s="53" t="s">
        <v>65</v>
      </c>
      <c r="F393" s="53" t="s">
        <v>19</v>
      </c>
      <c r="G393" s="53" t="s">
        <v>191</v>
      </c>
      <c r="H393" s="110">
        <v>0.93761952900210321</v>
      </c>
      <c r="I393" s="110">
        <v>0.95164009017131845</v>
      </c>
      <c r="J393" s="110">
        <v>0.95195739345734642</v>
      </c>
      <c r="K393" s="110">
        <v>0.95609071832297965</v>
      </c>
      <c r="L393" s="110">
        <v>0.947088247893351</v>
      </c>
      <c r="M393" s="110">
        <v>0.9809121353461896</v>
      </c>
      <c r="N393" s="110">
        <v>0.99543903549219515</v>
      </c>
      <c r="O393" s="110">
        <v>0.9972357806485046</v>
      </c>
      <c r="P393" s="110">
        <v>0.99208428123407688</v>
      </c>
      <c r="Q393" s="110">
        <v>0.99240246415006939</v>
      </c>
      <c r="R393" s="110">
        <v>0.99295489607636223</v>
      </c>
    </row>
    <row r="394" spans="3:19" s="79" customFormat="1" ht="13.15" customHeight="1" x14ac:dyDescent="0.2">
      <c r="C394" s="114"/>
      <c r="D394" s="53" t="s">
        <v>168</v>
      </c>
      <c r="E394" s="53" t="s">
        <v>70</v>
      </c>
      <c r="F394" s="53" t="s">
        <v>19</v>
      </c>
      <c r="G394" s="53" t="s">
        <v>191</v>
      </c>
      <c r="H394" s="110">
        <v>0.59474531212256032</v>
      </c>
      <c r="I394" s="110">
        <v>0.88054796434128357</v>
      </c>
      <c r="J394" s="110">
        <v>0.89249631016054254</v>
      </c>
      <c r="K394" s="110">
        <v>0.94027377918828758</v>
      </c>
      <c r="L394" s="110">
        <v>0.91849994349628217</v>
      </c>
      <c r="M394" s="110">
        <v>0.95745485058548718</v>
      </c>
      <c r="N394" s="110">
        <v>0.96941475555226531</v>
      </c>
      <c r="O394" s="110">
        <v>0.97623133883624513</v>
      </c>
      <c r="P394" s="110">
        <v>0.98779988948135178</v>
      </c>
      <c r="Q394" s="110">
        <v>0.98830252770011839</v>
      </c>
      <c r="R394" s="110">
        <v>0.98860877497701183</v>
      </c>
    </row>
    <row r="395" spans="3:19" s="79" customFormat="1" ht="13.15" customHeight="1" x14ac:dyDescent="0.2">
      <c r="C395" s="114"/>
      <c r="D395" s="53" t="s">
        <v>168</v>
      </c>
      <c r="E395" s="53" t="s">
        <v>225</v>
      </c>
      <c r="F395" s="53" t="s">
        <v>19</v>
      </c>
      <c r="G395" s="53" t="s">
        <v>191</v>
      </c>
      <c r="H395" s="110" t="e">
        <v>#N/A</v>
      </c>
      <c r="I395" s="110" t="e">
        <v>#N/A</v>
      </c>
      <c r="J395" s="110" t="e">
        <v>#N/A</v>
      </c>
      <c r="K395" s="110" t="e">
        <v>#N/A</v>
      </c>
      <c r="L395" s="110" t="e">
        <v>#N/A</v>
      </c>
      <c r="M395" s="110" t="e">
        <v>#N/A</v>
      </c>
      <c r="N395" s="110">
        <v>0.81990152925250637</v>
      </c>
      <c r="O395" s="110">
        <v>0.83609244384280212</v>
      </c>
      <c r="P395" s="110">
        <v>0.88655332524776986</v>
      </c>
      <c r="Q395" s="110">
        <v>0.89154546966329196</v>
      </c>
      <c r="R395" s="110">
        <v>0.92588636409526215</v>
      </c>
    </row>
    <row r="396" spans="3:19" s="79" customFormat="1" ht="13.15" customHeight="1" x14ac:dyDescent="0.2">
      <c r="C396" s="114"/>
      <c r="D396" s="53" t="s">
        <v>168</v>
      </c>
      <c r="E396" s="53" t="s">
        <v>226</v>
      </c>
      <c r="F396" s="53" t="s">
        <v>19</v>
      </c>
      <c r="G396" s="53" t="s">
        <v>191</v>
      </c>
      <c r="H396" s="110" t="e">
        <v>#N/A</v>
      </c>
      <c r="I396" s="110" t="e">
        <v>#N/A</v>
      </c>
      <c r="J396" s="110" t="e">
        <v>#N/A</v>
      </c>
      <c r="K396" s="110" t="e">
        <v>#N/A</v>
      </c>
      <c r="L396" s="110" t="e">
        <v>#N/A</v>
      </c>
      <c r="M396" s="110" t="e">
        <v>#N/A</v>
      </c>
      <c r="N396" s="110" t="e">
        <v>#N/A</v>
      </c>
      <c r="O396" s="110" t="e">
        <v>#N/A</v>
      </c>
      <c r="P396" s="110" t="e">
        <v>#N/A</v>
      </c>
      <c r="Q396" s="110" t="e">
        <v>#N/A</v>
      </c>
      <c r="R396" s="110" t="e">
        <v>#N/A</v>
      </c>
    </row>
    <row r="397" spans="3:19" s="79" customFormat="1" ht="13.15" customHeight="1" x14ac:dyDescent="0.2">
      <c r="C397" s="114"/>
      <c r="D397" s="53" t="s">
        <v>168</v>
      </c>
      <c r="E397" s="53" t="s">
        <v>74</v>
      </c>
      <c r="F397" s="53" t="s">
        <v>19</v>
      </c>
      <c r="G397" s="53" t="s">
        <v>191</v>
      </c>
      <c r="H397" s="110">
        <v>0.85067407426441588</v>
      </c>
      <c r="I397" s="110">
        <v>0.87704304383176002</v>
      </c>
      <c r="J397" s="110">
        <v>0.87763980744142644</v>
      </c>
      <c r="K397" s="110">
        <v>0.88541349897048882</v>
      </c>
      <c r="L397" s="110">
        <v>0.90517347582945606</v>
      </c>
      <c r="M397" s="110">
        <v>0.93877520165100581</v>
      </c>
      <c r="N397" s="110">
        <v>0.97362428613731544</v>
      </c>
      <c r="O397" s="110">
        <v>0.93169330967224262</v>
      </c>
      <c r="P397" s="110">
        <v>0.88996935619299145</v>
      </c>
      <c r="Q397" s="110">
        <v>0.89014302652940513</v>
      </c>
      <c r="R397" s="110">
        <v>0.9079335610645336</v>
      </c>
    </row>
    <row r="398" spans="3:19" s="79" customFormat="1" ht="13.15" customHeight="1" x14ac:dyDescent="0.2">
      <c r="C398" s="114"/>
      <c r="D398" s="53" t="s">
        <v>168</v>
      </c>
      <c r="E398" s="53" t="s">
        <v>78</v>
      </c>
      <c r="F398" s="53" t="s">
        <v>19</v>
      </c>
      <c r="G398" s="53" t="s">
        <v>191</v>
      </c>
      <c r="H398" s="110">
        <v>0.43214823665585061</v>
      </c>
      <c r="I398" s="110">
        <v>0.78245491617896901</v>
      </c>
      <c r="J398" s="110">
        <v>0.79580488190414533</v>
      </c>
      <c r="K398" s="110">
        <v>0.83735325418733209</v>
      </c>
      <c r="L398" s="110">
        <v>0.88067231836294191</v>
      </c>
      <c r="M398" s="110">
        <v>0.87999969761798569</v>
      </c>
      <c r="N398" s="110">
        <v>0.90498921274165567</v>
      </c>
      <c r="O398" s="110">
        <v>0.87154932179947775</v>
      </c>
      <c r="P398" s="110">
        <v>0.83984125503254559</v>
      </c>
      <c r="Q398" s="110">
        <v>0.84129407190662608</v>
      </c>
      <c r="R398" s="110">
        <v>0.9079335610645336</v>
      </c>
    </row>
    <row r="399" spans="3:19" s="79" customFormat="1" ht="13.15" customHeight="1" x14ac:dyDescent="0.2">
      <c r="C399" s="114"/>
      <c r="D399" s="53" t="s">
        <v>168</v>
      </c>
      <c r="E399" s="53" t="s">
        <v>82</v>
      </c>
      <c r="F399" s="53" t="s">
        <v>19</v>
      </c>
      <c r="G399" s="53" t="s">
        <v>191</v>
      </c>
      <c r="H399" s="110" t="e">
        <v>#N/A</v>
      </c>
      <c r="I399" s="110" t="e">
        <v>#N/A</v>
      </c>
      <c r="J399" s="110" t="e">
        <v>#N/A</v>
      </c>
      <c r="K399" s="110" t="e">
        <v>#N/A</v>
      </c>
      <c r="L399" s="110" t="e">
        <v>#N/A</v>
      </c>
      <c r="M399" s="110" t="e">
        <v>#N/A</v>
      </c>
      <c r="N399" s="110">
        <v>0.67581574939718259</v>
      </c>
      <c r="O399" s="110">
        <v>0.65348031167346399</v>
      </c>
      <c r="P399" s="110">
        <v>0.64336923993311468</v>
      </c>
      <c r="Q399" s="110">
        <v>0.65362418695916413</v>
      </c>
      <c r="R399" s="110">
        <v>0.68580528765251447</v>
      </c>
    </row>
    <row r="400" spans="3:19" s="79" customFormat="1" ht="13.15" customHeight="1" x14ac:dyDescent="0.2">
      <c r="C400" s="114"/>
      <c r="D400" s="53" t="s">
        <v>168</v>
      </c>
      <c r="E400" s="53" t="s">
        <v>86</v>
      </c>
      <c r="F400" s="53" t="s">
        <v>19</v>
      </c>
      <c r="G400" s="53" t="s">
        <v>191</v>
      </c>
      <c r="H400" s="110">
        <v>0.6080261767283508</v>
      </c>
      <c r="I400" s="110">
        <v>0.59895726592267495</v>
      </c>
      <c r="J400" s="110">
        <v>0.60388998483802059</v>
      </c>
      <c r="K400" s="110">
        <v>0.71109890636530992</v>
      </c>
      <c r="L400" s="110">
        <v>0.72276266362255182</v>
      </c>
      <c r="M400" s="110">
        <v>0.76222190304120707</v>
      </c>
      <c r="N400" s="110">
        <v>0.80383542028004573</v>
      </c>
      <c r="O400" s="110">
        <v>0.83461275593299211</v>
      </c>
      <c r="P400" s="110">
        <v>0.87614017209332351</v>
      </c>
      <c r="Q400" s="110">
        <v>0.88159883551569473</v>
      </c>
      <c r="R400" s="110">
        <v>0.9103090717971879</v>
      </c>
    </row>
    <row r="401" spans="3:19" s="79" customFormat="1" ht="13.15" customHeight="1" x14ac:dyDescent="0.2">
      <c r="C401" s="114"/>
      <c r="D401" s="53" t="s">
        <v>168</v>
      </c>
      <c r="E401" s="53" t="s">
        <v>90</v>
      </c>
      <c r="F401" s="53" t="s">
        <v>19</v>
      </c>
      <c r="G401" s="53" t="s">
        <v>191</v>
      </c>
      <c r="H401" s="110">
        <v>0</v>
      </c>
      <c r="I401" s="110">
        <v>0</v>
      </c>
      <c r="J401" s="110">
        <v>0</v>
      </c>
      <c r="K401" s="110">
        <v>0</v>
      </c>
      <c r="L401" s="110">
        <v>0</v>
      </c>
      <c r="M401" s="110">
        <v>0</v>
      </c>
      <c r="N401" s="110">
        <v>2.9593758196201189E-3</v>
      </c>
      <c r="O401" s="110">
        <v>2.9593758196201189E-3</v>
      </c>
      <c r="P401" s="110">
        <v>3.2509706264397926E-2</v>
      </c>
      <c r="Q401" s="110">
        <v>3.105324099835639E-2</v>
      </c>
      <c r="R401" s="110">
        <v>3.1154584596148442E-2</v>
      </c>
    </row>
    <row r="402" spans="3:19" s="79" customFormat="1" ht="13.15" customHeight="1" x14ac:dyDescent="0.2">
      <c r="C402" s="114"/>
      <c r="D402" s="53" t="s">
        <v>168</v>
      </c>
      <c r="E402" s="53" t="s">
        <v>94</v>
      </c>
      <c r="F402" s="53" t="s">
        <v>19</v>
      </c>
      <c r="G402" s="53" t="s">
        <v>191</v>
      </c>
      <c r="H402" s="110" t="e">
        <v>#N/A</v>
      </c>
      <c r="I402" s="110" t="e">
        <v>#N/A</v>
      </c>
      <c r="J402" s="110" t="e">
        <v>#N/A</v>
      </c>
      <c r="K402" s="110" t="e">
        <v>#N/A</v>
      </c>
      <c r="L402" s="110" t="e">
        <v>#N/A</v>
      </c>
      <c r="M402" s="110" t="e">
        <v>#N/A</v>
      </c>
      <c r="N402" s="110">
        <v>2.9593758196201189E-3</v>
      </c>
      <c r="O402" s="110">
        <v>2.9593758196201189E-3</v>
      </c>
      <c r="P402" s="110">
        <v>3.2509706264397926E-2</v>
      </c>
      <c r="Q402" s="110">
        <v>3.105324099835639E-2</v>
      </c>
      <c r="R402" s="110">
        <v>3.1154584596148442E-2</v>
      </c>
    </row>
    <row r="403" spans="3:19" s="79" customFormat="1" ht="13.15" customHeight="1" x14ac:dyDescent="0.2">
      <c r="C403" s="114"/>
      <c r="D403" s="53" t="s">
        <v>168</v>
      </c>
      <c r="E403" s="53" t="s">
        <v>98</v>
      </c>
      <c r="F403" s="53" t="s">
        <v>19</v>
      </c>
      <c r="G403" s="53" t="s">
        <v>191</v>
      </c>
      <c r="H403" s="110" t="e">
        <v>#N/A</v>
      </c>
      <c r="I403" s="110" t="e">
        <v>#N/A</v>
      </c>
      <c r="J403" s="110" t="e">
        <v>#N/A</v>
      </c>
      <c r="K403" s="110" t="e">
        <v>#N/A</v>
      </c>
      <c r="L403" s="110" t="e">
        <v>#N/A</v>
      </c>
      <c r="M403" s="110" t="e">
        <v>#N/A</v>
      </c>
      <c r="N403" s="110">
        <v>2.2129679766487585E-2</v>
      </c>
      <c r="O403" s="110">
        <v>2.2129679766487585E-2</v>
      </c>
      <c r="P403" s="110">
        <v>2.100776501151834E-2</v>
      </c>
      <c r="Q403" s="110">
        <v>2.0066597478117808E-2</v>
      </c>
      <c r="R403" s="110">
        <v>2.0132085688639379E-2</v>
      </c>
    </row>
    <row r="404" spans="3:19" s="79" customFormat="1" ht="13.15" customHeight="1" x14ac:dyDescent="0.2">
      <c r="C404" s="114"/>
      <c r="D404" s="53" t="s">
        <v>168</v>
      </c>
      <c r="E404" s="53" t="s">
        <v>102</v>
      </c>
      <c r="F404" s="53" t="s">
        <v>19</v>
      </c>
      <c r="G404" s="53" t="s">
        <v>191</v>
      </c>
      <c r="H404" s="110">
        <v>0.48311845867674863</v>
      </c>
      <c r="I404" s="110">
        <v>0.73086253411843016</v>
      </c>
      <c r="J404" s="110">
        <v>0.85888548261198261</v>
      </c>
      <c r="K404" s="110">
        <v>0.96891594865896535</v>
      </c>
      <c r="L404" s="110">
        <v>0.98561976291001485</v>
      </c>
      <c r="M404" s="110">
        <v>0.99876023374129708</v>
      </c>
      <c r="N404" s="110">
        <v>0.99924984136384798</v>
      </c>
      <c r="O404" s="110">
        <v>0.99924984136384798</v>
      </c>
      <c r="P404" s="110">
        <v>0.99670597015996498</v>
      </c>
      <c r="Q404" s="110">
        <v>0.99684505772785725</v>
      </c>
      <c r="R404" s="110" t="e">
        <v>#N/A</v>
      </c>
    </row>
    <row r="405" spans="3:19" s="79" customFormat="1" ht="13.15" customHeight="1" x14ac:dyDescent="0.2">
      <c r="C405" s="114"/>
      <c r="D405" s="53" t="s">
        <v>168</v>
      </c>
      <c r="E405" s="53" t="s">
        <v>106</v>
      </c>
      <c r="F405" s="53" t="s">
        <v>19</v>
      </c>
      <c r="G405" s="53" t="s">
        <v>191</v>
      </c>
      <c r="H405" s="110" t="e">
        <v>#N/A</v>
      </c>
      <c r="I405" s="110" t="e">
        <v>#N/A</v>
      </c>
      <c r="J405" s="110" t="e">
        <v>#N/A</v>
      </c>
      <c r="K405" s="110">
        <v>0.93229971931618216</v>
      </c>
      <c r="L405" s="110">
        <v>0.94666649637291034</v>
      </c>
      <c r="M405" s="110">
        <v>0.94999999999999984</v>
      </c>
      <c r="N405" s="110">
        <v>0.99599999999999989</v>
      </c>
      <c r="O405" s="110">
        <v>0.99599999999999989</v>
      </c>
      <c r="P405" s="110">
        <v>0.98429999999999995</v>
      </c>
      <c r="Q405" s="110" t="e">
        <v>#N/A</v>
      </c>
      <c r="R405" s="110" t="e">
        <v>#N/A</v>
      </c>
    </row>
    <row r="406" spans="3:19" s="79" customFormat="1" ht="13.15" customHeight="1" x14ac:dyDescent="0.2">
      <c r="C406" s="114"/>
      <c r="D406" s="53" t="s">
        <v>168</v>
      </c>
      <c r="E406" s="53" t="s">
        <v>108</v>
      </c>
      <c r="F406" s="53" t="s">
        <v>19</v>
      </c>
      <c r="G406" s="53" t="s">
        <v>191</v>
      </c>
      <c r="H406" s="110" t="e">
        <v>#N/A</v>
      </c>
      <c r="I406" s="110" t="e">
        <v>#N/A</v>
      </c>
      <c r="J406" s="110" t="e">
        <v>#N/A</v>
      </c>
      <c r="K406" s="110" t="e">
        <v>#N/A</v>
      </c>
      <c r="L406" s="110" t="e">
        <v>#N/A</v>
      </c>
      <c r="M406" s="110" t="e">
        <v>#N/A</v>
      </c>
      <c r="N406" s="110" t="e">
        <v>#N/A</v>
      </c>
      <c r="O406" s="110">
        <v>0</v>
      </c>
      <c r="P406" s="110">
        <v>0.40955771011102093</v>
      </c>
      <c r="Q406" s="110">
        <v>0.41561129167024097</v>
      </c>
      <c r="R406" s="110">
        <v>0.91587782086671288</v>
      </c>
    </row>
    <row r="407" spans="3:19" s="79" customFormat="1" ht="13.15" customHeight="1" x14ac:dyDescent="0.2">
      <c r="C407" s="114"/>
      <c r="D407" s="53" t="s">
        <v>168</v>
      </c>
      <c r="E407" s="53" t="s">
        <v>207</v>
      </c>
      <c r="F407" s="53" t="s">
        <v>19</v>
      </c>
      <c r="G407" s="53" t="s">
        <v>191</v>
      </c>
      <c r="H407" s="110" t="e">
        <v>#N/A</v>
      </c>
      <c r="I407" s="110" t="e">
        <v>#N/A</v>
      </c>
      <c r="J407" s="110" t="e">
        <v>#N/A</v>
      </c>
      <c r="K407" s="110" t="e">
        <v>#N/A</v>
      </c>
      <c r="L407" s="110" t="e">
        <v>#N/A</v>
      </c>
      <c r="M407" s="110" t="e">
        <v>#N/A</v>
      </c>
      <c r="N407" s="110" t="e">
        <v>#N/A</v>
      </c>
      <c r="O407" s="110" t="e">
        <v>#N/A</v>
      </c>
      <c r="P407" s="110" t="e">
        <v>#N/A</v>
      </c>
      <c r="Q407" s="110" t="e">
        <v>#N/A</v>
      </c>
      <c r="R407" s="110" t="e">
        <v>#N/A</v>
      </c>
    </row>
    <row r="408" spans="3:19" s="79" customFormat="1" ht="13.15" customHeight="1" x14ac:dyDescent="0.2">
      <c r="C408" s="114"/>
      <c r="D408" s="53" t="s">
        <v>168</v>
      </c>
      <c r="E408" s="53" t="s">
        <v>112</v>
      </c>
      <c r="F408" s="53" t="s">
        <v>19</v>
      </c>
      <c r="G408" s="53" t="s">
        <v>191</v>
      </c>
      <c r="H408" s="110">
        <v>0</v>
      </c>
      <c r="I408" s="110">
        <v>0</v>
      </c>
      <c r="J408" s="110">
        <v>0</v>
      </c>
      <c r="K408" s="110">
        <v>0</v>
      </c>
      <c r="L408" s="110">
        <v>0</v>
      </c>
      <c r="M408" s="110">
        <v>0</v>
      </c>
      <c r="N408" s="110">
        <v>0</v>
      </c>
      <c r="O408" s="110">
        <v>0</v>
      </c>
      <c r="P408" s="110">
        <v>0</v>
      </c>
      <c r="Q408" s="110">
        <v>0</v>
      </c>
      <c r="R408" s="110">
        <v>0</v>
      </c>
    </row>
    <row r="409" spans="3:19" s="79" customFormat="1" ht="13.15" customHeight="1" x14ac:dyDescent="0.2">
      <c r="C409" s="114"/>
      <c r="D409" s="53" t="s">
        <v>168</v>
      </c>
      <c r="E409" s="53" t="s">
        <v>52</v>
      </c>
      <c r="F409" s="53" t="s">
        <v>19</v>
      </c>
      <c r="G409" s="53" t="s">
        <v>191</v>
      </c>
      <c r="H409" s="110">
        <v>0.97077295016179188</v>
      </c>
      <c r="I409" s="110">
        <v>0.97119978359981041</v>
      </c>
      <c r="J409" s="110">
        <v>0.97684874945240374</v>
      </c>
      <c r="K409" s="110">
        <v>0.9811950452575432</v>
      </c>
      <c r="L409" s="110">
        <v>0.98243826465117812</v>
      </c>
      <c r="M409" s="110">
        <v>0.99998488089928406</v>
      </c>
      <c r="N409" s="110" t="e">
        <v>#N/A</v>
      </c>
      <c r="O409" s="110" t="e">
        <v>#N/A</v>
      </c>
      <c r="P409" s="110" t="e">
        <v>#N/A</v>
      </c>
      <c r="Q409" s="110" t="e">
        <v>#N/A</v>
      </c>
      <c r="R409" s="110" t="e">
        <v>#N/A</v>
      </c>
    </row>
    <row r="410" spans="3:19" s="79" customFormat="1" ht="13.15" customHeight="1" x14ac:dyDescent="0.2">
      <c r="C410" s="114"/>
      <c r="D410" s="53" t="s">
        <v>168</v>
      </c>
      <c r="E410" s="53" t="s">
        <v>53</v>
      </c>
      <c r="F410" s="53" t="s">
        <v>19</v>
      </c>
      <c r="G410" s="53" t="s">
        <v>191</v>
      </c>
      <c r="H410" s="110" t="e">
        <v>#N/A</v>
      </c>
      <c r="I410" s="110" t="e">
        <v>#N/A</v>
      </c>
      <c r="J410" s="110" t="e">
        <v>#N/A</v>
      </c>
      <c r="K410" s="110" t="e">
        <v>#N/A</v>
      </c>
      <c r="L410" s="110">
        <v>0.72276266362255182</v>
      </c>
      <c r="M410" s="110">
        <v>0.76634236252481802</v>
      </c>
      <c r="N410" s="110" t="e">
        <v>#N/A</v>
      </c>
      <c r="O410" s="110" t="e">
        <v>#N/A</v>
      </c>
      <c r="P410" s="110" t="e">
        <v>#N/A</v>
      </c>
      <c r="Q410" s="110" t="e">
        <v>#N/A</v>
      </c>
      <c r="R410" s="110" t="e">
        <v>#N/A</v>
      </c>
    </row>
    <row r="411" spans="3:19" s="79" customFormat="1" ht="13.15" customHeight="1" x14ac:dyDescent="0.2">
      <c r="C411" s="114"/>
      <c r="D411" s="53" t="s">
        <v>168</v>
      </c>
      <c r="E411" s="53" t="s">
        <v>124</v>
      </c>
      <c r="F411" s="53" t="s">
        <v>19</v>
      </c>
      <c r="G411" s="53" t="s">
        <v>191</v>
      </c>
      <c r="H411" s="110">
        <v>0</v>
      </c>
      <c r="I411" s="110">
        <v>0</v>
      </c>
      <c r="J411" s="110">
        <v>0</v>
      </c>
      <c r="K411" s="110">
        <v>0</v>
      </c>
      <c r="L411" s="110">
        <v>0</v>
      </c>
      <c r="M411" s="110">
        <v>0</v>
      </c>
      <c r="N411" s="110" t="e">
        <v>#N/A</v>
      </c>
      <c r="O411" s="110" t="e">
        <v>#N/A</v>
      </c>
      <c r="P411" s="110" t="e">
        <v>#N/A</v>
      </c>
      <c r="Q411" s="110" t="e">
        <v>#N/A</v>
      </c>
      <c r="R411" s="110" t="e">
        <v>#N/A</v>
      </c>
    </row>
    <row r="412" spans="3:19" s="79" customFormat="1" ht="13.15" customHeight="1" x14ac:dyDescent="0.2">
      <c r="C412" s="114"/>
      <c r="D412" s="53" t="s">
        <v>168</v>
      </c>
      <c r="E412" s="53" t="s">
        <v>129</v>
      </c>
      <c r="F412" s="53" t="s">
        <v>19</v>
      </c>
      <c r="G412" s="53" t="s">
        <v>191</v>
      </c>
      <c r="H412" s="110">
        <v>0.04</v>
      </c>
      <c r="I412" s="110">
        <v>0.04</v>
      </c>
      <c r="J412" s="110">
        <v>4.0089414508521597E-2</v>
      </c>
      <c r="K412" s="110">
        <v>3.9993815443224653E-2</v>
      </c>
      <c r="L412" s="110">
        <v>4.0166054704605908E-2</v>
      </c>
      <c r="M412" s="110">
        <v>6.4248618492172088E-2</v>
      </c>
      <c r="N412" s="110" t="e">
        <v>#N/A</v>
      </c>
      <c r="O412" s="110" t="e">
        <v>#N/A</v>
      </c>
      <c r="P412" s="110" t="e">
        <v>#N/A</v>
      </c>
      <c r="Q412" s="110" t="e">
        <v>#N/A</v>
      </c>
      <c r="R412" s="110" t="e">
        <v>#N/A</v>
      </c>
    </row>
    <row r="413" spans="3:19" s="79" customFormat="1" ht="13.15" customHeight="1" x14ac:dyDescent="0.2">
      <c r="C413" s="114"/>
      <c r="D413" s="53" t="s">
        <v>168</v>
      </c>
      <c r="E413" s="53" t="s">
        <v>134</v>
      </c>
      <c r="F413" s="53" t="s">
        <v>19</v>
      </c>
      <c r="G413" s="53" t="s">
        <v>191</v>
      </c>
      <c r="H413" s="110">
        <v>0.91719986638198636</v>
      </c>
      <c r="I413" s="110">
        <v>0.91850308130095049</v>
      </c>
      <c r="J413" s="110">
        <v>0.92932678139691638</v>
      </c>
      <c r="K413" s="110">
        <v>0.93765450076197265</v>
      </c>
      <c r="L413" s="110">
        <v>0.94003657107737648</v>
      </c>
      <c r="M413" s="110">
        <v>0.93859377244241515</v>
      </c>
      <c r="N413" s="110" t="e">
        <v>#N/A</v>
      </c>
      <c r="O413" s="110" t="e">
        <v>#N/A</v>
      </c>
      <c r="P413" s="110" t="e">
        <v>#N/A</v>
      </c>
      <c r="Q413" s="110" t="e">
        <v>#N/A</v>
      </c>
      <c r="R413" s="110" t="e">
        <v>#N/A</v>
      </c>
    </row>
    <row r="414" spans="3:19" s="79" customFormat="1" ht="13.15" customHeight="1" x14ac:dyDescent="0.2">
      <c r="C414" s="114"/>
      <c r="D414" s="53" t="s">
        <v>169</v>
      </c>
      <c r="E414" s="53" t="s">
        <v>147</v>
      </c>
      <c r="F414" s="53" t="s">
        <v>19</v>
      </c>
      <c r="G414" s="53" t="s">
        <v>149</v>
      </c>
      <c r="H414" s="110">
        <v>69798</v>
      </c>
      <c r="I414" s="110">
        <v>69798</v>
      </c>
      <c r="J414" s="110">
        <v>69798</v>
      </c>
      <c r="K414" s="110">
        <v>69798</v>
      </c>
      <c r="L414" s="110">
        <v>69798</v>
      </c>
      <c r="M414" s="110">
        <v>69798</v>
      </c>
      <c r="N414" s="110">
        <v>69798</v>
      </c>
      <c r="O414" s="110">
        <v>69798</v>
      </c>
      <c r="P414" s="110">
        <v>69798</v>
      </c>
      <c r="Q414" s="110">
        <v>69798</v>
      </c>
      <c r="R414" s="110">
        <v>69798</v>
      </c>
    </row>
    <row r="415" spans="3:19" s="79" customFormat="1" ht="13.15" customHeight="1" x14ac:dyDescent="0.2">
      <c r="C415" s="114"/>
      <c r="D415" s="53" t="s">
        <v>169</v>
      </c>
      <c r="E415" s="53" t="s">
        <v>28</v>
      </c>
      <c r="F415" s="53" t="s">
        <v>19</v>
      </c>
      <c r="G415" s="53" t="s">
        <v>152</v>
      </c>
      <c r="H415" s="110">
        <v>4582769</v>
      </c>
      <c r="I415" s="110">
        <v>4591087</v>
      </c>
      <c r="J415" s="110">
        <v>4605501</v>
      </c>
      <c r="K415" s="110">
        <v>4605501</v>
      </c>
      <c r="L415" s="110">
        <v>4724720</v>
      </c>
      <c r="M415" s="110">
        <v>4784383</v>
      </c>
      <c r="N415" s="110">
        <v>4784383</v>
      </c>
      <c r="O415" s="110">
        <v>4904240</v>
      </c>
      <c r="P415" s="110">
        <v>4964439.9999999888</v>
      </c>
      <c r="Q415" s="110">
        <v>5006324.0000000028</v>
      </c>
      <c r="R415" s="110">
        <v>5060004.0000000149</v>
      </c>
    </row>
    <row r="416" spans="3:19" s="79" customFormat="1" ht="13.15" customHeight="1" x14ac:dyDescent="0.2">
      <c r="C416" s="114"/>
      <c r="D416" s="53" t="s">
        <v>169</v>
      </c>
      <c r="E416" s="53" t="s">
        <v>31</v>
      </c>
      <c r="F416" s="53" t="s">
        <v>19</v>
      </c>
      <c r="G416" s="53" t="s">
        <v>152</v>
      </c>
      <c r="H416" s="110">
        <v>1766947</v>
      </c>
      <c r="I416" s="110">
        <v>1770196.6207932709</v>
      </c>
      <c r="J416" s="110">
        <v>1774693.3851920059</v>
      </c>
      <c r="K416" s="110">
        <v>1774693.3851920059</v>
      </c>
      <c r="L416" s="110">
        <v>1737474.722381074</v>
      </c>
      <c r="M416" s="110">
        <v>1758925.7881473545</v>
      </c>
      <c r="N416" s="110">
        <v>1724712.6647725611</v>
      </c>
      <c r="O416" s="110">
        <v>1772300.9623219103</v>
      </c>
      <c r="P416" s="110">
        <v>1789424.3051493382</v>
      </c>
      <c r="Q416" s="110">
        <v>1804575.5850995951</v>
      </c>
      <c r="R416" s="110">
        <v>1823987.6419762636</v>
      </c>
      <c r="S416" s="143"/>
    </row>
    <row r="417" spans="3:18" s="79" customFormat="1" ht="13.15" customHeight="1" x14ac:dyDescent="0.2">
      <c r="C417" s="114"/>
      <c r="D417" s="53" t="s">
        <v>169</v>
      </c>
      <c r="E417" s="53" t="s">
        <v>58</v>
      </c>
      <c r="F417" s="53" t="s">
        <v>19</v>
      </c>
      <c r="G417" s="53" t="s">
        <v>191</v>
      </c>
      <c r="H417" s="110">
        <v>0.95875692013583935</v>
      </c>
      <c r="I417" s="110">
        <v>0.95883714028319389</v>
      </c>
      <c r="J417" s="110">
        <v>0.95890570091373484</v>
      </c>
      <c r="K417" s="110">
        <v>0.95890570091373484</v>
      </c>
      <c r="L417" s="110">
        <v>0.96236633944442984</v>
      </c>
      <c r="M417" s="110">
        <v>0.96250409917489732</v>
      </c>
      <c r="N417" s="110">
        <v>0.96850409917489699</v>
      </c>
      <c r="O417" s="110">
        <v>0.94249866204591348</v>
      </c>
      <c r="P417" s="110" t="e">
        <v>#N/A</v>
      </c>
      <c r="Q417" s="110" t="e">
        <v>#N/A</v>
      </c>
      <c r="R417" s="110" t="e">
        <v>#N/A</v>
      </c>
    </row>
    <row r="418" spans="3:18" s="79" customFormat="1" ht="13.15" customHeight="1" x14ac:dyDescent="0.2">
      <c r="C418" s="114"/>
      <c r="D418" s="53" t="s">
        <v>169</v>
      </c>
      <c r="E418" s="53" t="s">
        <v>60</v>
      </c>
      <c r="F418" s="53" t="s">
        <v>19</v>
      </c>
      <c r="G418" s="53" t="s">
        <v>191</v>
      </c>
      <c r="H418" s="110">
        <v>0.48414944542553962</v>
      </c>
      <c r="I418" s="110">
        <v>0.54261025305516841</v>
      </c>
      <c r="J418" s="110">
        <v>0.69488140358917483</v>
      </c>
      <c r="K418" s="110">
        <v>0.77237582695169449</v>
      </c>
      <c r="L418" s="110">
        <v>0.87534089364463019</v>
      </c>
      <c r="M418" s="110">
        <v>0.88815453940093936</v>
      </c>
      <c r="N418" s="110">
        <v>0.89684010030612005</v>
      </c>
      <c r="O418" s="110">
        <v>0.87704413650777024</v>
      </c>
      <c r="P418" s="110">
        <v>0.90147034776076562</v>
      </c>
      <c r="Q418" s="110">
        <v>0.92100869337120772</v>
      </c>
      <c r="R418" s="110">
        <v>0.92076977398643867</v>
      </c>
    </row>
    <row r="419" spans="3:18" s="79" customFormat="1" ht="13.15" customHeight="1" x14ac:dyDescent="0.2">
      <c r="C419" s="114"/>
      <c r="D419" s="53" t="s">
        <v>169</v>
      </c>
      <c r="E419" s="53" t="s">
        <v>61</v>
      </c>
      <c r="F419" s="53" t="s">
        <v>19</v>
      </c>
      <c r="G419" s="53" t="s">
        <v>191</v>
      </c>
      <c r="H419" s="110">
        <v>0.41184635536600273</v>
      </c>
      <c r="I419" s="110">
        <v>0.40618987830078462</v>
      </c>
      <c r="J419" s="110">
        <v>0.4330075492714518</v>
      </c>
      <c r="K419" s="110">
        <v>0.44882766242330502</v>
      </c>
      <c r="L419" s="110">
        <v>0.52310895645110989</v>
      </c>
      <c r="M419" s="110">
        <v>0.55384560742069755</v>
      </c>
      <c r="N419" s="110">
        <v>0.69075723834295044</v>
      </c>
      <c r="O419" s="110">
        <v>0.72841836379944969</v>
      </c>
      <c r="P419" s="110">
        <v>0.8767156946894944</v>
      </c>
      <c r="Q419" s="110">
        <v>0.90686981887926643</v>
      </c>
      <c r="R419" s="110">
        <v>0.91571222911413164</v>
      </c>
    </row>
    <row r="420" spans="3:18" s="79" customFormat="1" ht="13.15" customHeight="1" x14ac:dyDescent="0.2">
      <c r="C420" s="114"/>
      <c r="D420" s="53" t="s">
        <v>169</v>
      </c>
      <c r="E420" s="53" t="s">
        <v>62</v>
      </c>
      <c r="F420" s="53" t="s">
        <v>19</v>
      </c>
      <c r="G420" s="53" t="s">
        <v>191</v>
      </c>
      <c r="H420" s="110" t="e">
        <v>#N/A</v>
      </c>
      <c r="I420" s="110" t="e">
        <v>#N/A</v>
      </c>
      <c r="J420" s="110" t="e">
        <v>#N/A</v>
      </c>
      <c r="K420" s="110" t="e">
        <v>#N/A</v>
      </c>
      <c r="L420" s="110" t="e">
        <v>#N/A</v>
      </c>
      <c r="M420" s="110" t="e">
        <v>#N/A</v>
      </c>
      <c r="N420" s="110">
        <v>0.15915694573750838</v>
      </c>
      <c r="O420" s="110">
        <v>0.58057735024862112</v>
      </c>
      <c r="P420" s="110">
        <v>0.67419244863394168</v>
      </c>
      <c r="Q420" s="110">
        <v>0.72312653006431948</v>
      </c>
      <c r="R420" s="110">
        <v>0.73229551236126211</v>
      </c>
    </row>
    <row r="421" spans="3:18" s="79" customFormat="1" ht="13.15" customHeight="1" x14ac:dyDescent="0.2">
      <c r="C421" s="114"/>
      <c r="D421" s="53" t="s">
        <v>169</v>
      </c>
      <c r="E421" s="53" t="s">
        <v>63</v>
      </c>
      <c r="F421" s="53" t="s">
        <v>19</v>
      </c>
      <c r="G421" s="53" t="s">
        <v>191</v>
      </c>
      <c r="H421" s="110" t="e">
        <v>#N/A</v>
      </c>
      <c r="I421" s="110" t="e">
        <v>#N/A</v>
      </c>
      <c r="J421" s="110" t="e">
        <v>#N/A</v>
      </c>
      <c r="K421" s="110" t="e">
        <v>#N/A</v>
      </c>
      <c r="L421" s="110" t="e">
        <v>#N/A</v>
      </c>
      <c r="M421" s="110" t="e">
        <v>#N/A</v>
      </c>
      <c r="N421" s="110" t="e">
        <v>#N/A</v>
      </c>
      <c r="O421" s="110" t="e">
        <v>#N/A</v>
      </c>
      <c r="P421" s="110" t="e">
        <v>#N/A</v>
      </c>
      <c r="Q421" s="110" t="e">
        <v>#N/A</v>
      </c>
      <c r="R421" s="110" t="e">
        <v>#N/A</v>
      </c>
    </row>
    <row r="422" spans="3:18" s="79" customFormat="1" ht="13.15" customHeight="1" x14ac:dyDescent="0.2">
      <c r="C422" s="114"/>
      <c r="D422" s="53" t="s">
        <v>169</v>
      </c>
      <c r="E422" s="53" t="s">
        <v>65</v>
      </c>
      <c r="F422" s="53" t="s">
        <v>19</v>
      </c>
      <c r="G422" s="53" t="s">
        <v>191</v>
      </c>
      <c r="H422" s="110">
        <v>0.96253724988582046</v>
      </c>
      <c r="I422" s="110">
        <v>0.96261950040454369</v>
      </c>
      <c r="J422" s="110">
        <v>0.96268363727978112</v>
      </c>
      <c r="K422" s="110">
        <v>0.96268363727978112</v>
      </c>
      <c r="L422" s="110">
        <v>0.97360105423013077</v>
      </c>
      <c r="M422" s="110">
        <v>0.97785494778313686</v>
      </c>
      <c r="N422" s="110">
        <v>0.9784548365680289</v>
      </c>
      <c r="O422" s="110">
        <v>0.97865480428804297</v>
      </c>
      <c r="P422" s="110">
        <v>0.97583936888082046</v>
      </c>
      <c r="Q422" s="110">
        <v>0.98965521647621135</v>
      </c>
      <c r="R422" s="110">
        <v>0.97248926971899396</v>
      </c>
    </row>
    <row r="423" spans="3:18" s="79" customFormat="1" ht="13.15" customHeight="1" x14ac:dyDescent="0.2">
      <c r="C423" s="114"/>
      <c r="D423" s="53" t="s">
        <v>169</v>
      </c>
      <c r="E423" s="53" t="s">
        <v>70</v>
      </c>
      <c r="F423" s="53" t="s">
        <v>19</v>
      </c>
      <c r="G423" s="53" t="s">
        <v>191</v>
      </c>
      <c r="H423" s="110">
        <v>0.54019985677266635</v>
      </c>
      <c r="I423" s="110">
        <v>0.70740924646183168</v>
      </c>
      <c r="J423" s="110">
        <v>0.79729892356303589</v>
      </c>
      <c r="K423" s="110">
        <v>0.81599031378285403</v>
      </c>
      <c r="L423" s="110">
        <v>0.92763605156578055</v>
      </c>
      <c r="M423" s="110">
        <v>0.95903508878195387</v>
      </c>
      <c r="N423" s="110">
        <v>0.9603264553826163</v>
      </c>
      <c r="O423" s="110">
        <v>0.96227175721233549</v>
      </c>
      <c r="P423" s="110">
        <v>0.96387182317880882</v>
      </c>
      <c r="Q423" s="110">
        <v>0.97764190525696271</v>
      </c>
      <c r="R423" s="110">
        <v>0.9501763349212613</v>
      </c>
    </row>
    <row r="424" spans="3:18" s="79" customFormat="1" ht="13.15" customHeight="1" x14ac:dyDescent="0.2">
      <c r="C424" s="114"/>
      <c r="D424" s="53" t="s">
        <v>169</v>
      </c>
      <c r="E424" s="53" t="s">
        <v>225</v>
      </c>
      <c r="F424" s="53" t="s">
        <v>19</v>
      </c>
      <c r="G424" s="53" t="s">
        <v>191</v>
      </c>
      <c r="H424" s="110" t="e">
        <v>#N/A</v>
      </c>
      <c r="I424" s="110" t="e">
        <v>#N/A</v>
      </c>
      <c r="J424" s="110" t="e">
        <v>#N/A</v>
      </c>
      <c r="K424" s="110" t="e">
        <v>#N/A</v>
      </c>
      <c r="L424" s="110" t="e">
        <v>#N/A</v>
      </c>
      <c r="M424" s="110" t="e">
        <v>#N/A</v>
      </c>
      <c r="N424" s="110">
        <v>0.35368210163890751</v>
      </c>
      <c r="O424" s="110">
        <v>0.66704318597226442</v>
      </c>
      <c r="P424" s="110">
        <v>0.78290253337272497</v>
      </c>
      <c r="Q424" s="110">
        <v>0.83815228971589995</v>
      </c>
      <c r="R424" s="110">
        <v>0.8698511584821621</v>
      </c>
    </row>
    <row r="425" spans="3:18" s="79" customFormat="1" ht="13.15" customHeight="1" x14ac:dyDescent="0.2">
      <c r="C425" s="114"/>
      <c r="D425" s="53" t="s">
        <v>169</v>
      </c>
      <c r="E425" s="53" t="s">
        <v>226</v>
      </c>
      <c r="F425" s="53" t="s">
        <v>19</v>
      </c>
      <c r="G425" s="53" t="s">
        <v>191</v>
      </c>
      <c r="H425" s="110" t="e">
        <v>#N/A</v>
      </c>
      <c r="I425" s="110" t="e">
        <v>#N/A</v>
      </c>
      <c r="J425" s="110" t="e">
        <v>#N/A</v>
      </c>
      <c r="K425" s="110" t="e">
        <v>#N/A</v>
      </c>
      <c r="L425" s="110" t="e">
        <v>#N/A</v>
      </c>
      <c r="M425" s="110" t="e">
        <v>#N/A</v>
      </c>
      <c r="N425" s="110" t="e">
        <v>#N/A</v>
      </c>
      <c r="O425" s="110" t="e">
        <v>#N/A</v>
      </c>
      <c r="P425" s="110" t="e">
        <v>#N/A</v>
      </c>
      <c r="Q425" s="110" t="e">
        <v>#N/A</v>
      </c>
      <c r="R425" s="110" t="e">
        <v>#N/A</v>
      </c>
    </row>
    <row r="426" spans="3:18" s="79" customFormat="1" ht="13.15" customHeight="1" x14ac:dyDescent="0.2">
      <c r="C426" s="114"/>
      <c r="D426" s="53" t="s">
        <v>169</v>
      </c>
      <c r="E426" s="53" t="s">
        <v>74</v>
      </c>
      <c r="F426" s="53" t="s">
        <v>19</v>
      </c>
      <c r="G426" s="53" t="s">
        <v>191</v>
      </c>
      <c r="H426" s="110">
        <v>0.92500000000000004</v>
      </c>
      <c r="I426" s="110">
        <v>0.92523900080908739</v>
      </c>
      <c r="J426" s="110">
        <v>0.92536727455956214</v>
      </c>
      <c r="K426" s="110">
        <v>0.92536727455956214</v>
      </c>
      <c r="L426" s="110">
        <v>0.93175385919584419</v>
      </c>
      <c r="M426" s="110">
        <v>0.93201499228169038</v>
      </c>
      <c r="N426" s="110">
        <v>0.93267437232925865</v>
      </c>
      <c r="O426" s="110">
        <v>0.93308524933809345</v>
      </c>
      <c r="P426" s="110">
        <v>0.92947798641932133</v>
      </c>
      <c r="Q426" s="110">
        <v>0.92953837538103767</v>
      </c>
      <c r="R426" s="110">
        <v>0.92963238639097778</v>
      </c>
    </row>
    <row r="427" spans="3:18" s="79" customFormat="1" ht="13.15" customHeight="1" x14ac:dyDescent="0.2">
      <c r="C427" s="114"/>
      <c r="D427" s="53" t="s">
        <v>169</v>
      </c>
      <c r="E427" s="53" t="s">
        <v>78</v>
      </c>
      <c r="F427" s="53" t="s">
        <v>19</v>
      </c>
      <c r="G427" s="53" t="s">
        <v>191</v>
      </c>
      <c r="H427" s="110">
        <v>0.33163583853958267</v>
      </c>
      <c r="I427" s="110">
        <v>0.60789077340721165</v>
      </c>
      <c r="J427" s="110">
        <v>0.70584305460995111</v>
      </c>
      <c r="K427" s="110">
        <v>0.80569974054718252</v>
      </c>
      <c r="L427" s="110">
        <v>0.86091025614536187</v>
      </c>
      <c r="M427" s="110">
        <v>0.90996047696929894</v>
      </c>
      <c r="N427" s="110">
        <v>0.92065291076523237</v>
      </c>
      <c r="O427" s="110">
        <v>0.92454351442467053</v>
      </c>
      <c r="P427" s="110">
        <v>0.85731036265988925</v>
      </c>
      <c r="Q427" s="110">
        <v>0.85737557399888908</v>
      </c>
      <c r="R427" s="110">
        <v>0.85747410510011501</v>
      </c>
    </row>
    <row r="428" spans="3:18" s="79" customFormat="1" ht="13.15" customHeight="1" x14ac:dyDescent="0.2">
      <c r="C428" s="114"/>
      <c r="D428" s="53" t="s">
        <v>169</v>
      </c>
      <c r="E428" s="53" t="s">
        <v>82</v>
      </c>
      <c r="F428" s="53" t="s">
        <v>19</v>
      </c>
      <c r="G428" s="53" t="s">
        <v>191</v>
      </c>
      <c r="H428" s="110" t="e">
        <v>#N/A</v>
      </c>
      <c r="I428" s="110" t="e">
        <v>#N/A</v>
      </c>
      <c r="J428" s="110" t="e">
        <v>#N/A</v>
      </c>
      <c r="K428" s="110" t="e">
        <v>#N/A</v>
      </c>
      <c r="L428" s="110" t="e">
        <v>#N/A</v>
      </c>
      <c r="M428" s="110" t="e">
        <v>#N/A</v>
      </c>
      <c r="N428" s="110">
        <v>0.55781671969400259</v>
      </c>
      <c r="O428" s="110">
        <v>0.62946509645021154</v>
      </c>
      <c r="P428" s="110">
        <v>0.64095557991722496</v>
      </c>
      <c r="Q428" s="110">
        <v>0.67306655010653993</v>
      </c>
      <c r="R428" s="110">
        <v>0.80159517688149451</v>
      </c>
    </row>
    <row r="429" spans="3:18" s="79" customFormat="1" ht="13.15" customHeight="1" x14ac:dyDescent="0.2">
      <c r="C429" s="114"/>
      <c r="D429" s="53" t="s">
        <v>169</v>
      </c>
      <c r="E429" s="53" t="s">
        <v>86</v>
      </c>
      <c r="F429" s="53" t="s">
        <v>19</v>
      </c>
      <c r="G429" s="53" t="s">
        <v>191</v>
      </c>
      <c r="H429" s="110">
        <v>1.6582274397590874E-2</v>
      </c>
      <c r="I429" s="110">
        <v>1.7229724450796974E-2</v>
      </c>
      <c r="J429" s="110">
        <v>4.5490325193529885E-2</v>
      </c>
      <c r="K429" s="110">
        <v>5.47358157086512E-2</v>
      </c>
      <c r="L429" s="110">
        <v>8.3079537965253011E-2</v>
      </c>
      <c r="M429" s="110">
        <v>0.12933085769968364</v>
      </c>
      <c r="N429" s="110">
        <v>0.35368210163890751</v>
      </c>
      <c r="O429" s="110">
        <v>0.47684056848198303</v>
      </c>
      <c r="P429" s="110">
        <v>0.62239235087792855</v>
      </c>
      <c r="Q429" s="110">
        <v>0.72065015466947469</v>
      </c>
      <c r="R429" s="110">
        <v>0.78468744539871305</v>
      </c>
    </row>
    <row r="430" spans="3:18" s="79" customFormat="1" ht="13.15" customHeight="1" x14ac:dyDescent="0.2">
      <c r="C430" s="114"/>
      <c r="D430" s="53" t="s">
        <v>169</v>
      </c>
      <c r="E430" s="53" t="s">
        <v>90</v>
      </c>
      <c r="F430" s="53" t="s">
        <v>19</v>
      </c>
      <c r="G430" s="53" t="s">
        <v>191</v>
      </c>
      <c r="H430" s="110">
        <v>0.4057217992390264</v>
      </c>
      <c r="I430" s="110">
        <v>0.40702855402478494</v>
      </c>
      <c r="J430" s="110">
        <v>0.41961823573517282</v>
      </c>
      <c r="K430" s="110">
        <v>0.43140694007853847</v>
      </c>
      <c r="L430" s="110">
        <v>0.48608587181460816</v>
      </c>
      <c r="M430" s="110">
        <v>0.48724693941770536</v>
      </c>
      <c r="N430" s="110">
        <v>0.49225071902836098</v>
      </c>
      <c r="O430" s="110">
        <v>0.49847990060462483</v>
      </c>
      <c r="P430" s="110">
        <v>0.48616362116943351</v>
      </c>
      <c r="Q430" s="110">
        <v>0.48566167995571041</v>
      </c>
      <c r="R430" s="110">
        <v>0.41860919582367229</v>
      </c>
    </row>
    <row r="431" spans="3:18" s="79" customFormat="1" ht="13.15" customHeight="1" x14ac:dyDescent="0.2">
      <c r="C431" s="114"/>
      <c r="D431" s="53" t="s">
        <v>169</v>
      </c>
      <c r="E431" s="53" t="s">
        <v>94</v>
      </c>
      <c r="F431" s="53" t="s">
        <v>19</v>
      </c>
      <c r="G431" s="53" t="s">
        <v>191</v>
      </c>
      <c r="H431" s="110" t="e">
        <v>#N/A</v>
      </c>
      <c r="I431" s="110" t="e">
        <v>#N/A</v>
      </c>
      <c r="J431" s="110" t="e">
        <v>#N/A</v>
      </c>
      <c r="K431" s="110" t="e">
        <v>#N/A</v>
      </c>
      <c r="L431" s="110" t="e">
        <v>#N/A</v>
      </c>
      <c r="M431" s="110" t="e">
        <v>#N/A</v>
      </c>
      <c r="N431" s="110">
        <v>0</v>
      </c>
      <c r="O431" s="110">
        <v>0.48601790308950915</v>
      </c>
      <c r="P431" s="110">
        <v>0.48468772750217975</v>
      </c>
      <c r="Q431" s="110">
        <v>0.48517236822651993</v>
      </c>
      <c r="R431" s="110">
        <v>0.41708506269029871</v>
      </c>
    </row>
    <row r="432" spans="3:18" s="79" customFormat="1" ht="13.15" customHeight="1" x14ac:dyDescent="0.2">
      <c r="C432" s="114"/>
      <c r="D432" s="53" t="s">
        <v>169</v>
      </c>
      <c r="E432" s="53" t="s">
        <v>98</v>
      </c>
      <c r="F432" s="53" t="s">
        <v>19</v>
      </c>
      <c r="G432" s="53" t="s">
        <v>191</v>
      </c>
      <c r="H432" s="110" t="e">
        <v>#N/A</v>
      </c>
      <c r="I432" s="110" t="e">
        <v>#N/A</v>
      </c>
      <c r="J432" s="110" t="e">
        <v>#N/A</v>
      </c>
      <c r="K432" s="110" t="e">
        <v>#N/A</v>
      </c>
      <c r="L432" s="110" t="e">
        <v>#N/A</v>
      </c>
      <c r="M432" s="110" t="e">
        <v>#N/A</v>
      </c>
      <c r="N432" s="110">
        <v>0.29654810572280366</v>
      </c>
      <c r="O432" s="110">
        <v>0.29835477192993964</v>
      </c>
      <c r="P432" s="110">
        <v>0.30006122399917101</v>
      </c>
      <c r="Q432" s="110">
        <v>0.30019668621980072</v>
      </c>
      <c r="R432" s="110">
        <v>0.30035305281249541</v>
      </c>
    </row>
    <row r="433" spans="3:19" s="79" customFormat="1" ht="13.15" customHeight="1" x14ac:dyDescent="0.2">
      <c r="C433" s="114"/>
      <c r="D433" s="53" t="s">
        <v>169</v>
      </c>
      <c r="E433" s="53" t="s">
        <v>102</v>
      </c>
      <c r="F433" s="53" t="s">
        <v>19</v>
      </c>
      <c r="G433" s="53" t="s">
        <v>191</v>
      </c>
      <c r="H433" s="110">
        <v>0.35200000000000004</v>
      </c>
      <c r="I433" s="110">
        <v>0.86954292846077452</v>
      </c>
      <c r="J433" s="110">
        <v>0.90065565214410481</v>
      </c>
      <c r="K433" s="110">
        <v>0.9674884974453305</v>
      </c>
      <c r="L433" s="110">
        <v>0.97157798561568021</v>
      </c>
      <c r="M433" s="110">
        <v>0.9583920352574482</v>
      </c>
      <c r="N433" s="110">
        <v>0.9900000000000001</v>
      </c>
      <c r="O433" s="110">
        <v>0.99</v>
      </c>
      <c r="P433" s="110">
        <v>0.99</v>
      </c>
      <c r="Q433" s="110">
        <v>0.99</v>
      </c>
      <c r="R433" s="110" t="e">
        <v>#N/A</v>
      </c>
    </row>
    <row r="434" spans="3:19" s="79" customFormat="1" ht="13.15" customHeight="1" x14ac:dyDescent="0.2">
      <c r="C434" s="114"/>
      <c r="D434" s="53" t="s">
        <v>169</v>
      </c>
      <c r="E434" s="53" t="s">
        <v>106</v>
      </c>
      <c r="F434" s="53" t="s">
        <v>19</v>
      </c>
      <c r="G434" s="53" t="s">
        <v>191</v>
      </c>
      <c r="H434" s="110" t="e">
        <v>#N/A</v>
      </c>
      <c r="I434" s="110" t="e">
        <v>#N/A</v>
      </c>
      <c r="J434" s="110" t="e">
        <v>#N/A</v>
      </c>
      <c r="K434" s="110">
        <v>0.9178666666666665</v>
      </c>
      <c r="L434" s="110">
        <v>0.92118968030948245</v>
      </c>
      <c r="M434" s="110">
        <v>0.95666666666666667</v>
      </c>
      <c r="N434" s="110">
        <v>0.98720000932701335</v>
      </c>
      <c r="O434" s="110">
        <v>0.98966860606794782</v>
      </c>
      <c r="P434" s="110">
        <v>0.9900314696932917</v>
      </c>
      <c r="Q434" s="110" t="e">
        <v>#N/A</v>
      </c>
      <c r="R434" s="110" t="e">
        <v>#N/A</v>
      </c>
    </row>
    <row r="435" spans="3:19" s="79" customFormat="1" ht="13.15" customHeight="1" x14ac:dyDescent="0.2">
      <c r="C435" s="114"/>
      <c r="D435" s="53" t="s">
        <v>169</v>
      </c>
      <c r="E435" s="53" t="s">
        <v>108</v>
      </c>
      <c r="F435" s="53" t="s">
        <v>19</v>
      </c>
      <c r="G435" s="53" t="s">
        <v>191</v>
      </c>
      <c r="H435" s="110" t="e">
        <v>#N/A</v>
      </c>
      <c r="I435" s="110" t="e">
        <v>#N/A</v>
      </c>
      <c r="J435" s="110" t="e">
        <v>#N/A</v>
      </c>
      <c r="K435" s="110" t="e">
        <v>#N/A</v>
      </c>
      <c r="L435" s="110" t="e">
        <v>#N/A</v>
      </c>
      <c r="M435" s="110" t="e">
        <v>#N/A</v>
      </c>
      <c r="N435" s="110" t="e">
        <v>#N/A</v>
      </c>
      <c r="O435" s="110">
        <v>0.30460387074511769</v>
      </c>
      <c r="P435" s="110">
        <v>0.72097120983184293</v>
      </c>
      <c r="Q435" s="110">
        <v>0.83923446814443925</v>
      </c>
      <c r="R435" s="110">
        <v>0.85323322781486166</v>
      </c>
    </row>
    <row r="436" spans="3:19" s="79" customFormat="1" ht="13.15" customHeight="1" x14ac:dyDescent="0.2">
      <c r="C436" s="114"/>
      <c r="D436" s="53" t="s">
        <v>169</v>
      </c>
      <c r="E436" s="53" t="s">
        <v>207</v>
      </c>
      <c r="F436" s="53" t="s">
        <v>19</v>
      </c>
      <c r="G436" s="53" t="s">
        <v>191</v>
      </c>
      <c r="H436" s="110" t="e">
        <v>#N/A</v>
      </c>
      <c r="I436" s="110" t="e">
        <v>#N/A</v>
      </c>
      <c r="J436" s="110" t="e">
        <v>#N/A</v>
      </c>
      <c r="K436" s="110" t="e">
        <v>#N/A</v>
      </c>
      <c r="L436" s="110" t="e">
        <v>#N/A</v>
      </c>
      <c r="M436" s="110" t="e">
        <v>#N/A</v>
      </c>
      <c r="N436" s="110" t="e">
        <v>#N/A</v>
      </c>
      <c r="O436" s="110" t="e">
        <v>#N/A</v>
      </c>
      <c r="P436" s="110" t="e">
        <v>#N/A</v>
      </c>
      <c r="Q436" s="110">
        <v>0.55965695737940124</v>
      </c>
      <c r="R436" s="110">
        <v>0.56683027369930428</v>
      </c>
    </row>
    <row r="437" spans="3:19" s="79" customFormat="1" ht="13.15" customHeight="1" x14ac:dyDescent="0.2">
      <c r="C437" s="114"/>
      <c r="D437" s="53" t="s">
        <v>169</v>
      </c>
      <c r="E437" s="53" t="s">
        <v>112</v>
      </c>
      <c r="F437" s="53" t="s">
        <v>19</v>
      </c>
      <c r="G437" s="53" t="s">
        <v>191</v>
      </c>
      <c r="H437" s="110">
        <v>1</v>
      </c>
      <c r="I437" s="110">
        <v>1</v>
      </c>
      <c r="J437" s="110">
        <v>1</v>
      </c>
      <c r="K437" s="110">
        <v>1</v>
      </c>
      <c r="L437" s="110">
        <v>1</v>
      </c>
      <c r="M437" s="110">
        <v>1</v>
      </c>
      <c r="N437" s="110">
        <v>1</v>
      </c>
      <c r="O437" s="110">
        <v>1</v>
      </c>
      <c r="P437" s="110">
        <v>1</v>
      </c>
      <c r="Q437" s="110">
        <v>1</v>
      </c>
      <c r="R437" s="110">
        <v>1</v>
      </c>
    </row>
    <row r="438" spans="3:19" s="79" customFormat="1" ht="13.15" customHeight="1" x14ac:dyDescent="0.2">
      <c r="C438" s="114"/>
      <c r="D438" s="53" t="s">
        <v>169</v>
      </c>
      <c r="E438" s="53" t="s">
        <v>52</v>
      </c>
      <c r="F438" s="53" t="s">
        <v>19</v>
      </c>
      <c r="G438" s="53" t="s">
        <v>191</v>
      </c>
      <c r="H438" s="110">
        <v>0.97573522791219192</v>
      </c>
      <c r="I438" s="110">
        <v>0.97594914750108042</v>
      </c>
      <c r="J438" s="110">
        <v>0.97599965690785917</v>
      </c>
      <c r="K438" s="110">
        <v>0.99622888050060288</v>
      </c>
      <c r="L438" s="110">
        <v>0.99746749262155265</v>
      </c>
      <c r="M438" s="110">
        <v>0.99277926924060744</v>
      </c>
      <c r="N438" s="110" t="e">
        <v>#N/A</v>
      </c>
      <c r="O438" s="110" t="e">
        <v>#N/A</v>
      </c>
      <c r="P438" s="110" t="e">
        <v>#N/A</v>
      </c>
      <c r="Q438" s="110" t="e">
        <v>#N/A</v>
      </c>
      <c r="R438" s="110" t="e">
        <v>#N/A</v>
      </c>
    </row>
    <row r="439" spans="3:19" s="79" customFormat="1" ht="13.15" customHeight="1" x14ac:dyDescent="0.2">
      <c r="C439" s="114"/>
      <c r="D439" s="53" t="s">
        <v>169</v>
      </c>
      <c r="E439" s="53" t="s">
        <v>53</v>
      </c>
      <c r="F439" s="53" t="s">
        <v>19</v>
      </c>
      <c r="G439" s="53" t="s">
        <v>191</v>
      </c>
      <c r="H439" s="110" t="e">
        <v>#N/A</v>
      </c>
      <c r="I439" s="110" t="e">
        <v>#N/A</v>
      </c>
      <c r="J439" s="110" t="e">
        <v>#N/A</v>
      </c>
      <c r="K439" s="110" t="e">
        <v>#N/A</v>
      </c>
      <c r="L439" s="110">
        <v>0.5260222355118428</v>
      </c>
      <c r="M439" s="110">
        <v>0.56074300142464728</v>
      </c>
      <c r="N439" s="110" t="e">
        <v>#N/A</v>
      </c>
      <c r="O439" s="110" t="e">
        <v>#N/A</v>
      </c>
      <c r="P439" s="110" t="e">
        <v>#N/A</v>
      </c>
      <c r="Q439" s="110" t="e">
        <v>#N/A</v>
      </c>
      <c r="R439" s="110" t="e">
        <v>#N/A</v>
      </c>
    </row>
    <row r="440" spans="3:19" s="79" customFormat="1" ht="13.15" customHeight="1" x14ac:dyDescent="0.2">
      <c r="C440" s="114"/>
      <c r="D440" s="53" t="s">
        <v>169</v>
      </c>
      <c r="E440" s="53" t="s">
        <v>124</v>
      </c>
      <c r="F440" s="53" t="s">
        <v>19</v>
      </c>
      <c r="G440" s="53" t="s">
        <v>191</v>
      </c>
      <c r="H440" s="110">
        <v>0.42411098521913787</v>
      </c>
      <c r="I440" s="110">
        <v>0.42414626670861438</v>
      </c>
      <c r="J440" s="110">
        <v>0.42712035233842049</v>
      </c>
      <c r="K440" s="110">
        <v>0.43334056286806344</v>
      </c>
      <c r="L440" s="110">
        <v>0.48616911421726777</v>
      </c>
      <c r="M440" s="110">
        <v>0.48733063350508604</v>
      </c>
      <c r="N440" s="110" t="e">
        <v>#N/A</v>
      </c>
      <c r="O440" s="110" t="e">
        <v>#N/A</v>
      </c>
      <c r="P440" s="110" t="e">
        <v>#N/A</v>
      </c>
      <c r="Q440" s="110" t="e">
        <v>#N/A</v>
      </c>
      <c r="R440" s="110" t="e">
        <v>#N/A</v>
      </c>
    </row>
    <row r="441" spans="3:19" s="79" customFormat="1" ht="13.15" customHeight="1" x14ac:dyDescent="0.2">
      <c r="C441" s="114"/>
      <c r="D441" s="53" t="s">
        <v>169</v>
      </c>
      <c r="E441" s="53" t="s">
        <v>129</v>
      </c>
      <c r="F441" s="53" t="s">
        <v>19</v>
      </c>
      <c r="G441" s="53" t="s">
        <v>191</v>
      </c>
      <c r="H441" s="110">
        <v>0.26600000000000001</v>
      </c>
      <c r="I441" s="110">
        <v>0.26598788890352421</v>
      </c>
      <c r="J441" s="110">
        <v>0.26631027572404997</v>
      </c>
      <c r="K441" s="110">
        <v>0.26631027572404997</v>
      </c>
      <c r="L441" s="110">
        <v>0.27957636241721556</v>
      </c>
      <c r="M441" s="110">
        <v>0.27985542438248612</v>
      </c>
      <c r="N441" s="110" t="e">
        <v>#N/A</v>
      </c>
      <c r="O441" s="110" t="e">
        <v>#N/A</v>
      </c>
      <c r="P441" s="110" t="e">
        <v>#N/A</v>
      </c>
      <c r="Q441" s="110" t="e">
        <v>#N/A</v>
      </c>
      <c r="R441" s="110" t="e">
        <v>#N/A</v>
      </c>
    </row>
    <row r="442" spans="3:19" s="79" customFormat="1" ht="13.15" customHeight="1" x14ac:dyDescent="0.2">
      <c r="C442" s="114"/>
      <c r="D442" s="53" t="s">
        <v>169</v>
      </c>
      <c r="E442" s="53" t="s">
        <v>134</v>
      </c>
      <c r="F442" s="53" t="s">
        <v>19</v>
      </c>
      <c r="G442" s="53" t="s">
        <v>191</v>
      </c>
      <c r="H442" s="110">
        <v>0.94799999999999984</v>
      </c>
      <c r="I442" s="110">
        <v>0.94594384106647322</v>
      </c>
      <c r="J442" s="110">
        <v>0.94611367506011101</v>
      </c>
      <c r="K442" s="110">
        <v>0.99245776100120553</v>
      </c>
      <c r="L442" s="110">
        <v>0.99455780675429328</v>
      </c>
      <c r="M442" s="110">
        <v>0.98122715767361335</v>
      </c>
      <c r="N442" s="110" t="e">
        <v>#N/A</v>
      </c>
      <c r="O442" s="110" t="e">
        <v>#N/A</v>
      </c>
      <c r="P442" s="110" t="e">
        <v>#N/A</v>
      </c>
      <c r="Q442" s="110" t="e">
        <v>#N/A</v>
      </c>
      <c r="R442" s="110" t="e">
        <v>#N/A</v>
      </c>
    </row>
    <row r="443" spans="3:19" s="79" customFormat="1" ht="13.15" customHeight="1" x14ac:dyDescent="0.2">
      <c r="C443" s="114"/>
      <c r="D443" s="53" t="s">
        <v>170</v>
      </c>
      <c r="E443" s="53" t="s">
        <v>147</v>
      </c>
      <c r="F443" s="53" t="s">
        <v>19</v>
      </c>
      <c r="G443" s="53" t="s">
        <v>149</v>
      </c>
      <c r="H443" s="110">
        <v>301336.69999999995</v>
      </c>
      <c r="I443" s="110">
        <v>301336.69999999995</v>
      </c>
      <c r="J443" s="110">
        <v>301336.69999999995</v>
      </c>
      <c r="K443" s="110">
        <v>301336.69999999995</v>
      </c>
      <c r="L443" s="110">
        <v>301336.69999999995</v>
      </c>
      <c r="M443" s="110">
        <v>301336.69999999995</v>
      </c>
      <c r="N443" s="110">
        <v>301336.69999999995</v>
      </c>
      <c r="O443" s="110">
        <v>301336.69999999995</v>
      </c>
      <c r="P443" s="110">
        <v>301336.69999999995</v>
      </c>
      <c r="Q443" s="110">
        <v>301336.69999999995</v>
      </c>
      <c r="R443" s="110">
        <v>301336.69999999995</v>
      </c>
    </row>
    <row r="444" spans="3:19" s="79" customFormat="1" ht="13.15" customHeight="1" x14ac:dyDescent="0.2">
      <c r="C444" s="114"/>
      <c r="D444" s="53" t="s">
        <v>170</v>
      </c>
      <c r="E444" s="53" t="s">
        <v>28</v>
      </c>
      <c r="F444" s="53" t="s">
        <v>19</v>
      </c>
      <c r="G444" s="53" t="s">
        <v>152</v>
      </c>
      <c r="H444" s="110">
        <v>58931702</v>
      </c>
      <c r="I444" s="110">
        <v>59685227</v>
      </c>
      <c r="J444" s="110">
        <v>60782668</v>
      </c>
      <c r="K444" s="110">
        <v>60795612</v>
      </c>
      <c r="L444" s="110">
        <v>60665551</v>
      </c>
      <c r="M444" s="110">
        <v>60589445</v>
      </c>
      <c r="N444" s="110">
        <v>60483973</v>
      </c>
      <c r="O444" s="110">
        <v>60483973</v>
      </c>
      <c r="P444" s="110">
        <v>59655613.430682182</v>
      </c>
      <c r="Q444" s="110">
        <v>59236213.000000015</v>
      </c>
      <c r="R444" s="110">
        <v>59030133.000000037</v>
      </c>
    </row>
    <row r="445" spans="3:19" s="79" customFormat="1" ht="13.15" customHeight="1" x14ac:dyDescent="0.2">
      <c r="C445" s="114"/>
      <c r="D445" s="53" t="s">
        <v>170</v>
      </c>
      <c r="E445" s="53" t="s">
        <v>31</v>
      </c>
      <c r="F445" s="53" t="s">
        <v>19</v>
      </c>
      <c r="G445" s="53" t="s">
        <v>152</v>
      </c>
      <c r="H445" s="110">
        <v>24548577.250000007</v>
      </c>
      <c r="I445" s="110">
        <v>24912099.300230246</v>
      </c>
      <c r="J445" s="110">
        <v>25371974.952981278</v>
      </c>
      <c r="K445" s="110">
        <v>25378019.07619011</v>
      </c>
      <c r="L445" s="110">
        <v>25323845.3820801</v>
      </c>
      <c r="M445" s="110">
        <v>25293216.167369876</v>
      </c>
      <c r="N445" s="110">
        <v>25060394.211648323</v>
      </c>
      <c r="O445" s="110">
        <v>24608154</v>
      </c>
      <c r="P445" s="110">
        <v>24608154</v>
      </c>
      <c r="Q445" s="110">
        <v>24106989.379212949</v>
      </c>
      <c r="R445" s="110">
        <v>24020250.639647242</v>
      </c>
      <c r="S445" s="143"/>
    </row>
    <row r="446" spans="3:19" s="79" customFormat="1" ht="13.15" customHeight="1" x14ac:dyDescent="0.2">
      <c r="C446" s="114"/>
      <c r="D446" s="53" t="s">
        <v>170</v>
      </c>
      <c r="E446" s="53" t="s">
        <v>58</v>
      </c>
      <c r="F446" s="53" t="s">
        <v>19</v>
      </c>
      <c r="G446" s="53" t="s">
        <v>191</v>
      </c>
      <c r="H446" s="110">
        <v>0.95294097817130741</v>
      </c>
      <c r="I446" s="110">
        <v>0.95663599948939726</v>
      </c>
      <c r="J446" s="110">
        <v>0.98065668263636563</v>
      </c>
      <c r="K446" s="110">
        <v>0.95780306228428269</v>
      </c>
      <c r="L446" s="110">
        <v>0.95855446623832707</v>
      </c>
      <c r="M446" s="110">
        <v>0.9597336201050819</v>
      </c>
      <c r="N446" s="110">
        <v>0.96099999999999997</v>
      </c>
      <c r="O446" s="110">
        <v>0.96099999999999997</v>
      </c>
      <c r="P446" s="110" t="e">
        <v>#N/A</v>
      </c>
      <c r="Q446" s="110" t="e">
        <v>#N/A</v>
      </c>
      <c r="R446" s="110" t="e">
        <v>#N/A</v>
      </c>
    </row>
    <row r="447" spans="3:19" s="79" customFormat="1" ht="13.15" customHeight="1" x14ac:dyDescent="0.2">
      <c r="C447" s="114"/>
      <c r="D447" s="53" t="s">
        <v>170</v>
      </c>
      <c r="E447" s="53" t="s">
        <v>60</v>
      </c>
      <c r="F447" s="53" t="s">
        <v>19</v>
      </c>
      <c r="G447" s="53" t="s">
        <v>191</v>
      </c>
      <c r="H447" s="110">
        <v>0.15857166427027855</v>
      </c>
      <c r="I447" s="110">
        <v>0.27159128481342698</v>
      </c>
      <c r="J447" s="110">
        <v>0.43597347863565861</v>
      </c>
      <c r="K447" s="110">
        <v>0.63015124925031318</v>
      </c>
      <c r="L447" s="110">
        <v>0.75665225244385259</v>
      </c>
      <c r="M447" s="110">
        <v>0.76653296815498795</v>
      </c>
      <c r="N447" s="110">
        <v>0.77500000000000002</v>
      </c>
      <c r="O447" s="110">
        <v>0.82</v>
      </c>
      <c r="P447" s="110">
        <v>0.90600000000000003</v>
      </c>
      <c r="Q447" s="110">
        <v>0.92290766710904037</v>
      </c>
      <c r="R447" s="110">
        <v>0.9419280499587499</v>
      </c>
    </row>
    <row r="448" spans="3:19" s="79" customFormat="1" ht="13.15" customHeight="1" x14ac:dyDescent="0.2">
      <c r="C448" s="114"/>
      <c r="D448" s="53" t="s">
        <v>170</v>
      </c>
      <c r="E448" s="53" t="s">
        <v>61</v>
      </c>
      <c r="F448" s="53" t="s">
        <v>19</v>
      </c>
      <c r="G448" s="53" t="s">
        <v>191</v>
      </c>
      <c r="H448" s="110">
        <v>0.12192152602244992</v>
      </c>
      <c r="I448" s="110">
        <v>0.14799999999999999</v>
      </c>
      <c r="J448" s="110">
        <v>0.164135814143444</v>
      </c>
      <c r="K448" s="110">
        <v>0.18771759627744328</v>
      </c>
      <c r="L448" s="110">
        <v>0.21710974055261784</v>
      </c>
      <c r="M448" s="110">
        <v>0.23853563432986985</v>
      </c>
      <c r="N448" s="110">
        <v>0.61</v>
      </c>
      <c r="O448" s="110">
        <v>0.67</v>
      </c>
      <c r="P448" s="110">
        <v>0.77600000000000002</v>
      </c>
      <c r="Q448" s="110">
        <v>0.82750197353283783</v>
      </c>
      <c r="R448" s="110">
        <v>0.87113438751651728</v>
      </c>
    </row>
    <row r="449" spans="3:18" s="79" customFormat="1" ht="13.15" customHeight="1" x14ac:dyDescent="0.2">
      <c r="C449" s="114"/>
      <c r="D449" s="53" t="s">
        <v>170</v>
      </c>
      <c r="E449" s="53" t="s">
        <v>62</v>
      </c>
      <c r="F449" s="53" t="s">
        <v>19</v>
      </c>
      <c r="G449" s="53" t="s">
        <v>191</v>
      </c>
      <c r="H449" s="110" t="e">
        <v>#N/A</v>
      </c>
      <c r="I449" s="110" t="e">
        <v>#N/A</v>
      </c>
      <c r="J449" s="110" t="e">
        <v>#N/A</v>
      </c>
      <c r="K449" s="110" t="e">
        <v>#N/A</v>
      </c>
      <c r="L449" s="110" t="e">
        <v>#N/A</v>
      </c>
      <c r="M449" s="110" t="e">
        <v>#N/A</v>
      </c>
      <c r="N449" s="110">
        <v>0.29967116537003918</v>
      </c>
      <c r="O449" s="110">
        <v>0.33731091734877799</v>
      </c>
      <c r="P449" s="110">
        <v>0.442</v>
      </c>
      <c r="Q449" s="110">
        <v>0.53456122714446597</v>
      </c>
      <c r="R449" s="110">
        <v>0.59624832730702049</v>
      </c>
    </row>
    <row r="450" spans="3:18" s="79" customFormat="1" ht="13.15" customHeight="1" x14ac:dyDescent="0.2">
      <c r="C450" s="114"/>
      <c r="D450" s="53" t="s">
        <v>170</v>
      </c>
      <c r="E450" s="53" t="s">
        <v>63</v>
      </c>
      <c r="F450" s="53" t="s">
        <v>19</v>
      </c>
      <c r="G450" s="53" t="s">
        <v>191</v>
      </c>
      <c r="H450" s="110" t="e">
        <v>#N/A</v>
      </c>
      <c r="I450" s="110" t="e">
        <v>#N/A</v>
      </c>
      <c r="J450" s="110" t="e">
        <v>#N/A</v>
      </c>
      <c r="K450" s="110" t="e">
        <v>#N/A</v>
      </c>
      <c r="L450" s="110" t="e">
        <v>#N/A</v>
      </c>
      <c r="M450" s="110" t="e">
        <v>#N/A</v>
      </c>
      <c r="N450" s="110" t="e">
        <v>#N/A</v>
      </c>
      <c r="O450" s="110" t="e">
        <v>#N/A</v>
      </c>
      <c r="P450" s="110">
        <v>0.442</v>
      </c>
      <c r="Q450" s="110">
        <v>0.53456122714446597</v>
      </c>
      <c r="R450" s="110">
        <v>0.59624832730702049</v>
      </c>
    </row>
    <row r="451" spans="3:18" s="79" customFormat="1" ht="13.15" customHeight="1" x14ac:dyDescent="0.2">
      <c r="C451" s="114"/>
      <c r="D451" s="53" t="s">
        <v>170</v>
      </c>
      <c r="E451" s="53" t="s">
        <v>65</v>
      </c>
      <c r="F451" s="53" t="s">
        <v>19</v>
      </c>
      <c r="G451" s="53" t="s">
        <v>191</v>
      </c>
      <c r="H451" s="110">
        <v>0.98765987887682238</v>
      </c>
      <c r="I451" s="110">
        <v>0.99148952246553146</v>
      </c>
      <c r="J451" s="110">
        <v>0.99269160167663562</v>
      </c>
      <c r="K451" s="110">
        <v>0.99305578535687511</v>
      </c>
      <c r="L451" s="110">
        <v>0.99347788552293026</v>
      </c>
      <c r="M451" s="110">
        <v>0.99843668550576381</v>
      </c>
      <c r="N451" s="110">
        <v>0.99601251844791794</v>
      </c>
      <c r="O451" s="110">
        <v>0.99612295176631294</v>
      </c>
      <c r="P451" s="110">
        <v>0.99798144143603784</v>
      </c>
      <c r="Q451" s="110">
        <v>0.99831852266658694</v>
      </c>
      <c r="R451" s="110">
        <v>0.99992708169565858</v>
      </c>
    </row>
    <row r="452" spans="3:18" s="79" customFormat="1" ht="13.15" customHeight="1" x14ac:dyDescent="0.2">
      <c r="C452" s="114"/>
      <c r="D452" s="53" t="s">
        <v>170</v>
      </c>
      <c r="E452" s="53" t="s">
        <v>70</v>
      </c>
      <c r="F452" s="53" t="s">
        <v>19</v>
      </c>
      <c r="G452" s="53" t="s">
        <v>191</v>
      </c>
      <c r="H452" s="110">
        <v>0.20878063140434472</v>
      </c>
      <c r="I452" s="110">
        <v>0.31677620794262418</v>
      </c>
      <c r="J452" s="110">
        <v>0.40972598338612282</v>
      </c>
      <c r="K452" s="110">
        <v>0.72262325599562649</v>
      </c>
      <c r="L452" s="110">
        <v>0.86790447973545981</v>
      </c>
      <c r="M452" s="110">
        <v>0.87923797857986219</v>
      </c>
      <c r="N452" s="110">
        <v>0.88894993654286858</v>
      </c>
      <c r="O452" s="110">
        <v>0.92696863811889341</v>
      </c>
      <c r="P452" s="110">
        <v>0.97008024250823532</v>
      </c>
      <c r="Q452" s="110">
        <v>0.97639512475251522</v>
      </c>
      <c r="R452" s="110">
        <v>0.98400170343977633</v>
      </c>
    </row>
    <row r="453" spans="3:18" s="79" customFormat="1" ht="13.15" customHeight="1" x14ac:dyDescent="0.2">
      <c r="C453" s="114"/>
      <c r="D453" s="53" t="s">
        <v>170</v>
      </c>
      <c r="E453" s="53" t="s">
        <v>225</v>
      </c>
      <c r="F453" s="53" t="s">
        <v>19</v>
      </c>
      <c r="G453" s="53" t="s">
        <v>191</v>
      </c>
      <c r="H453" s="110" t="e">
        <v>#N/A</v>
      </c>
      <c r="I453" s="110" t="e">
        <v>#N/A</v>
      </c>
      <c r="J453" s="110" t="e">
        <v>#N/A</v>
      </c>
      <c r="K453" s="110" t="e">
        <v>#N/A</v>
      </c>
      <c r="L453" s="110" t="e">
        <v>#N/A</v>
      </c>
      <c r="M453" s="110" t="e">
        <v>#N/A</v>
      </c>
      <c r="N453" s="110">
        <v>0.29967116537003918</v>
      </c>
      <c r="O453" s="110">
        <v>0.33731091734877799</v>
      </c>
      <c r="P453" s="110">
        <v>0.44162491830959771</v>
      </c>
      <c r="Q453" s="110">
        <v>0.53711603042600731</v>
      </c>
      <c r="R453" s="110">
        <v>0.59624832730702049</v>
      </c>
    </row>
    <row r="454" spans="3:18" s="79" customFormat="1" ht="13.15" customHeight="1" x14ac:dyDescent="0.2">
      <c r="C454" s="114"/>
      <c r="D454" s="53" t="s">
        <v>170</v>
      </c>
      <c r="E454" s="53" t="s">
        <v>226</v>
      </c>
      <c r="F454" s="53" t="s">
        <v>19</v>
      </c>
      <c r="G454" s="53" t="s">
        <v>191</v>
      </c>
      <c r="H454" s="110" t="e">
        <v>#N/A</v>
      </c>
      <c r="I454" s="110" t="e">
        <v>#N/A</v>
      </c>
      <c r="J454" s="110" t="e">
        <v>#N/A</v>
      </c>
      <c r="K454" s="110" t="e">
        <v>#N/A</v>
      </c>
      <c r="L454" s="110" t="e">
        <v>#N/A</v>
      </c>
      <c r="M454" s="110" t="e">
        <v>#N/A</v>
      </c>
      <c r="N454" s="110" t="e">
        <v>#N/A</v>
      </c>
      <c r="O454" s="110" t="e">
        <v>#N/A</v>
      </c>
      <c r="P454" s="110" t="e">
        <v>#N/A</v>
      </c>
      <c r="Q454" s="110" t="e">
        <v>#N/A</v>
      </c>
      <c r="R454" s="110">
        <v>0.92902118134040912</v>
      </c>
    </row>
    <row r="455" spans="3:18" s="79" customFormat="1" ht="13.15" customHeight="1" x14ac:dyDescent="0.2">
      <c r="C455" s="114"/>
      <c r="D455" s="53" t="s">
        <v>170</v>
      </c>
      <c r="E455" s="53" t="s">
        <v>74</v>
      </c>
      <c r="F455" s="53" t="s">
        <v>19</v>
      </c>
      <c r="G455" s="53" t="s">
        <v>191</v>
      </c>
      <c r="H455" s="110">
        <v>0.97099999999999986</v>
      </c>
      <c r="I455" s="110">
        <v>0.98193485807793524</v>
      </c>
      <c r="J455" s="110">
        <v>0.98434320206371639</v>
      </c>
      <c r="K455" s="110">
        <v>0.98511221469257226</v>
      </c>
      <c r="L455" s="110">
        <v>0.98607375046603007</v>
      </c>
      <c r="M455" s="110">
        <v>0.99685243825091385</v>
      </c>
      <c r="N455" s="110">
        <v>0.99601251844791794</v>
      </c>
      <c r="O455" s="110">
        <v>0.99612295176631294</v>
      </c>
      <c r="P455" s="110">
        <v>0.99752537309381273</v>
      </c>
      <c r="Q455" s="110">
        <v>0.99763204889117818</v>
      </c>
      <c r="R455" s="110">
        <v>0.99805572112522267</v>
      </c>
    </row>
    <row r="456" spans="3:18" s="79" customFormat="1" ht="13.15" customHeight="1" x14ac:dyDescent="0.2">
      <c r="C456" s="114"/>
      <c r="D456" s="53" t="s">
        <v>170</v>
      </c>
      <c r="E456" s="53" t="s">
        <v>78</v>
      </c>
      <c r="F456" s="53" t="s">
        <v>19</v>
      </c>
      <c r="G456" s="53" t="s">
        <v>191</v>
      </c>
      <c r="H456" s="110">
        <v>0.14660055299131436</v>
      </c>
      <c r="I456" s="110">
        <v>0.24277620794262417</v>
      </c>
      <c r="J456" s="110">
        <v>0.3276580763144008</v>
      </c>
      <c r="K456" s="110">
        <v>0.66379973018043625</v>
      </c>
      <c r="L456" s="110">
        <v>0.82397588832568369</v>
      </c>
      <c r="M456" s="110">
        <v>0.87923797857986219</v>
      </c>
      <c r="N456" s="110">
        <v>0.88894993654286858</v>
      </c>
      <c r="O456" s="110">
        <v>0.92696863811889341</v>
      </c>
      <c r="P456" s="110">
        <v>0.95994079848492497</v>
      </c>
      <c r="Q456" s="110">
        <v>0.96212116094936084</v>
      </c>
      <c r="R456" s="110">
        <v>0.96381554189706553</v>
      </c>
    </row>
    <row r="457" spans="3:18" s="79" customFormat="1" ht="13.15" customHeight="1" x14ac:dyDescent="0.2">
      <c r="C457" s="114"/>
      <c r="D457" s="53" t="s">
        <v>170</v>
      </c>
      <c r="E457" s="53" t="s">
        <v>82</v>
      </c>
      <c r="F457" s="53" t="s">
        <v>19</v>
      </c>
      <c r="G457" s="53" t="s">
        <v>191</v>
      </c>
      <c r="H457" s="110" t="e">
        <v>#N/A</v>
      </c>
      <c r="I457" s="110" t="e">
        <v>#N/A</v>
      </c>
      <c r="J457" s="110" t="e">
        <v>#N/A</v>
      </c>
      <c r="K457" s="110" t="e">
        <v>#N/A</v>
      </c>
      <c r="L457" s="110" t="e">
        <v>#N/A</v>
      </c>
      <c r="M457" s="110" t="e">
        <v>#N/A</v>
      </c>
      <c r="N457" s="110">
        <v>0.55820235661047379</v>
      </c>
      <c r="O457" s="110">
        <v>0.59885109626670896</v>
      </c>
      <c r="P457" s="110">
        <v>0.68329375702053885</v>
      </c>
      <c r="Q457" s="110">
        <v>0.70111709581617809</v>
      </c>
      <c r="R457" s="110">
        <v>0.70636799058784228</v>
      </c>
    </row>
    <row r="458" spans="3:18" s="79" customFormat="1" ht="13.15" customHeight="1" x14ac:dyDescent="0.2">
      <c r="C458" s="114"/>
      <c r="D458" s="53" t="s">
        <v>170</v>
      </c>
      <c r="E458" s="53" t="s">
        <v>86</v>
      </c>
      <c r="F458" s="53" t="s">
        <v>19</v>
      </c>
      <c r="G458" s="53" t="s">
        <v>191</v>
      </c>
      <c r="H458" s="110">
        <v>0.12192152602245</v>
      </c>
      <c r="I458" s="110">
        <v>0.14799999999999999</v>
      </c>
      <c r="J458" s="110">
        <v>0.164135814143444</v>
      </c>
      <c r="K458" s="110">
        <v>0.18771759627744328</v>
      </c>
      <c r="L458" s="110">
        <v>0.21710974055261784</v>
      </c>
      <c r="M458" s="110">
        <v>0.23853563432986985</v>
      </c>
      <c r="N458" s="110">
        <v>0.29967116537003918</v>
      </c>
      <c r="O458" s="110">
        <v>0.33731091734877799</v>
      </c>
      <c r="P458" s="110">
        <v>0.44162491830959771</v>
      </c>
      <c r="Q458" s="110">
        <v>0.53711603042600731</v>
      </c>
      <c r="R458" s="110">
        <v>0.59624832730702049</v>
      </c>
    </row>
    <row r="459" spans="3:18" s="79" customFormat="1" ht="13.15" customHeight="1" x14ac:dyDescent="0.2">
      <c r="C459" s="114"/>
      <c r="D459" s="53" t="s">
        <v>170</v>
      </c>
      <c r="E459" s="53" t="s">
        <v>90</v>
      </c>
      <c r="F459" s="53" t="s">
        <v>19</v>
      </c>
      <c r="G459" s="53" t="s">
        <v>191</v>
      </c>
      <c r="H459" s="110">
        <v>0</v>
      </c>
      <c r="I459" s="110">
        <v>0</v>
      </c>
      <c r="J459" s="110">
        <v>0</v>
      </c>
      <c r="K459" s="110">
        <v>0</v>
      </c>
      <c r="L459" s="110">
        <v>0</v>
      </c>
      <c r="M459" s="110">
        <v>0</v>
      </c>
      <c r="N459" s="110">
        <v>0</v>
      </c>
      <c r="O459" s="110">
        <v>0</v>
      </c>
      <c r="P459" s="110">
        <v>0</v>
      </c>
      <c r="Q459" s="110">
        <v>0</v>
      </c>
      <c r="R459" s="110">
        <v>0</v>
      </c>
    </row>
    <row r="460" spans="3:18" s="79" customFormat="1" ht="13.15" customHeight="1" x14ac:dyDescent="0.2">
      <c r="C460" s="114"/>
      <c r="D460" s="53" t="s">
        <v>170</v>
      </c>
      <c r="E460" s="53" t="s">
        <v>94</v>
      </c>
      <c r="F460" s="53" t="s">
        <v>19</v>
      </c>
      <c r="G460" s="53" t="s">
        <v>191</v>
      </c>
      <c r="H460" s="110" t="e">
        <v>#N/A</v>
      </c>
      <c r="I460" s="110" t="e">
        <v>#N/A</v>
      </c>
      <c r="J460" s="110" t="e">
        <v>#N/A</v>
      </c>
      <c r="K460" s="110" t="e">
        <v>#N/A</v>
      </c>
      <c r="L460" s="110" t="e">
        <v>#N/A</v>
      </c>
      <c r="M460" s="110" t="e">
        <v>#N/A</v>
      </c>
      <c r="N460" s="110">
        <v>0</v>
      </c>
      <c r="O460" s="110">
        <v>0</v>
      </c>
      <c r="P460" s="110">
        <v>0</v>
      </c>
      <c r="Q460" s="110">
        <v>0</v>
      </c>
      <c r="R460" s="110">
        <v>0</v>
      </c>
    </row>
    <row r="461" spans="3:18" s="79" customFormat="1" ht="13.15" customHeight="1" x14ac:dyDescent="0.2">
      <c r="C461" s="114"/>
      <c r="D461" s="53" t="s">
        <v>170</v>
      </c>
      <c r="E461" s="53" t="s">
        <v>98</v>
      </c>
      <c r="F461" s="53" t="s">
        <v>19</v>
      </c>
      <c r="G461" s="53" t="s">
        <v>191</v>
      </c>
      <c r="H461" s="110" t="e">
        <v>#N/A</v>
      </c>
      <c r="I461" s="110" t="e">
        <v>#N/A</v>
      </c>
      <c r="J461" s="110" t="e">
        <v>#N/A</v>
      </c>
      <c r="K461" s="110" t="e">
        <v>#N/A</v>
      </c>
      <c r="L461" s="110" t="e">
        <v>#N/A</v>
      </c>
      <c r="M461" s="110" t="e">
        <v>#N/A</v>
      </c>
      <c r="N461" s="110">
        <v>0.72882033880817665</v>
      </c>
      <c r="O461" s="110">
        <v>0.72260303653772218</v>
      </c>
      <c r="P461" s="110">
        <v>0.97314266734353649</v>
      </c>
      <c r="Q461" s="110">
        <v>0.97358160972665775</v>
      </c>
      <c r="R461" s="110">
        <v>0.99977504651311011</v>
      </c>
    </row>
    <row r="462" spans="3:18" s="79" customFormat="1" ht="13.15" customHeight="1" x14ac:dyDescent="0.2">
      <c r="C462" s="114"/>
      <c r="D462" s="53" t="s">
        <v>170</v>
      </c>
      <c r="E462" s="53" t="s">
        <v>102</v>
      </c>
      <c r="F462" s="53" t="s">
        <v>19</v>
      </c>
      <c r="G462" s="53" t="s">
        <v>191</v>
      </c>
      <c r="H462" s="110">
        <v>0.39299999999999996</v>
      </c>
      <c r="I462" s="110">
        <v>0.77</v>
      </c>
      <c r="J462" s="110">
        <v>0.89667523369303437</v>
      </c>
      <c r="K462" s="110">
        <v>0.98236037775719154</v>
      </c>
      <c r="L462" s="110">
        <v>0.98687687374750011</v>
      </c>
      <c r="M462" s="110">
        <v>0.98866762913469075</v>
      </c>
      <c r="N462" s="110">
        <v>0.98876379925839741</v>
      </c>
      <c r="O462" s="110">
        <v>0.99306223641119051</v>
      </c>
      <c r="P462" s="110">
        <v>0.99946498319223287</v>
      </c>
      <c r="Q462" s="110">
        <v>0.9994713060219268</v>
      </c>
      <c r="R462" s="110" t="e">
        <v>#N/A</v>
      </c>
    </row>
    <row r="463" spans="3:18" s="79" customFormat="1" ht="13.15" customHeight="1" x14ac:dyDescent="0.2">
      <c r="C463" s="114"/>
      <c r="D463" s="53" t="s">
        <v>170</v>
      </c>
      <c r="E463" s="53" t="s">
        <v>106</v>
      </c>
      <c r="F463" s="53" t="s">
        <v>19</v>
      </c>
      <c r="G463" s="53" t="s">
        <v>191</v>
      </c>
      <c r="H463" s="110" t="e">
        <v>#N/A</v>
      </c>
      <c r="I463" s="110" t="e">
        <v>#N/A</v>
      </c>
      <c r="J463" s="110" t="e">
        <v>#N/A</v>
      </c>
      <c r="K463" s="110">
        <v>0.86157358517146121</v>
      </c>
      <c r="L463" s="110">
        <v>0.9113322736252899</v>
      </c>
      <c r="M463" s="110">
        <v>0.97133227362528973</v>
      </c>
      <c r="N463" s="110">
        <v>0.97110000000000007</v>
      </c>
      <c r="O463" s="110">
        <v>0.98016078256131722</v>
      </c>
      <c r="P463" s="110">
        <v>0.94899999999999995</v>
      </c>
      <c r="Q463" s="110" t="e">
        <v>#N/A</v>
      </c>
      <c r="R463" s="110" t="e">
        <v>#N/A</v>
      </c>
    </row>
    <row r="464" spans="3:18" s="79" customFormat="1" ht="13.15" customHeight="1" x14ac:dyDescent="0.2">
      <c r="C464" s="114"/>
      <c r="D464" s="53" t="s">
        <v>170</v>
      </c>
      <c r="E464" s="53" t="s">
        <v>108</v>
      </c>
      <c r="F464" s="53" t="s">
        <v>19</v>
      </c>
      <c r="G464" s="53" t="s">
        <v>191</v>
      </c>
      <c r="H464" s="110" t="e">
        <v>#N/A</v>
      </c>
      <c r="I464" s="110" t="e">
        <v>#N/A</v>
      </c>
      <c r="J464" s="110" t="e">
        <v>#N/A</v>
      </c>
      <c r="K464" s="110" t="e">
        <v>#N/A</v>
      </c>
      <c r="L464" s="110" t="e">
        <v>#N/A</v>
      </c>
      <c r="M464" s="110" t="e">
        <v>#N/A</v>
      </c>
      <c r="N464" s="110" t="e">
        <v>#N/A</v>
      </c>
      <c r="O464" s="110">
        <v>8.1132944795452758E-2</v>
      </c>
      <c r="P464" s="110">
        <v>0.99716354594475021</v>
      </c>
      <c r="Q464" s="110">
        <v>0.99719694453363672</v>
      </c>
      <c r="R464" s="110">
        <v>0.99486892132231752</v>
      </c>
    </row>
    <row r="465" spans="3:19" s="79" customFormat="1" ht="13.15" customHeight="1" x14ac:dyDescent="0.2">
      <c r="C465" s="114"/>
      <c r="D465" s="53" t="s">
        <v>170</v>
      </c>
      <c r="E465" s="53" t="s">
        <v>207</v>
      </c>
      <c r="F465" s="53" t="s">
        <v>19</v>
      </c>
      <c r="G465" s="53" t="s">
        <v>191</v>
      </c>
      <c r="H465" s="110" t="e">
        <v>#N/A</v>
      </c>
      <c r="I465" s="110" t="e">
        <v>#N/A</v>
      </c>
      <c r="J465" s="110" t="e">
        <v>#N/A</v>
      </c>
      <c r="K465" s="110" t="e">
        <v>#N/A</v>
      </c>
      <c r="L465" s="110" t="e">
        <v>#N/A</v>
      </c>
      <c r="M465" s="110" t="e">
        <v>#N/A</v>
      </c>
      <c r="N465" s="110" t="e">
        <v>#N/A</v>
      </c>
      <c r="O465" s="110" t="e">
        <v>#N/A</v>
      </c>
      <c r="P465" s="110" t="e">
        <v>#N/A</v>
      </c>
      <c r="Q465" s="110">
        <v>0.80333154171055399</v>
      </c>
      <c r="R465" s="110">
        <v>0.88292486845418239</v>
      </c>
    </row>
    <row r="466" spans="3:19" s="79" customFormat="1" ht="13.15" customHeight="1" x14ac:dyDescent="0.2">
      <c r="C466" s="114"/>
      <c r="D466" s="53" t="s">
        <v>170</v>
      </c>
      <c r="E466" s="53" t="s">
        <v>112</v>
      </c>
      <c r="F466" s="53" t="s">
        <v>19</v>
      </c>
      <c r="G466" s="53" t="s">
        <v>191</v>
      </c>
      <c r="H466" s="110">
        <v>1</v>
      </c>
      <c r="I466" s="110">
        <v>1</v>
      </c>
      <c r="J466" s="110">
        <v>1</v>
      </c>
      <c r="K466" s="110">
        <v>1</v>
      </c>
      <c r="L466" s="110">
        <v>1</v>
      </c>
      <c r="M466" s="110">
        <v>1</v>
      </c>
      <c r="N466" s="110">
        <v>1</v>
      </c>
      <c r="O466" s="110">
        <v>1</v>
      </c>
      <c r="P466" s="110">
        <v>1</v>
      </c>
      <c r="Q466" s="110">
        <v>1</v>
      </c>
      <c r="R466" s="110">
        <v>1</v>
      </c>
    </row>
    <row r="467" spans="3:19" s="79" customFormat="1" ht="13.15" customHeight="1" x14ac:dyDescent="0.2">
      <c r="C467" s="114"/>
      <c r="D467" s="53" t="s">
        <v>170</v>
      </c>
      <c r="E467" s="53" t="s">
        <v>52</v>
      </c>
      <c r="F467" s="53" t="s">
        <v>19</v>
      </c>
      <c r="G467" s="53" t="s">
        <v>191</v>
      </c>
      <c r="H467" s="110">
        <v>0.98769880170278779</v>
      </c>
      <c r="I467" s="110">
        <v>0.9941330579159946</v>
      </c>
      <c r="J467" s="110">
        <v>0.99560063666623555</v>
      </c>
      <c r="K467" s="110">
        <v>0.99782519369063849</v>
      </c>
      <c r="L467" s="110">
        <v>0.99793601855371028</v>
      </c>
      <c r="M467" s="110">
        <v>0.99963826676849465</v>
      </c>
      <c r="N467" s="110" t="e">
        <v>#N/A</v>
      </c>
      <c r="O467" s="110" t="e">
        <v>#N/A</v>
      </c>
      <c r="P467" s="110" t="e">
        <v>#N/A</v>
      </c>
      <c r="Q467" s="110" t="e">
        <v>#N/A</v>
      </c>
      <c r="R467" s="110" t="e">
        <v>#N/A</v>
      </c>
    </row>
    <row r="468" spans="3:19" s="79" customFormat="1" ht="13.15" customHeight="1" x14ac:dyDescent="0.2">
      <c r="C468" s="114"/>
      <c r="D468" s="53" t="s">
        <v>170</v>
      </c>
      <c r="E468" s="53" t="s">
        <v>53</v>
      </c>
      <c r="F468" s="53" t="s">
        <v>19</v>
      </c>
      <c r="G468" s="53" t="s">
        <v>191</v>
      </c>
      <c r="H468" s="110" t="e">
        <v>#N/A</v>
      </c>
      <c r="I468" s="110" t="e">
        <v>#N/A</v>
      </c>
      <c r="J468" s="110" t="e">
        <v>#N/A</v>
      </c>
      <c r="K468" s="110" t="e">
        <v>#N/A</v>
      </c>
      <c r="L468" s="110">
        <v>0.21710974055261784</v>
      </c>
      <c r="M468" s="110">
        <v>0.23853563432986985</v>
      </c>
      <c r="N468" s="110" t="e">
        <v>#N/A</v>
      </c>
      <c r="O468" s="110" t="e">
        <v>#N/A</v>
      </c>
      <c r="P468" s="110" t="e">
        <v>#N/A</v>
      </c>
      <c r="Q468" s="110" t="e">
        <v>#N/A</v>
      </c>
      <c r="R468" s="110" t="e">
        <v>#N/A</v>
      </c>
    </row>
    <row r="469" spans="3:19" s="79" customFormat="1" ht="13.15" customHeight="1" x14ac:dyDescent="0.2">
      <c r="C469" s="114"/>
      <c r="D469" s="53" t="s">
        <v>170</v>
      </c>
      <c r="E469" s="53" t="s">
        <v>124</v>
      </c>
      <c r="F469" s="53" t="s">
        <v>19</v>
      </c>
      <c r="G469" s="53" t="s">
        <v>191</v>
      </c>
      <c r="H469" s="110">
        <v>0</v>
      </c>
      <c r="I469" s="110">
        <v>0</v>
      </c>
      <c r="J469" s="110">
        <v>0</v>
      </c>
      <c r="K469" s="110">
        <v>0</v>
      </c>
      <c r="L469" s="110">
        <v>0</v>
      </c>
      <c r="M469" s="110">
        <v>0</v>
      </c>
      <c r="N469" s="110">
        <v>0</v>
      </c>
      <c r="O469" s="110">
        <v>0</v>
      </c>
      <c r="P469" s="110">
        <v>0</v>
      </c>
      <c r="Q469" s="110">
        <v>0</v>
      </c>
      <c r="R469" s="110" t="e">
        <v>#N/A</v>
      </c>
    </row>
    <row r="470" spans="3:19" s="79" customFormat="1" ht="13.15" customHeight="1" x14ac:dyDescent="0.2">
      <c r="C470" s="114"/>
      <c r="D470" s="53" t="s">
        <v>170</v>
      </c>
      <c r="E470" s="53" t="s">
        <v>129</v>
      </c>
      <c r="F470" s="53" t="s">
        <v>19</v>
      </c>
      <c r="G470" s="53" t="s">
        <v>191</v>
      </c>
      <c r="H470" s="110">
        <v>0.48</v>
      </c>
      <c r="I470" s="110">
        <v>0.47167190672043008</v>
      </c>
      <c r="J470" s="110">
        <v>0.4696687228843705</v>
      </c>
      <c r="K470" s="110">
        <v>0.46923812772791607</v>
      </c>
      <c r="L470" s="110">
        <v>0.4688992909841288</v>
      </c>
      <c r="M470" s="110">
        <v>0.46845714415769441</v>
      </c>
      <c r="N470" s="110" t="e">
        <v>#N/A</v>
      </c>
      <c r="O470" s="110" t="e">
        <v>#N/A</v>
      </c>
      <c r="P470" s="110" t="e">
        <v>#N/A</v>
      </c>
      <c r="Q470" s="110" t="e">
        <v>#N/A</v>
      </c>
      <c r="R470" s="110" t="e">
        <v>#N/A</v>
      </c>
    </row>
    <row r="471" spans="3:19" s="79" customFormat="1" ht="13.15" customHeight="1" x14ac:dyDescent="0.2">
      <c r="C471" s="114"/>
      <c r="D471" s="53" t="s">
        <v>170</v>
      </c>
      <c r="E471" s="53" t="s">
        <v>134</v>
      </c>
      <c r="F471" s="53" t="s">
        <v>19</v>
      </c>
      <c r="G471" s="53" t="s">
        <v>191</v>
      </c>
      <c r="H471" s="110">
        <v>0.96999999999999986</v>
      </c>
      <c r="I471" s="110">
        <v>0.97653778052828732</v>
      </c>
      <c r="J471" s="110">
        <v>0.9829276135414392</v>
      </c>
      <c r="K471" s="110">
        <v>0.99378740364756468</v>
      </c>
      <c r="L471" s="110">
        <v>0.99379448699127382</v>
      </c>
      <c r="M471" s="110">
        <v>0.9948817364206648</v>
      </c>
      <c r="N471" s="110" t="e">
        <v>#N/A</v>
      </c>
      <c r="O471" s="110" t="e">
        <v>#N/A</v>
      </c>
      <c r="P471" s="110" t="e">
        <v>#N/A</v>
      </c>
      <c r="Q471" s="110" t="e">
        <v>#N/A</v>
      </c>
      <c r="R471" s="110" t="e">
        <v>#N/A</v>
      </c>
    </row>
    <row r="472" spans="3:19" s="79" customFormat="1" ht="13.15" customHeight="1" x14ac:dyDescent="0.2">
      <c r="C472" s="114"/>
      <c r="D472" s="53" t="s">
        <v>171</v>
      </c>
      <c r="E472" s="53" t="s">
        <v>147</v>
      </c>
      <c r="F472" s="53" t="s">
        <v>19</v>
      </c>
      <c r="G472" s="53" t="s">
        <v>149</v>
      </c>
      <c r="H472" s="110">
        <v>65300</v>
      </c>
      <c r="I472" s="110">
        <v>65300</v>
      </c>
      <c r="J472" s="110">
        <v>65300</v>
      </c>
      <c r="K472" s="110">
        <v>65300</v>
      </c>
      <c r="L472" s="110">
        <v>65300</v>
      </c>
      <c r="M472" s="110">
        <v>65300</v>
      </c>
      <c r="N472" s="110">
        <v>65300</v>
      </c>
      <c r="O472" s="110">
        <v>65300</v>
      </c>
      <c r="P472" s="110">
        <v>65300</v>
      </c>
      <c r="Q472" s="110">
        <v>65300</v>
      </c>
      <c r="R472" s="110">
        <v>65300</v>
      </c>
    </row>
    <row r="473" spans="3:19" s="79" customFormat="1" ht="13.15" customHeight="1" x14ac:dyDescent="0.2">
      <c r="C473" s="114"/>
      <c r="D473" s="53" t="s">
        <v>171</v>
      </c>
      <c r="E473" s="53" t="s">
        <v>28</v>
      </c>
      <c r="F473" s="53" t="s">
        <v>19</v>
      </c>
      <c r="G473" s="53" t="s">
        <v>152</v>
      </c>
      <c r="H473" s="110">
        <v>3007758</v>
      </c>
      <c r="I473" s="110">
        <v>2971905</v>
      </c>
      <c r="J473" s="110">
        <v>2943472</v>
      </c>
      <c r="K473" s="110">
        <v>2921262</v>
      </c>
      <c r="L473" s="110">
        <v>2888558</v>
      </c>
      <c r="M473" s="110">
        <v>2847904</v>
      </c>
      <c r="N473" s="110">
        <v>2847904</v>
      </c>
      <c r="O473" s="110">
        <v>2794184</v>
      </c>
      <c r="P473" s="110">
        <v>2794089.999999986</v>
      </c>
      <c r="Q473" s="110">
        <v>2795680.0000000158</v>
      </c>
      <c r="R473" s="110">
        <v>2805998.0000000224</v>
      </c>
    </row>
    <row r="474" spans="3:19" s="79" customFormat="1" ht="13.15" customHeight="1" x14ac:dyDescent="0.2">
      <c r="C474" s="114"/>
      <c r="D474" s="53" t="s">
        <v>171</v>
      </c>
      <c r="E474" s="53" t="s">
        <v>31</v>
      </c>
      <c r="F474" s="53" t="s">
        <v>19</v>
      </c>
      <c r="G474" s="53" t="s">
        <v>152</v>
      </c>
      <c r="H474" s="110">
        <v>1307720.7812678197</v>
      </c>
      <c r="I474" s="110">
        <v>1292132.5194609035</v>
      </c>
      <c r="J474" s="110">
        <v>1279770.3456661599</v>
      </c>
      <c r="K474" s="110">
        <v>1270113.8231485649</v>
      </c>
      <c r="L474" s="110">
        <v>1255894.71</v>
      </c>
      <c r="M474" s="110">
        <v>1238219.0381870545</v>
      </c>
      <c r="N474" s="110">
        <v>1182599.5978419778</v>
      </c>
      <c r="O474" s="110">
        <v>1069277.597601111</v>
      </c>
      <c r="P474" s="110">
        <v>1069102.8045834333</v>
      </c>
      <c r="Q474" s="110">
        <v>1069609.8307484379</v>
      </c>
      <c r="R474" s="110">
        <v>1073695.5204388932</v>
      </c>
      <c r="S474" s="143"/>
    </row>
    <row r="475" spans="3:19" s="79" customFormat="1" ht="13.15" customHeight="1" x14ac:dyDescent="0.2">
      <c r="C475" s="114"/>
      <c r="D475" s="53" t="s">
        <v>171</v>
      </c>
      <c r="E475" s="53" t="s">
        <v>58</v>
      </c>
      <c r="F475" s="53" t="s">
        <v>19</v>
      </c>
      <c r="G475" s="53" t="s">
        <v>191</v>
      </c>
      <c r="H475" s="110">
        <v>0.79100000000000004</v>
      </c>
      <c r="I475" s="110">
        <v>0.79900000000000004</v>
      </c>
      <c r="J475" s="110">
        <v>0.80300000000000005</v>
      </c>
      <c r="K475" s="110">
        <v>0.81</v>
      </c>
      <c r="L475" s="110">
        <v>0.82015722617378517</v>
      </c>
      <c r="M475" s="110">
        <v>0.84866850434145569</v>
      </c>
      <c r="N475" s="110">
        <v>0.85339313026492458</v>
      </c>
      <c r="O475" s="110">
        <v>0.84550000000000003</v>
      </c>
      <c r="P475" s="110" t="e">
        <v>#N/A</v>
      </c>
      <c r="Q475" s="110" t="e">
        <v>#N/A</v>
      </c>
      <c r="R475" s="110" t="e">
        <v>#N/A</v>
      </c>
    </row>
    <row r="476" spans="3:19" s="79" customFormat="1" ht="13.15" customHeight="1" x14ac:dyDescent="0.2">
      <c r="C476" s="114"/>
      <c r="D476" s="53" t="s">
        <v>171</v>
      </c>
      <c r="E476" s="53" t="s">
        <v>60</v>
      </c>
      <c r="F476" s="53" t="s">
        <v>19</v>
      </c>
      <c r="G476" s="53" t="s">
        <v>191</v>
      </c>
      <c r="H476" s="110">
        <v>0.48099999999999993</v>
      </c>
      <c r="I476" s="110">
        <v>0.48700000000000004</v>
      </c>
      <c r="J476" s="110">
        <v>0.49299999999999999</v>
      </c>
      <c r="K476" s="110">
        <v>0.501</v>
      </c>
      <c r="L476" s="110">
        <v>0.54407744612476305</v>
      </c>
      <c r="M476" s="110">
        <v>0.62742761142295445</v>
      </c>
      <c r="N476" s="110">
        <v>0.63560000000000005</v>
      </c>
      <c r="O476" s="110">
        <v>0.70550000000000002</v>
      </c>
      <c r="P476" s="110">
        <v>0.84640002250671387</v>
      </c>
      <c r="Q476" s="110">
        <v>0.86720001697540205</v>
      </c>
      <c r="R476" s="110">
        <v>0.86870002746582031</v>
      </c>
    </row>
    <row r="477" spans="3:19" s="79" customFormat="1" ht="13.15" customHeight="1" x14ac:dyDescent="0.2">
      <c r="C477" s="114"/>
      <c r="D477" s="53" t="s">
        <v>171</v>
      </c>
      <c r="E477" s="53" t="s">
        <v>61</v>
      </c>
      <c r="F477" s="53" t="s">
        <v>19</v>
      </c>
      <c r="G477" s="53" t="s">
        <v>191</v>
      </c>
      <c r="H477" s="110">
        <v>0.48700000000000004</v>
      </c>
      <c r="I477" s="110">
        <v>0.49199999999999999</v>
      </c>
      <c r="J477" s="110">
        <v>0.496</v>
      </c>
      <c r="K477" s="110">
        <v>0.501</v>
      </c>
      <c r="L477" s="110">
        <v>0.54407744612476305</v>
      </c>
      <c r="M477" s="110">
        <v>0.60579918575364577</v>
      </c>
      <c r="N477" s="110">
        <v>0.61209999999999998</v>
      </c>
      <c r="O477" s="110">
        <v>0.67259999999999998</v>
      </c>
      <c r="P477" s="110">
        <v>0.78055025890263263</v>
      </c>
      <c r="Q477" s="110">
        <v>0.86720001697540205</v>
      </c>
      <c r="R477" s="110">
        <v>0.86870002746582031</v>
      </c>
    </row>
    <row r="478" spans="3:19" s="79" customFormat="1" ht="13.15" customHeight="1" x14ac:dyDescent="0.2">
      <c r="C478" s="114"/>
      <c r="D478" s="53" t="s">
        <v>171</v>
      </c>
      <c r="E478" s="53" t="s">
        <v>62</v>
      </c>
      <c r="F478" s="53" t="s">
        <v>19</v>
      </c>
      <c r="G478" s="53" t="s">
        <v>191</v>
      </c>
      <c r="H478" s="110" t="e">
        <v>#N/A</v>
      </c>
      <c r="I478" s="110" t="e">
        <v>#N/A</v>
      </c>
      <c r="J478" s="110" t="e">
        <v>#N/A</v>
      </c>
      <c r="K478" s="110" t="e">
        <v>#N/A</v>
      </c>
      <c r="L478" s="110" t="e">
        <v>#N/A</v>
      </c>
      <c r="M478" s="110" t="e">
        <v>#N/A</v>
      </c>
      <c r="N478" s="110">
        <v>0.60870000000000002</v>
      </c>
      <c r="O478" s="110">
        <v>0.66900000000000004</v>
      </c>
      <c r="P478" s="110">
        <v>0.77978495149576599</v>
      </c>
      <c r="Q478" s="110">
        <v>0.77816245612000001</v>
      </c>
      <c r="R478" s="110">
        <v>0.77983564056910804</v>
      </c>
    </row>
    <row r="479" spans="3:19" s="79" customFormat="1" ht="13.15" customHeight="1" x14ac:dyDescent="0.2">
      <c r="C479" s="114"/>
      <c r="D479" s="53" t="s">
        <v>171</v>
      </c>
      <c r="E479" s="53" t="s">
        <v>63</v>
      </c>
      <c r="F479" s="53" t="s">
        <v>19</v>
      </c>
      <c r="G479" s="53" t="s">
        <v>191</v>
      </c>
      <c r="H479" s="110" t="e">
        <v>#N/A</v>
      </c>
      <c r="I479" s="110" t="e">
        <v>#N/A</v>
      </c>
      <c r="J479" s="110" t="e">
        <v>#N/A</v>
      </c>
      <c r="K479" s="110" t="e">
        <v>#N/A</v>
      </c>
      <c r="L479" s="110" t="e">
        <v>#N/A</v>
      </c>
      <c r="M479" s="110" t="e">
        <v>#N/A</v>
      </c>
      <c r="N479" s="110" t="e">
        <v>#N/A</v>
      </c>
      <c r="O479" s="110" t="e">
        <v>#N/A</v>
      </c>
      <c r="P479" s="110">
        <v>0.77978495149576599</v>
      </c>
      <c r="Q479" s="110">
        <v>0.77816245612000001</v>
      </c>
      <c r="R479" s="110">
        <v>0.77983564056910804</v>
      </c>
    </row>
    <row r="480" spans="3:19" s="79" customFormat="1" ht="13.15" customHeight="1" x14ac:dyDescent="0.2">
      <c r="C480" s="114"/>
      <c r="D480" s="53" t="s">
        <v>171</v>
      </c>
      <c r="E480" s="53" t="s">
        <v>65</v>
      </c>
      <c r="F480" s="53" t="s">
        <v>19</v>
      </c>
      <c r="G480" s="53" t="s">
        <v>191</v>
      </c>
      <c r="H480" s="110">
        <v>0.79600000000000004</v>
      </c>
      <c r="I480" s="110">
        <v>0.80100000000000005</v>
      </c>
      <c r="J480" s="110">
        <v>0.80600000000000005</v>
      </c>
      <c r="K480" s="110">
        <v>0.81030000000000002</v>
      </c>
      <c r="L480" s="110">
        <v>0.82015722617378517</v>
      </c>
      <c r="M480" s="110">
        <v>0.84866850434145569</v>
      </c>
      <c r="N480" s="110">
        <v>0.85339313026492458</v>
      </c>
      <c r="O480" s="110">
        <v>0.84842004060952581</v>
      </c>
      <c r="P480" s="110">
        <v>0.88809910099998801</v>
      </c>
      <c r="Q480" s="110">
        <v>0.8921355871162413</v>
      </c>
      <c r="R480" s="110">
        <v>0.89519425737883551</v>
      </c>
    </row>
    <row r="481" spans="3:18" s="79" customFormat="1" ht="13.15" customHeight="1" x14ac:dyDescent="0.2">
      <c r="C481" s="114"/>
      <c r="D481" s="53" t="s">
        <v>171</v>
      </c>
      <c r="E481" s="53" t="s">
        <v>70</v>
      </c>
      <c r="F481" s="53" t="s">
        <v>19</v>
      </c>
      <c r="G481" s="53" t="s">
        <v>191</v>
      </c>
      <c r="H481" s="110">
        <v>0.48700000000000004</v>
      </c>
      <c r="I481" s="110">
        <v>0.49199999999999999</v>
      </c>
      <c r="J481" s="110">
        <v>0.496</v>
      </c>
      <c r="K481" s="110">
        <v>0.501</v>
      </c>
      <c r="L481" s="110">
        <v>0.54407744612476305</v>
      </c>
      <c r="M481" s="110">
        <v>0.62742761142295445</v>
      </c>
      <c r="N481" s="110">
        <v>0.69439100729946346</v>
      </c>
      <c r="O481" s="110">
        <v>0.70786651189339034</v>
      </c>
      <c r="P481" s="110">
        <v>0.8480827757444569</v>
      </c>
      <c r="Q481" s="110">
        <v>0.86884049956818132</v>
      </c>
      <c r="R481" s="110">
        <v>0.86954894403504635</v>
      </c>
    </row>
    <row r="482" spans="3:18" s="79" customFormat="1" ht="13.15" customHeight="1" x14ac:dyDescent="0.2">
      <c r="C482" s="114"/>
      <c r="D482" s="53" t="s">
        <v>171</v>
      </c>
      <c r="E482" s="53" t="s">
        <v>225</v>
      </c>
      <c r="F482" s="53" t="s">
        <v>19</v>
      </c>
      <c r="G482" s="53" t="s">
        <v>191</v>
      </c>
      <c r="H482" s="110" t="e">
        <v>#N/A</v>
      </c>
      <c r="I482" s="110" t="e">
        <v>#N/A</v>
      </c>
      <c r="J482" s="110" t="e">
        <v>#N/A</v>
      </c>
      <c r="K482" s="110" t="e">
        <v>#N/A</v>
      </c>
      <c r="L482" s="110" t="e">
        <v>#N/A</v>
      </c>
      <c r="M482" s="110" t="e">
        <v>#N/A</v>
      </c>
      <c r="N482" s="110">
        <v>0.61016107302798939</v>
      </c>
      <c r="O482" s="110">
        <v>0.6705096284375166</v>
      </c>
      <c r="P482" s="110">
        <v>0.78234191171779754</v>
      </c>
      <c r="Q482" s="110">
        <v>0.78018238268142481</v>
      </c>
      <c r="R482" s="110">
        <v>0.78055324414377247</v>
      </c>
    </row>
    <row r="483" spans="3:18" s="79" customFormat="1" ht="13.15" customHeight="1" x14ac:dyDescent="0.2">
      <c r="C483" s="114"/>
      <c r="D483" s="53" t="s">
        <v>171</v>
      </c>
      <c r="E483" s="53" t="s">
        <v>226</v>
      </c>
      <c r="F483" s="53" t="s">
        <v>19</v>
      </c>
      <c r="G483" s="53" t="s">
        <v>191</v>
      </c>
      <c r="H483" s="110" t="e">
        <v>#N/A</v>
      </c>
      <c r="I483" s="110" t="e">
        <v>#N/A</v>
      </c>
      <c r="J483" s="110" t="e">
        <v>#N/A</v>
      </c>
      <c r="K483" s="110" t="e">
        <v>#N/A</v>
      </c>
      <c r="L483" s="110" t="e">
        <v>#N/A</v>
      </c>
      <c r="M483" s="110" t="e">
        <v>#N/A</v>
      </c>
      <c r="N483" s="110" t="e">
        <v>#N/A</v>
      </c>
      <c r="O483" s="110" t="e">
        <v>#N/A</v>
      </c>
      <c r="P483" s="110" t="e">
        <v>#N/A</v>
      </c>
      <c r="Q483" s="110" t="e">
        <v>#N/A</v>
      </c>
      <c r="R483" s="110">
        <v>0.98315631839813</v>
      </c>
    </row>
    <row r="484" spans="3:18" s="79" customFormat="1" ht="13.15" customHeight="1" x14ac:dyDescent="0.2">
      <c r="C484" s="114"/>
      <c r="D484" s="53" t="s">
        <v>171</v>
      </c>
      <c r="E484" s="53" t="s">
        <v>74</v>
      </c>
      <c r="F484" s="53" t="s">
        <v>19</v>
      </c>
      <c r="G484" s="53" t="s">
        <v>191</v>
      </c>
      <c r="H484" s="110">
        <v>0.69099999999999995</v>
      </c>
      <c r="I484" s="110">
        <v>0.69184090476303806</v>
      </c>
      <c r="J484" s="110">
        <v>0.69264844677663884</v>
      </c>
      <c r="K484" s="110">
        <v>0.69791456954545894</v>
      </c>
      <c r="L484" s="110">
        <v>0.69871146300641795</v>
      </c>
      <c r="M484" s="110">
        <v>0.69930787808139749</v>
      </c>
      <c r="N484" s="110">
        <v>0.70564277708934975</v>
      </c>
      <c r="O484" s="110">
        <v>0.72934791187476411</v>
      </c>
      <c r="P484" s="110">
        <v>0.85523671589056738</v>
      </c>
      <c r="Q484" s="110">
        <v>0.85185310088570421</v>
      </c>
      <c r="R484" s="110">
        <v>0.85151859106062</v>
      </c>
    </row>
    <row r="485" spans="3:18" s="79" customFormat="1" ht="13.15" customHeight="1" x14ac:dyDescent="0.2">
      <c r="C485" s="114"/>
      <c r="D485" s="53" t="s">
        <v>171</v>
      </c>
      <c r="E485" s="53" t="s">
        <v>78</v>
      </c>
      <c r="F485" s="53" t="s">
        <v>19</v>
      </c>
      <c r="G485" s="53" t="s">
        <v>191</v>
      </c>
      <c r="H485" s="110">
        <v>0</v>
      </c>
      <c r="I485" s="110">
        <v>0</v>
      </c>
      <c r="J485" s="110">
        <v>0</v>
      </c>
      <c r="K485" s="110">
        <v>0</v>
      </c>
      <c r="L485" s="110">
        <v>1.1521357702430325E-2</v>
      </c>
      <c r="M485" s="110">
        <v>2.2941886126619963E-2</v>
      </c>
      <c r="N485" s="110">
        <v>2.9767510294513248E-2</v>
      </c>
      <c r="O485" s="110">
        <v>4.1488862077137527E-2</v>
      </c>
      <c r="P485" s="110">
        <v>0.40118993705822059</v>
      </c>
      <c r="Q485" s="110">
        <v>0.77717358743812759</v>
      </c>
      <c r="R485" s="110">
        <v>0.77966163382952147</v>
      </c>
    </row>
    <row r="486" spans="3:18" s="79" customFormat="1" ht="13.15" customHeight="1" x14ac:dyDescent="0.2">
      <c r="C486" s="114"/>
      <c r="D486" s="53" t="s">
        <v>171</v>
      </c>
      <c r="E486" s="53" t="s">
        <v>82</v>
      </c>
      <c r="F486" s="53" t="s">
        <v>19</v>
      </c>
      <c r="G486" s="53" t="s">
        <v>191</v>
      </c>
      <c r="H486" s="110" t="e">
        <v>#N/A</v>
      </c>
      <c r="I486" s="110" t="e">
        <v>#N/A</v>
      </c>
      <c r="J486" s="110" t="e">
        <v>#N/A</v>
      </c>
      <c r="K486" s="110" t="e">
        <v>#N/A</v>
      </c>
      <c r="L486" s="110" t="e">
        <v>#N/A</v>
      </c>
      <c r="M486" s="110" t="e">
        <v>#N/A</v>
      </c>
      <c r="N486" s="110">
        <v>0</v>
      </c>
      <c r="O486" s="110">
        <v>0</v>
      </c>
      <c r="P486" s="110">
        <v>0</v>
      </c>
      <c r="Q486" s="110">
        <v>0.77717358743812759</v>
      </c>
      <c r="R486" s="110">
        <v>0.77966163382952147</v>
      </c>
    </row>
    <row r="487" spans="3:18" s="79" customFormat="1" ht="13.15" customHeight="1" x14ac:dyDescent="0.2">
      <c r="C487" s="114"/>
      <c r="D487" s="53" t="s">
        <v>171</v>
      </c>
      <c r="E487" s="53" t="s">
        <v>86</v>
      </c>
      <c r="F487" s="53" t="s">
        <v>19</v>
      </c>
      <c r="G487" s="53" t="s">
        <v>191</v>
      </c>
      <c r="H487" s="110">
        <v>0.48700000000000004</v>
      </c>
      <c r="I487" s="110">
        <v>0.49199999999999999</v>
      </c>
      <c r="J487" s="110">
        <v>0.496</v>
      </c>
      <c r="K487" s="110">
        <v>0.501</v>
      </c>
      <c r="L487" s="110">
        <v>0.54407744612476305</v>
      </c>
      <c r="M487" s="110">
        <v>0.60579918575364577</v>
      </c>
      <c r="N487" s="110">
        <v>0.61016107302798939</v>
      </c>
      <c r="O487" s="110">
        <v>0.6705096284375166</v>
      </c>
      <c r="P487" s="110">
        <v>0.78160097731415423</v>
      </c>
      <c r="Q487" s="110">
        <v>0.78018238268142481</v>
      </c>
      <c r="R487" s="110">
        <v>0.78055324414377247</v>
      </c>
    </row>
    <row r="488" spans="3:18" s="79" customFormat="1" ht="13.15" customHeight="1" x14ac:dyDescent="0.2">
      <c r="C488" s="114"/>
      <c r="D488" s="53" t="s">
        <v>171</v>
      </c>
      <c r="E488" s="53" t="s">
        <v>90</v>
      </c>
      <c r="F488" s="53" t="s">
        <v>19</v>
      </c>
      <c r="G488" s="53" t="s">
        <v>191</v>
      </c>
      <c r="H488" s="110">
        <v>0.42799999999999999</v>
      </c>
      <c r="I488" s="110">
        <v>0.42866773142593756</v>
      </c>
      <c r="J488" s="110">
        <v>0.14299999999999999</v>
      </c>
      <c r="K488" s="110">
        <v>0.158</v>
      </c>
      <c r="L488" s="110">
        <v>0.17113124982893671</v>
      </c>
      <c r="M488" s="110">
        <v>0.18143097154564947</v>
      </c>
      <c r="N488" s="110">
        <v>0.17938962386518423</v>
      </c>
      <c r="O488" s="110">
        <v>0.19417197291021748</v>
      </c>
      <c r="P488" s="110">
        <v>0.27093455899539831</v>
      </c>
      <c r="Q488" s="110">
        <v>0.26492907675612293</v>
      </c>
      <c r="R488" s="110">
        <v>0.25570098151722548</v>
      </c>
    </row>
    <row r="489" spans="3:18" s="79" customFormat="1" ht="13.15" customHeight="1" x14ac:dyDescent="0.2">
      <c r="C489" s="114"/>
      <c r="D489" s="53" t="s">
        <v>171</v>
      </c>
      <c r="E489" s="53" t="s">
        <v>94</v>
      </c>
      <c r="F489" s="53" t="s">
        <v>19</v>
      </c>
      <c r="G489" s="53" t="s">
        <v>191</v>
      </c>
      <c r="H489" s="110" t="e">
        <v>#N/A</v>
      </c>
      <c r="I489" s="110" t="e">
        <v>#N/A</v>
      </c>
      <c r="J489" s="110" t="e">
        <v>#N/A</v>
      </c>
      <c r="K489" s="110" t="e">
        <v>#N/A</v>
      </c>
      <c r="L489" s="110" t="e">
        <v>#N/A</v>
      </c>
      <c r="M489" s="110" t="e">
        <v>#N/A</v>
      </c>
      <c r="N489" s="110">
        <v>0</v>
      </c>
      <c r="O489" s="110">
        <v>0</v>
      </c>
      <c r="P489" s="110">
        <v>0</v>
      </c>
      <c r="Q489" s="110">
        <v>0</v>
      </c>
      <c r="R489" s="110">
        <v>0</v>
      </c>
    </row>
    <row r="490" spans="3:18" s="79" customFormat="1" ht="13.15" customHeight="1" x14ac:dyDescent="0.2">
      <c r="C490" s="114"/>
      <c r="D490" s="53" t="s">
        <v>171</v>
      </c>
      <c r="E490" s="53" t="s">
        <v>98</v>
      </c>
      <c r="F490" s="53" t="s">
        <v>19</v>
      </c>
      <c r="G490" s="53" t="s">
        <v>191</v>
      </c>
      <c r="H490" s="110" t="e">
        <v>#N/A</v>
      </c>
      <c r="I490" s="110" t="e">
        <v>#N/A</v>
      </c>
      <c r="J490" s="110" t="e">
        <v>#N/A</v>
      </c>
      <c r="K490" s="110" t="e">
        <v>#N/A</v>
      </c>
      <c r="L490" s="110" t="e">
        <v>#N/A</v>
      </c>
      <c r="M490" s="110" t="e">
        <v>#N/A</v>
      </c>
      <c r="N490" s="110">
        <v>0</v>
      </c>
      <c r="O490" s="110">
        <v>0</v>
      </c>
      <c r="P490" s="110">
        <v>0</v>
      </c>
      <c r="Q490" s="110">
        <v>0.14695139939615998</v>
      </c>
      <c r="R490" s="110">
        <v>0.26269692950419032</v>
      </c>
    </row>
    <row r="491" spans="3:18" s="79" customFormat="1" ht="13.15" customHeight="1" x14ac:dyDescent="0.2">
      <c r="C491" s="114"/>
      <c r="D491" s="53" t="s">
        <v>171</v>
      </c>
      <c r="E491" s="53" t="s">
        <v>102</v>
      </c>
      <c r="F491" s="53" t="s">
        <v>19</v>
      </c>
      <c r="G491" s="53" t="s">
        <v>191</v>
      </c>
      <c r="H491" s="110">
        <v>0.29347625693301671</v>
      </c>
      <c r="I491" s="110">
        <v>0.7990354948410624</v>
      </c>
      <c r="J491" s="110">
        <v>0.90239152962435099</v>
      </c>
      <c r="K491" s="110">
        <v>0.98899999999999999</v>
      </c>
      <c r="L491" s="110">
        <v>0.99082419044308256</v>
      </c>
      <c r="M491" s="110">
        <v>0.99178006877174285</v>
      </c>
      <c r="N491" s="110">
        <v>0.9996369996236748</v>
      </c>
      <c r="O491" s="110">
        <v>0.99967129168104507</v>
      </c>
      <c r="P491" s="110">
        <v>0.99980807876610445</v>
      </c>
      <c r="Q491" s="110">
        <v>0.99972197829485931</v>
      </c>
      <c r="R491" s="110" t="e">
        <v>#N/A</v>
      </c>
    </row>
    <row r="492" spans="3:18" s="79" customFormat="1" ht="13.15" customHeight="1" x14ac:dyDescent="0.2">
      <c r="C492" s="114"/>
      <c r="D492" s="53" t="s">
        <v>171</v>
      </c>
      <c r="E492" s="53" t="s">
        <v>106</v>
      </c>
      <c r="F492" s="53" t="s">
        <v>19</v>
      </c>
      <c r="G492" s="53" t="s">
        <v>191</v>
      </c>
      <c r="H492" s="110" t="e">
        <v>#N/A</v>
      </c>
      <c r="I492" s="110" t="e">
        <v>#N/A</v>
      </c>
      <c r="J492" s="110" t="e">
        <v>#N/A</v>
      </c>
      <c r="K492" s="110">
        <v>0.95666666666666655</v>
      </c>
      <c r="L492" s="110">
        <v>0.97666666666666657</v>
      </c>
      <c r="M492" s="110">
        <v>0.97666666666666657</v>
      </c>
      <c r="N492" s="110">
        <v>0.99833333333333352</v>
      </c>
      <c r="O492" s="110">
        <v>0.99846666666666672</v>
      </c>
      <c r="P492" s="110">
        <v>0.99876666666666669</v>
      </c>
      <c r="Q492" s="110" t="e">
        <v>#N/A</v>
      </c>
      <c r="R492" s="110" t="e">
        <v>#N/A</v>
      </c>
    </row>
    <row r="493" spans="3:18" s="79" customFormat="1" ht="13.15" customHeight="1" x14ac:dyDescent="0.2">
      <c r="C493" s="114"/>
      <c r="D493" s="53" t="s">
        <v>171</v>
      </c>
      <c r="E493" s="53" t="s">
        <v>108</v>
      </c>
      <c r="F493" s="53" t="s">
        <v>19</v>
      </c>
      <c r="G493" s="53" t="s">
        <v>191</v>
      </c>
      <c r="H493" s="110" t="e">
        <v>#N/A</v>
      </c>
      <c r="I493" s="110" t="e">
        <v>#N/A</v>
      </c>
      <c r="J493" s="110" t="e">
        <v>#N/A</v>
      </c>
      <c r="K493" s="110" t="e">
        <v>#N/A</v>
      </c>
      <c r="L493" s="110" t="e">
        <v>#N/A</v>
      </c>
      <c r="M493" s="110" t="e">
        <v>#N/A</v>
      </c>
      <c r="N493" s="110" t="e">
        <v>#N/A</v>
      </c>
      <c r="O493" s="110">
        <v>0</v>
      </c>
      <c r="P493" s="110">
        <v>0.33310048519336338</v>
      </c>
      <c r="Q493" s="110">
        <v>0.9005598231468811</v>
      </c>
      <c r="R493" s="110">
        <v>0.98867198190037209</v>
      </c>
    </row>
    <row r="494" spans="3:18" s="79" customFormat="1" ht="13.15" customHeight="1" x14ac:dyDescent="0.2">
      <c r="C494" s="114"/>
      <c r="D494" s="53" t="s">
        <v>171</v>
      </c>
      <c r="E494" s="53" t="s">
        <v>207</v>
      </c>
      <c r="F494" s="53" t="s">
        <v>19</v>
      </c>
      <c r="G494" s="53" t="s">
        <v>191</v>
      </c>
      <c r="H494" s="110" t="e">
        <v>#N/A</v>
      </c>
      <c r="I494" s="110" t="e">
        <v>#N/A</v>
      </c>
      <c r="J494" s="110" t="e">
        <v>#N/A</v>
      </c>
      <c r="K494" s="110" t="e">
        <v>#N/A</v>
      </c>
      <c r="L494" s="110" t="e">
        <v>#N/A</v>
      </c>
      <c r="M494" s="110" t="e">
        <v>#N/A</v>
      </c>
      <c r="N494" s="110" t="e">
        <v>#N/A</v>
      </c>
      <c r="O494" s="110" t="e">
        <v>#N/A</v>
      </c>
      <c r="P494" s="110" t="e">
        <v>#N/A</v>
      </c>
      <c r="Q494" s="110">
        <v>0.35883087435007199</v>
      </c>
      <c r="R494" s="110">
        <v>0.61443315735045523</v>
      </c>
    </row>
    <row r="495" spans="3:18" s="79" customFormat="1" ht="13.15" customHeight="1" x14ac:dyDescent="0.2">
      <c r="C495" s="114"/>
      <c r="D495" s="53" t="s">
        <v>171</v>
      </c>
      <c r="E495" s="53" t="s">
        <v>112</v>
      </c>
      <c r="F495" s="53" t="s">
        <v>19</v>
      </c>
      <c r="G495" s="53" t="s">
        <v>191</v>
      </c>
      <c r="H495" s="110">
        <v>0.50033003309455581</v>
      </c>
      <c r="I495" s="110">
        <v>0.50033003309455581</v>
      </c>
      <c r="J495" s="110">
        <v>0.50033003309455581</v>
      </c>
      <c r="K495" s="110">
        <v>1</v>
      </c>
      <c r="L495" s="110">
        <v>1</v>
      </c>
      <c r="M495" s="110">
        <v>1</v>
      </c>
      <c r="N495" s="110">
        <v>1</v>
      </c>
      <c r="O495" s="110">
        <v>1</v>
      </c>
      <c r="P495" s="110">
        <v>1</v>
      </c>
      <c r="Q495" s="110">
        <v>1</v>
      </c>
      <c r="R495" s="110">
        <v>1</v>
      </c>
    </row>
    <row r="496" spans="3:18" s="79" customFormat="1" ht="13.15" customHeight="1" x14ac:dyDescent="0.2">
      <c r="C496" s="114"/>
      <c r="D496" s="53" t="s">
        <v>171</v>
      </c>
      <c r="E496" s="53" t="s">
        <v>52</v>
      </c>
      <c r="F496" s="53" t="s">
        <v>19</v>
      </c>
      <c r="G496" s="53" t="s">
        <v>191</v>
      </c>
      <c r="H496" s="110">
        <v>0.98609231951152887</v>
      </c>
      <c r="I496" s="110">
        <v>0.99391995649444786</v>
      </c>
      <c r="J496" s="110">
        <v>0.99511766746527819</v>
      </c>
      <c r="K496" s="110">
        <v>0.995</v>
      </c>
      <c r="L496" s="110">
        <v>0.99557416687297517</v>
      </c>
      <c r="M496" s="110">
        <v>0.99745804409925343</v>
      </c>
      <c r="N496" s="110" t="e">
        <v>#N/A</v>
      </c>
      <c r="O496" s="110" t="e">
        <v>#N/A</v>
      </c>
      <c r="P496" s="110" t="e">
        <v>#N/A</v>
      </c>
      <c r="Q496" s="110" t="e">
        <v>#N/A</v>
      </c>
      <c r="R496" s="110" t="e">
        <v>#N/A</v>
      </c>
    </row>
    <row r="497" spans="3:19" s="79" customFormat="1" ht="13.15" customHeight="1" x14ac:dyDescent="0.2">
      <c r="C497" s="114"/>
      <c r="D497" s="53" t="s">
        <v>171</v>
      </c>
      <c r="E497" s="53" t="s">
        <v>53</v>
      </c>
      <c r="F497" s="53" t="s">
        <v>19</v>
      </c>
      <c r="G497" s="53" t="s">
        <v>191</v>
      </c>
      <c r="H497" s="110" t="e">
        <v>#N/A</v>
      </c>
      <c r="I497" s="110" t="e">
        <v>#N/A</v>
      </c>
      <c r="J497" s="110" t="e">
        <v>#N/A</v>
      </c>
      <c r="K497" s="110" t="e">
        <v>#N/A</v>
      </c>
      <c r="L497" s="110">
        <v>0.54407744612476305</v>
      </c>
      <c r="M497" s="110">
        <v>0.60579918575364577</v>
      </c>
      <c r="N497" s="110" t="e">
        <v>#N/A</v>
      </c>
      <c r="O497" s="110" t="e">
        <v>#N/A</v>
      </c>
      <c r="P497" s="110" t="e">
        <v>#N/A</v>
      </c>
      <c r="Q497" s="110" t="e">
        <v>#N/A</v>
      </c>
      <c r="R497" s="110" t="e">
        <v>#N/A</v>
      </c>
    </row>
    <row r="498" spans="3:19" s="79" customFormat="1" ht="13.15" customHeight="1" x14ac:dyDescent="0.2">
      <c r="C498" s="114"/>
      <c r="D498" s="53" t="s">
        <v>171</v>
      </c>
      <c r="E498" s="53" t="s">
        <v>124</v>
      </c>
      <c r="F498" s="53" t="s">
        <v>19</v>
      </c>
      <c r="G498" s="53" t="s">
        <v>191</v>
      </c>
      <c r="H498" s="110">
        <v>0.53299999999999992</v>
      </c>
      <c r="I498" s="110">
        <v>0.53382374344134342</v>
      </c>
      <c r="J498" s="110">
        <v>0.29899999999999999</v>
      </c>
      <c r="K498" s="110">
        <v>0.33200000000000002</v>
      </c>
      <c r="L498" s="110">
        <v>0.33312938367044559</v>
      </c>
      <c r="M498" s="110">
        <v>0.34441397350838049</v>
      </c>
      <c r="N498" s="110" t="e">
        <v>#N/A</v>
      </c>
      <c r="O498" s="110" t="e">
        <v>#N/A</v>
      </c>
      <c r="P498" s="110" t="e">
        <v>#N/A</v>
      </c>
      <c r="Q498" s="110" t="e">
        <v>#N/A</v>
      </c>
      <c r="R498" s="110" t="e">
        <v>#N/A</v>
      </c>
    </row>
    <row r="499" spans="3:19" s="79" customFormat="1" ht="13.15" customHeight="1" x14ac:dyDescent="0.2">
      <c r="C499" s="114"/>
      <c r="D499" s="53" t="s">
        <v>171</v>
      </c>
      <c r="E499" s="53" t="s">
        <v>129</v>
      </c>
      <c r="F499" s="53" t="s">
        <v>19</v>
      </c>
      <c r="G499" s="53" t="s">
        <v>191</v>
      </c>
      <c r="H499" s="110">
        <v>0.85000000000000009</v>
      </c>
      <c r="I499" s="110">
        <v>0.90326737576959071</v>
      </c>
      <c r="J499" s="110">
        <v>6.0999999999999992E-2</v>
      </c>
      <c r="K499" s="110">
        <v>0.05</v>
      </c>
      <c r="L499" s="110">
        <v>2.3348294858252888E-2</v>
      </c>
      <c r="M499" s="110">
        <v>1.0314814750950847E-2</v>
      </c>
      <c r="N499" s="110" t="e">
        <v>#N/A</v>
      </c>
      <c r="O499" s="110" t="e">
        <v>#N/A</v>
      </c>
      <c r="P499" s="110" t="e">
        <v>#N/A</v>
      </c>
      <c r="Q499" s="110" t="e">
        <v>#N/A</v>
      </c>
      <c r="R499" s="110" t="e">
        <v>#N/A</v>
      </c>
    </row>
    <row r="500" spans="3:19" s="79" customFormat="1" ht="13.15" customHeight="1" x14ac:dyDescent="0.2">
      <c r="C500" s="114"/>
      <c r="D500" s="53" t="s">
        <v>171</v>
      </c>
      <c r="E500" s="53" t="s">
        <v>134</v>
      </c>
      <c r="F500" s="53" t="s">
        <v>19</v>
      </c>
      <c r="G500" s="53" t="s">
        <v>191</v>
      </c>
      <c r="H500" s="110">
        <v>0.95199999999999996</v>
      </c>
      <c r="I500" s="110">
        <v>0.98628443934556431</v>
      </c>
      <c r="J500" s="110">
        <v>0.98867970543886285</v>
      </c>
      <c r="K500" s="110">
        <v>0.99412169161021269</v>
      </c>
      <c r="L500" s="110">
        <v>0.99514833374595046</v>
      </c>
      <c r="M500" s="110">
        <v>0.99689435579662944</v>
      </c>
      <c r="N500" s="110" t="e">
        <v>#N/A</v>
      </c>
      <c r="O500" s="110" t="e">
        <v>#N/A</v>
      </c>
      <c r="P500" s="110" t="e">
        <v>#N/A</v>
      </c>
      <c r="Q500" s="110" t="e">
        <v>#N/A</v>
      </c>
      <c r="R500" s="110" t="e">
        <v>#N/A</v>
      </c>
    </row>
    <row r="501" spans="3:19" s="79" customFormat="1" ht="13.15" customHeight="1" x14ac:dyDescent="0.2">
      <c r="C501" s="114"/>
      <c r="D501" s="53" t="s">
        <v>172</v>
      </c>
      <c r="E501" s="53" t="s">
        <v>147</v>
      </c>
      <c r="F501" s="53" t="s">
        <v>19</v>
      </c>
      <c r="G501" s="53" t="s">
        <v>149</v>
      </c>
      <c r="H501" s="110">
        <v>64562</v>
      </c>
      <c r="I501" s="110">
        <v>64562</v>
      </c>
      <c r="J501" s="110">
        <v>64562</v>
      </c>
      <c r="K501" s="110">
        <v>64562</v>
      </c>
      <c r="L501" s="110">
        <v>64562</v>
      </c>
      <c r="M501" s="110">
        <v>64562</v>
      </c>
      <c r="N501" s="110">
        <v>64562</v>
      </c>
      <c r="O501" s="110">
        <v>64562</v>
      </c>
      <c r="P501" s="110">
        <v>64562</v>
      </c>
      <c r="Q501" s="110">
        <v>64562</v>
      </c>
      <c r="R501" s="110">
        <v>64562</v>
      </c>
    </row>
    <row r="502" spans="3:19" s="79" customFormat="1" ht="13.15" customHeight="1" x14ac:dyDescent="0.2">
      <c r="C502" s="114"/>
      <c r="D502" s="53" t="s">
        <v>172</v>
      </c>
      <c r="E502" s="53" t="s">
        <v>28</v>
      </c>
      <c r="F502" s="53" t="s">
        <v>19</v>
      </c>
      <c r="G502" s="53" t="s">
        <v>152</v>
      </c>
      <c r="H502" s="110">
        <v>2041763</v>
      </c>
      <c r="I502" s="110">
        <v>2023825</v>
      </c>
      <c r="J502" s="110">
        <v>2001468</v>
      </c>
      <c r="K502" s="110">
        <v>1986096</v>
      </c>
      <c r="L502" s="110">
        <v>1986096</v>
      </c>
      <c r="M502" s="110">
        <v>1950116</v>
      </c>
      <c r="N502" s="110">
        <v>1934379</v>
      </c>
      <c r="O502" s="110">
        <v>1919968</v>
      </c>
      <c r="P502" s="110">
        <v>1907674.9999999907</v>
      </c>
      <c r="Q502" s="110">
        <v>1893223.0000000023</v>
      </c>
      <c r="R502" s="110">
        <v>1875757.0000000049</v>
      </c>
    </row>
    <row r="503" spans="3:19" s="79" customFormat="1" ht="13.15" customHeight="1" x14ac:dyDescent="0.2">
      <c r="C503" s="114"/>
      <c r="D503" s="53" t="s">
        <v>172</v>
      </c>
      <c r="E503" s="53" t="s">
        <v>31</v>
      </c>
      <c r="F503" s="53" t="s">
        <v>19</v>
      </c>
      <c r="G503" s="53" t="s">
        <v>152</v>
      </c>
      <c r="H503" s="110">
        <v>785293.24555946898</v>
      </c>
      <c r="I503" s="110">
        <v>778394.01214194822</v>
      </c>
      <c r="J503" s="110">
        <v>769795.16870376829</v>
      </c>
      <c r="K503" s="144">
        <v>827540</v>
      </c>
      <c r="L503" s="110">
        <v>756963.63174086169</v>
      </c>
      <c r="M503" s="144">
        <v>812548.33333333326</v>
      </c>
      <c r="N503" s="110">
        <v>801672.64358209935</v>
      </c>
      <c r="O503" s="110">
        <v>747149.99021797976</v>
      </c>
      <c r="P503" s="110">
        <v>742120.13335659448</v>
      </c>
      <c r="Q503" s="110">
        <v>736025.59616684576</v>
      </c>
      <c r="R503" s="110">
        <v>728871.44738332008</v>
      </c>
      <c r="S503" s="143"/>
    </row>
    <row r="504" spans="3:19" s="79" customFormat="1" ht="13.15" customHeight="1" x14ac:dyDescent="0.2">
      <c r="C504" s="114"/>
      <c r="D504" s="53" t="s">
        <v>172</v>
      </c>
      <c r="E504" s="53" t="s">
        <v>58</v>
      </c>
      <c r="F504" s="53" t="s">
        <v>19</v>
      </c>
      <c r="G504" s="53" t="s">
        <v>191</v>
      </c>
      <c r="H504" s="144">
        <v>0.77000000000000013</v>
      </c>
      <c r="I504" s="144">
        <v>0.75</v>
      </c>
      <c r="J504" s="144">
        <v>0.72</v>
      </c>
      <c r="K504" s="144">
        <v>0.70499999999999996</v>
      </c>
      <c r="L504" s="144">
        <v>0.70000000000000007</v>
      </c>
      <c r="M504" s="144">
        <v>0.7</v>
      </c>
      <c r="N504" s="144">
        <v>0.71</v>
      </c>
      <c r="O504" s="144">
        <v>0.71495868970840659</v>
      </c>
      <c r="P504" s="110" t="e">
        <v>#N/A</v>
      </c>
      <c r="Q504" s="110" t="e">
        <v>#N/A</v>
      </c>
      <c r="R504" s="110" t="e">
        <v>#N/A</v>
      </c>
    </row>
    <row r="505" spans="3:19" s="79" customFormat="1" ht="13.15" customHeight="1" x14ac:dyDescent="0.2">
      <c r="C505" s="114"/>
      <c r="D505" s="53" t="s">
        <v>172</v>
      </c>
      <c r="E505" s="53" t="s">
        <v>60</v>
      </c>
      <c r="F505" s="53" t="s">
        <v>19</v>
      </c>
      <c r="G505" s="53" t="s">
        <v>191</v>
      </c>
      <c r="H505" s="144">
        <v>0.56000000000000005</v>
      </c>
      <c r="I505" s="144">
        <v>0.56000000000000005</v>
      </c>
      <c r="J505" s="144">
        <v>0.56000000000000005</v>
      </c>
      <c r="K505" s="144">
        <v>0.55000000000000004</v>
      </c>
      <c r="L505" s="144">
        <v>0.56399999999999995</v>
      </c>
      <c r="M505" s="144">
        <v>0.58600726288982985</v>
      </c>
      <c r="N505" s="144">
        <v>0.63669489932556766</v>
      </c>
      <c r="O505" s="144">
        <v>0.65724924578178989</v>
      </c>
      <c r="P505" s="144">
        <v>0.66730444028367586</v>
      </c>
      <c r="Q505" s="144">
        <v>0.67627873021083851</v>
      </c>
      <c r="R505" s="110">
        <v>0.68260011513455798</v>
      </c>
    </row>
    <row r="506" spans="3:19" s="79" customFormat="1" ht="13.15" customHeight="1" x14ac:dyDescent="0.2">
      <c r="C506" s="114"/>
      <c r="D506" s="53" t="s">
        <v>172</v>
      </c>
      <c r="E506" s="53" t="s">
        <v>61</v>
      </c>
      <c r="F506" s="53" t="s">
        <v>19</v>
      </c>
      <c r="G506" s="53" t="s">
        <v>191</v>
      </c>
      <c r="H506" s="144">
        <v>0.5</v>
      </c>
      <c r="I506" s="144">
        <v>0.52</v>
      </c>
      <c r="J506" s="144">
        <v>0.52900000000000003</v>
      </c>
      <c r="K506" s="144">
        <v>0.53</v>
      </c>
      <c r="L506" s="144">
        <v>0.54</v>
      </c>
      <c r="M506" s="144">
        <v>0.55870815271119301</v>
      </c>
      <c r="N506" s="144">
        <v>0.60011495730565256</v>
      </c>
      <c r="O506" s="144">
        <v>0.61605567278811757</v>
      </c>
      <c r="P506" s="144">
        <v>0.62387605702674009</v>
      </c>
      <c r="Q506" s="144">
        <v>0.62605918805499128</v>
      </c>
      <c r="R506" s="110">
        <v>0.63568454178255851</v>
      </c>
    </row>
    <row r="507" spans="3:19" s="79" customFormat="1" ht="13.15" customHeight="1" x14ac:dyDescent="0.2">
      <c r="C507" s="114"/>
      <c r="D507" s="53" t="s">
        <v>172</v>
      </c>
      <c r="E507" s="53" t="s">
        <v>62</v>
      </c>
      <c r="F507" s="53" t="s">
        <v>19</v>
      </c>
      <c r="G507" s="53" t="s">
        <v>191</v>
      </c>
      <c r="H507" s="110" t="e">
        <v>#N/A</v>
      </c>
      <c r="I507" s="110" t="e">
        <v>#N/A</v>
      </c>
      <c r="J507" s="110" t="e">
        <v>#N/A</v>
      </c>
      <c r="K507" s="110" t="e">
        <v>#N/A</v>
      </c>
      <c r="L507" s="110" t="e">
        <v>#N/A</v>
      </c>
      <c r="M507" s="110" t="e">
        <v>#N/A</v>
      </c>
      <c r="N507" s="110">
        <v>0</v>
      </c>
      <c r="O507" s="144">
        <v>0</v>
      </c>
      <c r="P507" s="144">
        <v>0</v>
      </c>
      <c r="Q507" s="144">
        <v>0</v>
      </c>
      <c r="R507" s="110">
        <v>4.5270590190716031E-4</v>
      </c>
    </row>
    <row r="508" spans="3:19" s="79" customFormat="1" ht="13.15" customHeight="1" x14ac:dyDescent="0.2">
      <c r="C508" s="114"/>
      <c r="D508" s="53" t="s">
        <v>172</v>
      </c>
      <c r="E508" s="53" t="s">
        <v>63</v>
      </c>
      <c r="F508" s="53" t="s">
        <v>19</v>
      </c>
      <c r="G508" s="53" t="s">
        <v>191</v>
      </c>
      <c r="H508" s="110" t="e">
        <v>#N/A</v>
      </c>
      <c r="I508" s="110" t="e">
        <v>#N/A</v>
      </c>
      <c r="J508" s="110" t="e">
        <v>#N/A</v>
      </c>
      <c r="K508" s="110" t="e">
        <v>#N/A</v>
      </c>
      <c r="L508" s="110" t="e">
        <v>#N/A</v>
      </c>
      <c r="M508" s="110" t="e">
        <v>#N/A</v>
      </c>
      <c r="N508" s="110" t="e">
        <v>#N/A</v>
      </c>
      <c r="O508" s="110" t="e">
        <v>#N/A</v>
      </c>
      <c r="P508" s="110" t="e">
        <v>#N/A</v>
      </c>
      <c r="Q508" s="110" t="e">
        <v>#N/A</v>
      </c>
      <c r="R508" s="110" t="e">
        <v>#N/A</v>
      </c>
    </row>
    <row r="509" spans="3:19" s="79" customFormat="1" ht="13.15" customHeight="1" x14ac:dyDescent="0.2">
      <c r="C509" s="114"/>
      <c r="D509" s="53" t="s">
        <v>172</v>
      </c>
      <c r="E509" s="53" t="s">
        <v>65</v>
      </c>
      <c r="F509" s="53" t="s">
        <v>19</v>
      </c>
      <c r="G509" s="53" t="s">
        <v>191</v>
      </c>
      <c r="H509" s="144">
        <v>0.85</v>
      </c>
      <c r="I509" s="144">
        <v>0.78817679446665401</v>
      </c>
      <c r="J509" s="144">
        <v>0.73916580955600253</v>
      </c>
      <c r="K509" s="144">
        <v>0.71629610283704903</v>
      </c>
      <c r="L509" s="144">
        <v>0.70188108300046004</v>
      </c>
      <c r="M509" s="144">
        <v>0.70827529219696361</v>
      </c>
      <c r="N509" s="144">
        <v>0.71096495729154252</v>
      </c>
      <c r="O509" s="144">
        <v>0.72429765460829498</v>
      </c>
      <c r="P509" s="144">
        <v>0.7285597763169267</v>
      </c>
      <c r="Q509" s="144">
        <v>0.73045427339574842</v>
      </c>
      <c r="R509" s="110">
        <v>0.73953452723917645</v>
      </c>
    </row>
    <row r="510" spans="3:19" s="79" customFormat="1" ht="13.15" customHeight="1" x14ac:dyDescent="0.2">
      <c r="C510" s="114"/>
      <c r="D510" s="53" t="s">
        <v>172</v>
      </c>
      <c r="E510" s="53" t="s">
        <v>70</v>
      </c>
      <c r="F510" s="53" t="s">
        <v>19</v>
      </c>
      <c r="G510" s="53" t="s">
        <v>191</v>
      </c>
      <c r="H510" s="144">
        <v>0.6</v>
      </c>
      <c r="I510" s="144">
        <v>0.62670946665388494</v>
      </c>
      <c r="J510" s="144">
        <v>0.58800129401781165</v>
      </c>
      <c r="K510" s="144">
        <v>0.59080463068293199</v>
      </c>
      <c r="L510" s="144">
        <v>0.60838520426053988</v>
      </c>
      <c r="M510" s="144">
        <v>0.61466625050302159</v>
      </c>
      <c r="N510" s="144">
        <v>0.64857020972592028</v>
      </c>
      <c r="O510" s="144">
        <v>0.67066380268505166</v>
      </c>
      <c r="P510" s="144">
        <v>0.68146563897243917</v>
      </c>
      <c r="Q510" s="144">
        <v>0.69270214554764831</v>
      </c>
      <c r="R510" s="110">
        <v>0.72012223872609638</v>
      </c>
    </row>
    <row r="511" spans="3:19" s="79" customFormat="1" ht="13.15" customHeight="1" x14ac:dyDescent="0.2">
      <c r="C511" s="114"/>
      <c r="D511" s="53" t="s">
        <v>172</v>
      </c>
      <c r="E511" s="53" t="s">
        <v>225</v>
      </c>
      <c r="F511" s="53" t="s">
        <v>19</v>
      </c>
      <c r="G511" s="53" t="s">
        <v>191</v>
      </c>
      <c r="H511" s="110" t="e">
        <v>#N/A</v>
      </c>
      <c r="I511" s="110" t="e">
        <v>#N/A</v>
      </c>
      <c r="J511" s="110" t="e">
        <v>#N/A</v>
      </c>
      <c r="K511" s="110" t="e">
        <v>#N/A</v>
      </c>
      <c r="L511" s="110" t="e">
        <v>#N/A</v>
      </c>
      <c r="M511" s="110" t="e">
        <v>#N/A</v>
      </c>
      <c r="N511" s="144">
        <v>0.58293504137627417</v>
      </c>
      <c r="O511" s="144">
        <v>0.59763474202109323</v>
      </c>
      <c r="P511" s="144">
        <v>0.6251152742342061</v>
      </c>
      <c r="Q511" s="144">
        <v>0.62729832589280166</v>
      </c>
      <c r="R511" s="110">
        <v>0.71445739261083374</v>
      </c>
    </row>
    <row r="512" spans="3:19" s="79" customFormat="1" ht="13.15" customHeight="1" x14ac:dyDescent="0.2">
      <c r="C512" s="114"/>
      <c r="D512" s="53" t="s">
        <v>172</v>
      </c>
      <c r="E512" s="53" t="s">
        <v>226</v>
      </c>
      <c r="F512" s="53" t="s">
        <v>19</v>
      </c>
      <c r="G512" s="53" t="s">
        <v>191</v>
      </c>
      <c r="H512" s="110" t="e">
        <v>#N/A</v>
      </c>
      <c r="I512" s="110" t="e">
        <v>#N/A</v>
      </c>
      <c r="J512" s="110" t="e">
        <v>#N/A</v>
      </c>
      <c r="K512" s="110" t="e">
        <v>#N/A</v>
      </c>
      <c r="L512" s="110" t="e">
        <v>#N/A</v>
      </c>
      <c r="M512" s="110" t="e">
        <v>#N/A</v>
      </c>
      <c r="N512" s="110" t="e">
        <v>#N/A</v>
      </c>
      <c r="O512" s="110" t="e">
        <v>#N/A</v>
      </c>
      <c r="P512" s="110" t="e">
        <v>#N/A</v>
      </c>
      <c r="Q512" s="110" t="e">
        <v>#N/A</v>
      </c>
      <c r="R512" s="110">
        <v>0.73167333879350593</v>
      </c>
    </row>
    <row r="513" spans="3:18" s="79" customFormat="1" ht="13.15" customHeight="1" x14ac:dyDescent="0.2">
      <c r="C513" s="114"/>
      <c r="D513" s="53" t="s">
        <v>172</v>
      </c>
      <c r="E513" s="53" t="s">
        <v>74</v>
      </c>
      <c r="F513" s="53" t="s">
        <v>19</v>
      </c>
      <c r="G513" s="53" t="s">
        <v>191</v>
      </c>
      <c r="H513" s="144">
        <v>0.38</v>
      </c>
      <c r="I513" s="144">
        <v>0.29964956941274562</v>
      </c>
      <c r="J513" s="144">
        <v>0.2891902052090668</v>
      </c>
      <c r="K513" s="144">
        <v>0.26554634322098242</v>
      </c>
      <c r="L513" s="144">
        <v>0.25343937483969131</v>
      </c>
      <c r="M513" s="144">
        <v>0.24881638150531404</v>
      </c>
      <c r="N513" s="144">
        <v>0.23602333702511735</v>
      </c>
      <c r="O513" s="144">
        <v>0.22658448426271907</v>
      </c>
      <c r="P513" s="144">
        <v>0.21598767286162235</v>
      </c>
      <c r="Q513" s="144">
        <v>0.21393034160654434</v>
      </c>
      <c r="R513" s="110">
        <v>0.21408775668360683</v>
      </c>
    </row>
    <row r="514" spans="3:18" s="79" customFormat="1" ht="13.15" customHeight="1" x14ac:dyDescent="0.2">
      <c r="C514" s="114"/>
      <c r="D514" s="53" t="s">
        <v>172</v>
      </c>
      <c r="E514" s="53" t="s">
        <v>78</v>
      </c>
      <c r="F514" s="53" t="s">
        <v>19</v>
      </c>
      <c r="G514" s="53" t="s">
        <v>191</v>
      </c>
      <c r="H514" s="144">
        <v>5.9999999999999991E-2</v>
      </c>
      <c r="I514" s="144">
        <v>8.4390076871439609E-2</v>
      </c>
      <c r="J514" s="144">
        <v>0.1008763104331713</v>
      </c>
      <c r="K514" s="144">
        <v>9.935461601272455E-2</v>
      </c>
      <c r="L514" s="144">
        <v>0.1290289688326671</v>
      </c>
      <c r="M514" s="144">
        <v>0.12110346983944031</v>
      </c>
      <c r="N514" s="144">
        <v>0.12154860066021614</v>
      </c>
      <c r="O514" s="144">
        <v>0.13578527231511497</v>
      </c>
      <c r="P514" s="144">
        <v>0.14178999304290107</v>
      </c>
      <c r="Q514" s="144">
        <v>0.16544609731079635</v>
      </c>
      <c r="R514" s="110">
        <v>0.15196528833005662</v>
      </c>
    </row>
    <row r="515" spans="3:18" s="79" customFormat="1" ht="13.15" customHeight="1" x14ac:dyDescent="0.2">
      <c r="C515" s="114"/>
      <c r="D515" s="53" t="s">
        <v>172</v>
      </c>
      <c r="E515" s="53" t="s">
        <v>82</v>
      </c>
      <c r="F515" s="53" t="s">
        <v>19</v>
      </c>
      <c r="G515" s="53" t="s">
        <v>191</v>
      </c>
      <c r="H515" s="110" t="e">
        <v>#N/A</v>
      </c>
      <c r="I515" s="110" t="e">
        <v>#N/A</v>
      </c>
      <c r="J515" s="110" t="e">
        <v>#N/A</v>
      </c>
      <c r="K515" s="110" t="e">
        <v>#N/A</v>
      </c>
      <c r="L515" s="110" t="e">
        <v>#N/A</v>
      </c>
      <c r="M515" s="110" t="e">
        <v>#N/A</v>
      </c>
      <c r="N515" s="110">
        <v>0</v>
      </c>
      <c r="O515" s="144">
        <v>0.13530779411003938</v>
      </c>
      <c r="P515" s="144">
        <v>0.14127409335127797</v>
      </c>
      <c r="Q515" s="144">
        <v>0.16544609731079635</v>
      </c>
      <c r="R515" s="110">
        <v>0.15196528833005662</v>
      </c>
    </row>
    <row r="516" spans="3:18" s="79" customFormat="1" ht="13.15" customHeight="1" x14ac:dyDescent="0.2">
      <c r="C516" s="114"/>
      <c r="D516" s="53" t="s">
        <v>172</v>
      </c>
      <c r="E516" s="53" t="s">
        <v>86</v>
      </c>
      <c r="F516" s="53" t="s">
        <v>19</v>
      </c>
      <c r="G516" s="53" t="s">
        <v>191</v>
      </c>
      <c r="H516" s="144">
        <v>0.501</v>
      </c>
      <c r="I516" s="144">
        <v>0.5239302288184815</v>
      </c>
      <c r="J516" s="144">
        <v>0.53339031691664707</v>
      </c>
      <c r="K516" s="144">
        <v>0.53505447610238199</v>
      </c>
      <c r="L516" s="144">
        <v>0.54223184712928463</v>
      </c>
      <c r="M516" s="144">
        <v>0.55069623659512146</v>
      </c>
      <c r="N516" s="144">
        <v>0.58293504137627417</v>
      </c>
      <c r="O516" s="144">
        <v>0.59763474202109323</v>
      </c>
      <c r="P516" s="144">
        <v>0.60677258581596105</v>
      </c>
      <c r="Q516" s="144">
        <v>0.60914343639887281</v>
      </c>
      <c r="R516" s="110">
        <v>0.61884855728454413</v>
      </c>
    </row>
    <row r="517" spans="3:18" s="79" customFormat="1" ht="13.15" customHeight="1" x14ac:dyDescent="0.2">
      <c r="C517" s="114"/>
      <c r="D517" s="53" t="s">
        <v>172</v>
      </c>
      <c r="E517" s="53" t="s">
        <v>90</v>
      </c>
      <c r="F517" s="53" t="s">
        <v>19</v>
      </c>
      <c r="G517" s="53" t="s">
        <v>191</v>
      </c>
      <c r="H517" s="144">
        <v>0.17799999999999999</v>
      </c>
      <c r="I517" s="144">
        <v>0.20599999999999999</v>
      </c>
      <c r="J517" s="144">
        <v>0.20891022416255825</v>
      </c>
      <c r="K517" s="144">
        <v>0.20969552499368668</v>
      </c>
      <c r="L517" s="144">
        <v>0.21157627711665156</v>
      </c>
      <c r="M517" s="144">
        <v>0.21349152347749728</v>
      </c>
      <c r="N517" s="144">
        <v>0.22638453822203153</v>
      </c>
      <c r="O517" s="144">
        <v>0.22578838594983816</v>
      </c>
      <c r="P517" s="144">
        <v>0.22545739837608167</v>
      </c>
      <c r="Q517" s="144">
        <v>0.22274322835630012</v>
      </c>
      <c r="R517" s="110">
        <v>0.22170056837294183</v>
      </c>
    </row>
    <row r="518" spans="3:18" s="79" customFormat="1" ht="13.15" customHeight="1" x14ac:dyDescent="0.2">
      <c r="C518" s="114"/>
      <c r="D518" s="53" t="s">
        <v>172</v>
      </c>
      <c r="E518" s="53" t="s">
        <v>94</v>
      </c>
      <c r="F518" s="53" t="s">
        <v>19</v>
      </c>
      <c r="G518" s="53" t="s">
        <v>191</v>
      </c>
      <c r="H518" s="110" t="e">
        <v>#N/A</v>
      </c>
      <c r="I518" s="110" t="e">
        <v>#N/A</v>
      </c>
      <c r="J518" s="110" t="e">
        <v>#N/A</v>
      </c>
      <c r="K518" s="110" t="e">
        <v>#N/A</v>
      </c>
      <c r="L518" s="110" t="e">
        <v>#N/A</v>
      </c>
      <c r="M518" s="110" t="e">
        <v>#N/A</v>
      </c>
      <c r="N518" s="110">
        <v>0</v>
      </c>
      <c r="O518" s="110">
        <v>0</v>
      </c>
      <c r="P518" s="144">
        <v>0.18431513060388011</v>
      </c>
      <c r="Q518" s="144">
        <v>0.18210917805196647</v>
      </c>
      <c r="R518" s="110">
        <v>0.18125577001440227</v>
      </c>
    </row>
    <row r="519" spans="3:18" s="79" customFormat="1" ht="13.15" customHeight="1" x14ac:dyDescent="0.2">
      <c r="C519" s="114"/>
      <c r="D519" s="53" t="s">
        <v>172</v>
      </c>
      <c r="E519" s="53" t="s">
        <v>98</v>
      </c>
      <c r="F519" s="53" t="s">
        <v>19</v>
      </c>
      <c r="G519" s="53" t="s">
        <v>191</v>
      </c>
      <c r="H519" s="110" t="e">
        <v>#N/A</v>
      </c>
      <c r="I519" s="110" t="e">
        <v>#N/A</v>
      </c>
      <c r="J519" s="110" t="e">
        <v>#N/A</v>
      </c>
      <c r="K519" s="110" t="e">
        <v>#N/A</v>
      </c>
      <c r="L519" s="110" t="e">
        <v>#N/A</v>
      </c>
      <c r="M519" s="110" t="e">
        <v>#N/A</v>
      </c>
      <c r="N519" s="144">
        <v>3.9301524027202911E-2</v>
      </c>
      <c r="O519" s="144">
        <v>3.9303818716703701E-2</v>
      </c>
      <c r="P519" s="144">
        <v>3.933387381280929E-2</v>
      </c>
      <c r="Q519" s="144">
        <v>3.9475601254296562E-2</v>
      </c>
      <c r="R519" s="110">
        <v>3.953978226144976E-2</v>
      </c>
    </row>
    <row r="520" spans="3:18" s="79" customFormat="1" ht="13.15" customHeight="1" x14ac:dyDescent="0.2">
      <c r="C520" s="114"/>
      <c r="D520" s="53" t="s">
        <v>172</v>
      </c>
      <c r="E520" s="53" t="s">
        <v>102</v>
      </c>
      <c r="F520" s="53" t="s">
        <v>19</v>
      </c>
      <c r="G520" s="53" t="s">
        <v>191</v>
      </c>
      <c r="H520" s="110">
        <v>0.27526973538493321</v>
      </c>
      <c r="I520" s="110">
        <v>0.65000622454229828</v>
      </c>
      <c r="J520" s="110">
        <v>0.89018714831080437</v>
      </c>
      <c r="K520" s="110">
        <v>0.92971983695336702</v>
      </c>
      <c r="L520" s="110">
        <v>0.98426531363889291</v>
      </c>
      <c r="M520" s="110">
        <v>0.98601485603933314</v>
      </c>
      <c r="N520" s="110">
        <v>0.99950000000000017</v>
      </c>
      <c r="O520" s="110">
        <v>0.99950000000000017</v>
      </c>
      <c r="P520" s="110">
        <v>0.99949999999999994</v>
      </c>
      <c r="Q520" s="110">
        <v>0.99949999999999994</v>
      </c>
      <c r="R520" s="110" t="e">
        <v>#N/A</v>
      </c>
    </row>
    <row r="521" spans="3:18" s="79" customFormat="1" ht="13.15" customHeight="1" x14ac:dyDescent="0.2">
      <c r="C521" s="114"/>
      <c r="D521" s="53" t="s">
        <v>172</v>
      </c>
      <c r="E521" s="53" t="s">
        <v>106</v>
      </c>
      <c r="F521" s="53" t="s">
        <v>19</v>
      </c>
      <c r="G521" s="53" t="s">
        <v>191</v>
      </c>
      <c r="H521" s="110" t="e">
        <v>#N/A</v>
      </c>
      <c r="I521" s="110" t="e">
        <v>#N/A</v>
      </c>
      <c r="J521" s="110" t="e">
        <v>#N/A</v>
      </c>
      <c r="K521" s="144">
        <v>0.8369228404366037</v>
      </c>
      <c r="L521" s="110">
        <v>0.97666666666666668</v>
      </c>
      <c r="M521" s="144">
        <v>0.90769204994946062</v>
      </c>
      <c r="N521" s="110">
        <v>0.99316666666666653</v>
      </c>
      <c r="O521" s="110">
        <v>0.99483333333333335</v>
      </c>
      <c r="P521" s="110">
        <v>0.99483333333333335</v>
      </c>
      <c r="Q521" s="110" t="e">
        <v>#N/A</v>
      </c>
      <c r="R521" s="110" t="e">
        <v>#N/A</v>
      </c>
    </row>
    <row r="522" spans="3:18" s="79" customFormat="1" ht="13.15" customHeight="1" x14ac:dyDescent="0.2">
      <c r="C522" s="114"/>
      <c r="D522" s="53" t="s">
        <v>172</v>
      </c>
      <c r="E522" s="53" t="s">
        <v>108</v>
      </c>
      <c r="F522" s="53" t="s">
        <v>19</v>
      </c>
      <c r="G522" s="53" t="s">
        <v>191</v>
      </c>
      <c r="H522" s="110" t="e">
        <v>#N/A</v>
      </c>
      <c r="I522" s="110" t="e">
        <v>#N/A</v>
      </c>
      <c r="J522" s="110" t="e">
        <v>#N/A</v>
      </c>
      <c r="K522" s="110" t="e">
        <v>#N/A</v>
      </c>
      <c r="L522" s="110" t="e">
        <v>#N/A</v>
      </c>
      <c r="M522" s="110" t="e">
        <v>#N/A</v>
      </c>
      <c r="N522" s="110" t="e">
        <v>#N/A</v>
      </c>
      <c r="O522" s="110">
        <v>0</v>
      </c>
      <c r="P522" s="110">
        <v>0</v>
      </c>
      <c r="Q522" s="110">
        <v>0.42001768095182429</v>
      </c>
      <c r="R522" s="110">
        <v>0.53111129841389249</v>
      </c>
    </row>
    <row r="523" spans="3:18" s="79" customFormat="1" ht="13.15" customHeight="1" x14ac:dyDescent="0.2">
      <c r="C523" s="114"/>
      <c r="D523" s="53" t="s">
        <v>172</v>
      </c>
      <c r="E523" s="53" t="s">
        <v>207</v>
      </c>
      <c r="F523" s="53" t="s">
        <v>19</v>
      </c>
      <c r="G523" s="53" t="s">
        <v>191</v>
      </c>
      <c r="H523" s="110" t="e">
        <v>#N/A</v>
      </c>
      <c r="I523" s="110" t="e">
        <v>#N/A</v>
      </c>
      <c r="J523" s="110" t="e">
        <v>#N/A</v>
      </c>
      <c r="K523" s="110" t="e">
        <v>#N/A</v>
      </c>
      <c r="L523" s="110" t="e">
        <v>#N/A</v>
      </c>
      <c r="M523" s="110" t="e">
        <v>#N/A</v>
      </c>
      <c r="N523" s="110" t="e">
        <v>#N/A</v>
      </c>
      <c r="O523" s="110" t="e">
        <v>#N/A</v>
      </c>
      <c r="P523" s="110" t="e">
        <v>#N/A</v>
      </c>
      <c r="Q523" s="110">
        <v>0.20633484020883058</v>
      </c>
      <c r="R523" s="110">
        <v>0.39004425867544967</v>
      </c>
    </row>
    <row r="524" spans="3:18" s="79" customFormat="1" ht="13.15" customHeight="1" x14ac:dyDescent="0.2">
      <c r="C524" s="114"/>
      <c r="D524" s="53" t="s">
        <v>172</v>
      </c>
      <c r="E524" s="53" t="s">
        <v>112</v>
      </c>
      <c r="F524" s="53" t="s">
        <v>19</v>
      </c>
      <c r="G524" s="53" t="s">
        <v>191</v>
      </c>
      <c r="H524" s="110">
        <v>0.20335313565787524</v>
      </c>
      <c r="I524" s="110">
        <v>0.20335313565787524</v>
      </c>
      <c r="J524" s="110">
        <v>0.20335313565787524</v>
      </c>
      <c r="K524" s="110">
        <v>1</v>
      </c>
      <c r="L524" s="110">
        <v>1</v>
      </c>
      <c r="M524" s="110">
        <v>1</v>
      </c>
      <c r="N524" s="110">
        <v>1</v>
      </c>
      <c r="O524" s="110">
        <v>1</v>
      </c>
      <c r="P524" s="110">
        <v>1</v>
      </c>
      <c r="Q524" s="110">
        <v>1</v>
      </c>
      <c r="R524" s="110">
        <v>1</v>
      </c>
    </row>
    <row r="525" spans="3:18" s="79" customFormat="1" ht="13.15" customHeight="1" x14ac:dyDescent="0.2">
      <c r="C525" s="114"/>
      <c r="D525" s="53" t="s">
        <v>172</v>
      </c>
      <c r="E525" s="53" t="s">
        <v>52</v>
      </c>
      <c r="F525" s="53" t="s">
        <v>19</v>
      </c>
      <c r="G525" s="53" t="s">
        <v>191</v>
      </c>
      <c r="H525" s="110">
        <v>0.99508604484635466</v>
      </c>
      <c r="I525" s="110">
        <v>0.99618371813006168</v>
      </c>
      <c r="J525" s="110">
        <v>0.99621388769387831</v>
      </c>
      <c r="K525" s="144">
        <v>0.9615152542065708</v>
      </c>
      <c r="L525" s="144">
        <v>0.98399999999999987</v>
      </c>
      <c r="M525" s="144">
        <v>0.98699999999999999</v>
      </c>
      <c r="N525" s="110" t="e">
        <v>#N/A</v>
      </c>
      <c r="O525" s="110" t="e">
        <v>#N/A</v>
      </c>
      <c r="P525" s="110" t="e">
        <v>#N/A</v>
      </c>
      <c r="Q525" s="110" t="e">
        <v>#N/A</v>
      </c>
      <c r="R525" s="110" t="e">
        <v>#N/A</v>
      </c>
    </row>
    <row r="526" spans="3:18" s="79" customFormat="1" ht="13.15" customHeight="1" x14ac:dyDescent="0.2">
      <c r="C526" s="114"/>
      <c r="D526" s="53" t="s">
        <v>172</v>
      </c>
      <c r="E526" s="53" t="s">
        <v>53</v>
      </c>
      <c r="F526" s="53" t="s">
        <v>19</v>
      </c>
      <c r="G526" s="53" t="s">
        <v>191</v>
      </c>
      <c r="H526" s="110" t="e">
        <v>#N/A</v>
      </c>
      <c r="I526" s="110" t="e">
        <v>#N/A</v>
      </c>
      <c r="J526" s="110" t="e">
        <v>#N/A</v>
      </c>
      <c r="K526" s="110" t="e">
        <v>#N/A</v>
      </c>
      <c r="L526" s="110">
        <v>0.88385750351482695</v>
      </c>
      <c r="M526" s="144">
        <v>0.83002101442072285</v>
      </c>
      <c r="N526" s="110" t="e">
        <v>#N/A</v>
      </c>
      <c r="O526" s="110" t="e">
        <v>#N/A</v>
      </c>
      <c r="P526" s="110" t="e">
        <v>#N/A</v>
      </c>
      <c r="Q526" s="110" t="e">
        <v>#N/A</v>
      </c>
      <c r="R526" s="110" t="e">
        <v>#N/A</v>
      </c>
    </row>
    <row r="527" spans="3:18" s="79" customFormat="1" ht="13.15" customHeight="1" x14ac:dyDescent="0.2">
      <c r="C527" s="114"/>
      <c r="D527" s="53" t="s">
        <v>172</v>
      </c>
      <c r="E527" s="53" t="s">
        <v>124</v>
      </c>
      <c r="F527" s="53" t="s">
        <v>19</v>
      </c>
      <c r="G527" s="53" t="s">
        <v>191</v>
      </c>
      <c r="H527" s="110">
        <v>0.33946975781695238</v>
      </c>
      <c r="I527" s="110">
        <v>0.34309561857935289</v>
      </c>
      <c r="J527" s="110">
        <v>0.3447596628823667</v>
      </c>
      <c r="K527" s="144">
        <v>0.32070271267949069</v>
      </c>
      <c r="L527" s="110">
        <v>0.34900244797529811</v>
      </c>
      <c r="M527" s="144">
        <v>0.32363613015128934</v>
      </c>
      <c r="N527" s="110" t="e">
        <v>#N/A</v>
      </c>
      <c r="O527" s="110" t="e">
        <v>#N/A</v>
      </c>
      <c r="P527" s="110" t="e">
        <v>#N/A</v>
      </c>
      <c r="Q527" s="110" t="e">
        <v>#N/A</v>
      </c>
      <c r="R527" s="110" t="e">
        <v>#N/A</v>
      </c>
    </row>
    <row r="528" spans="3:18" s="79" customFormat="1" ht="13.15" customHeight="1" x14ac:dyDescent="0.2">
      <c r="C528" s="114"/>
      <c r="D528" s="53" t="s">
        <v>172</v>
      </c>
      <c r="E528" s="53" t="s">
        <v>129</v>
      </c>
      <c r="F528" s="53" t="s">
        <v>19</v>
      </c>
      <c r="G528" s="53" t="s">
        <v>191</v>
      </c>
      <c r="H528" s="110">
        <v>0.4036465605892135</v>
      </c>
      <c r="I528" s="110">
        <v>0.44613652543960181</v>
      </c>
      <c r="J528" s="110">
        <v>0.44942604742838316</v>
      </c>
      <c r="K528" s="144">
        <v>0.41325374000048337</v>
      </c>
      <c r="L528" s="110">
        <v>0.38534059911553736</v>
      </c>
      <c r="M528" s="144">
        <v>0.38206588736259794</v>
      </c>
      <c r="N528" s="110" t="e">
        <v>#N/A</v>
      </c>
      <c r="O528" s="110" t="e">
        <v>#N/A</v>
      </c>
      <c r="P528" s="110" t="e">
        <v>#N/A</v>
      </c>
      <c r="Q528" s="110" t="e">
        <v>#N/A</v>
      </c>
      <c r="R528" s="110" t="e">
        <v>#N/A</v>
      </c>
    </row>
    <row r="529" spans="3:19" s="79" customFormat="1" ht="13.15" customHeight="1" x14ac:dyDescent="0.2">
      <c r="C529" s="114"/>
      <c r="D529" s="53" t="s">
        <v>172</v>
      </c>
      <c r="E529" s="53" t="s">
        <v>134</v>
      </c>
      <c r="F529" s="53" t="s">
        <v>19</v>
      </c>
      <c r="G529" s="53" t="s">
        <v>191</v>
      </c>
      <c r="H529" s="110">
        <v>0.9900000000000001</v>
      </c>
      <c r="I529" s="110">
        <v>0.99236743626012347</v>
      </c>
      <c r="J529" s="110">
        <v>0.99242777538775673</v>
      </c>
      <c r="K529" s="144">
        <v>0.92303050841314171</v>
      </c>
      <c r="L529" s="144">
        <v>0.92303050778208007</v>
      </c>
      <c r="M529" s="144">
        <v>0.9230305071325049</v>
      </c>
      <c r="N529" s="110" t="e">
        <v>#N/A</v>
      </c>
      <c r="O529" s="110" t="e">
        <v>#N/A</v>
      </c>
      <c r="P529" s="110" t="e">
        <v>#N/A</v>
      </c>
      <c r="Q529" s="110" t="e">
        <v>#N/A</v>
      </c>
      <c r="R529" s="110" t="e">
        <v>#N/A</v>
      </c>
    </row>
    <row r="530" spans="3:19" s="79" customFormat="1" ht="13.15" customHeight="1" x14ac:dyDescent="0.2">
      <c r="C530" s="114"/>
      <c r="D530" s="53" t="s">
        <v>173</v>
      </c>
      <c r="E530" s="53" t="s">
        <v>147</v>
      </c>
      <c r="F530" s="53" t="s">
        <v>19</v>
      </c>
      <c r="G530" s="53" t="s">
        <v>149</v>
      </c>
      <c r="H530" s="110">
        <v>2586.4</v>
      </c>
      <c r="I530" s="110">
        <v>2586.4</v>
      </c>
      <c r="J530" s="110">
        <v>2586.4</v>
      </c>
      <c r="K530" s="110">
        <v>2586.4</v>
      </c>
      <c r="L530" s="110">
        <v>2586.4</v>
      </c>
      <c r="M530" s="110">
        <v>2586.4</v>
      </c>
      <c r="N530" s="110">
        <v>2586.4</v>
      </c>
      <c r="O530" s="110">
        <v>2586.4</v>
      </c>
      <c r="P530" s="110">
        <v>2586.4</v>
      </c>
      <c r="Q530" s="110">
        <v>2586.4</v>
      </c>
      <c r="R530" s="110">
        <v>2586.4</v>
      </c>
    </row>
    <row r="531" spans="3:19" s="79" customFormat="1" ht="13.15" customHeight="1" x14ac:dyDescent="0.2">
      <c r="C531" s="114"/>
      <c r="D531" s="53" t="s">
        <v>173</v>
      </c>
      <c r="E531" s="53" t="s">
        <v>28</v>
      </c>
      <c r="F531" s="53" t="s">
        <v>19</v>
      </c>
      <c r="G531" s="53" t="s">
        <v>152</v>
      </c>
      <c r="H531" s="110">
        <v>537039</v>
      </c>
      <c r="I531" s="110">
        <v>549680</v>
      </c>
      <c r="J531" s="110">
        <v>549680</v>
      </c>
      <c r="K531" s="110">
        <v>562958</v>
      </c>
      <c r="L531" s="110">
        <v>576249</v>
      </c>
      <c r="M531" s="110">
        <v>590667</v>
      </c>
      <c r="N531" s="110">
        <v>602005</v>
      </c>
      <c r="O531" s="110">
        <v>613894</v>
      </c>
      <c r="P531" s="110">
        <v>626107.99999999965</v>
      </c>
      <c r="Q531" s="110">
        <v>634730.00000000012</v>
      </c>
      <c r="R531" s="110">
        <v>645396.99999999965</v>
      </c>
    </row>
    <row r="532" spans="3:19" s="79" customFormat="1" ht="13.15" customHeight="1" x14ac:dyDescent="0.2">
      <c r="C532" s="114"/>
      <c r="D532" s="53" t="s">
        <v>173</v>
      </c>
      <c r="E532" s="53" t="s">
        <v>31</v>
      </c>
      <c r="F532" s="53" t="s">
        <v>19</v>
      </c>
      <c r="G532" s="53" t="s">
        <v>152</v>
      </c>
      <c r="H532" s="110">
        <v>218386</v>
      </c>
      <c r="I532" s="110">
        <v>220107</v>
      </c>
      <c r="J532" s="110">
        <v>227886</v>
      </c>
      <c r="K532" s="110">
        <v>228925.91746223273</v>
      </c>
      <c r="L532" s="110">
        <v>234330.68010703134</v>
      </c>
      <c r="M532" s="110">
        <v>240193.7353935189</v>
      </c>
      <c r="N532" s="110">
        <v>244804.31389526644</v>
      </c>
      <c r="O532" s="110">
        <v>248114.69207564864</v>
      </c>
      <c r="P532" s="110">
        <v>253051.16780635566</v>
      </c>
      <c r="Q532" s="110">
        <v>256535.88157590729</v>
      </c>
      <c r="R532" s="110">
        <v>260847.11351510993</v>
      </c>
      <c r="S532" s="143"/>
    </row>
    <row r="533" spans="3:19" s="79" customFormat="1" ht="13.15" customHeight="1" x14ac:dyDescent="0.2">
      <c r="C533" s="114"/>
      <c r="D533" s="53" t="s">
        <v>173</v>
      </c>
      <c r="E533" s="53" t="s">
        <v>58</v>
      </c>
      <c r="F533" s="53" t="s">
        <v>19</v>
      </c>
      <c r="G533" s="53" t="s">
        <v>191</v>
      </c>
      <c r="H533" s="110">
        <v>0.99983217701106286</v>
      </c>
      <c r="I533" s="110">
        <v>0.99958999999999998</v>
      </c>
      <c r="J533" s="110">
        <v>0.99959000000000009</v>
      </c>
      <c r="K533" s="110">
        <v>0.99958999999999998</v>
      </c>
      <c r="L533" s="110">
        <v>0.99954001599999986</v>
      </c>
      <c r="M533" s="110">
        <v>1</v>
      </c>
      <c r="N533" s="110">
        <v>1</v>
      </c>
      <c r="O533" s="110">
        <v>1</v>
      </c>
      <c r="P533" s="110" t="e">
        <v>#N/A</v>
      </c>
      <c r="Q533" s="110" t="e">
        <v>#N/A</v>
      </c>
      <c r="R533" s="110" t="e">
        <v>#N/A</v>
      </c>
    </row>
    <row r="534" spans="3:19" s="79" customFormat="1" ht="13.15" customHeight="1" x14ac:dyDescent="0.2">
      <c r="C534" s="114"/>
      <c r="D534" s="53" t="s">
        <v>173</v>
      </c>
      <c r="E534" s="53" t="s">
        <v>60</v>
      </c>
      <c r="F534" s="53" t="s">
        <v>19</v>
      </c>
      <c r="G534" s="53" t="s">
        <v>191</v>
      </c>
      <c r="H534" s="110">
        <v>0.9481858241140072</v>
      </c>
      <c r="I534" s="110">
        <v>0.94391766642550357</v>
      </c>
      <c r="J534" s="110">
        <v>0.94376905853736615</v>
      </c>
      <c r="K534" s="110">
        <v>0.94094076214541145</v>
      </c>
      <c r="L534" s="110">
        <v>0.93163006774774559</v>
      </c>
      <c r="M534" s="110">
        <v>0.97599999999999987</v>
      </c>
      <c r="N534" s="110">
        <v>0.97799999999999998</v>
      </c>
      <c r="O534" s="110">
        <v>0.997</v>
      </c>
      <c r="P534" s="110">
        <v>0.99799999999999989</v>
      </c>
      <c r="Q534" s="110">
        <v>0.97499999999999998</v>
      </c>
      <c r="R534" s="110">
        <v>0.97299999999999998</v>
      </c>
    </row>
    <row r="535" spans="3:19" s="79" customFormat="1" ht="13.15" customHeight="1" x14ac:dyDescent="0.2">
      <c r="C535" s="114"/>
      <c r="D535" s="53" t="s">
        <v>173</v>
      </c>
      <c r="E535" s="53" t="s">
        <v>61</v>
      </c>
      <c r="F535" s="53" t="s">
        <v>19</v>
      </c>
      <c r="G535" s="53" t="s">
        <v>191</v>
      </c>
      <c r="H535" s="110">
        <v>0.79636227264204018</v>
      </c>
      <c r="I535" s="110">
        <v>0.82486241563103857</v>
      </c>
      <c r="J535" s="110">
        <v>0.87554446767897987</v>
      </c>
      <c r="K535" s="110">
        <v>0.8968216859308703</v>
      </c>
      <c r="L535" s="110">
        <v>0.86568586448361518</v>
      </c>
      <c r="M535" s="110">
        <v>0.94</v>
      </c>
      <c r="N535" s="110">
        <v>0.94599999999999995</v>
      </c>
      <c r="O535" s="110">
        <v>0.99299999999999999</v>
      </c>
      <c r="P535" s="110">
        <v>0.99399999999999988</v>
      </c>
      <c r="Q535" s="110">
        <v>0.95099999999999996</v>
      </c>
      <c r="R535" s="110">
        <v>0.95399999999999996</v>
      </c>
    </row>
    <row r="536" spans="3:19" s="79" customFormat="1" ht="13.15" customHeight="1" x14ac:dyDescent="0.2">
      <c r="C536" s="114"/>
      <c r="D536" s="53" t="s">
        <v>173</v>
      </c>
      <c r="E536" s="53" t="s">
        <v>62</v>
      </c>
      <c r="F536" s="53" t="s">
        <v>19</v>
      </c>
      <c r="G536" s="53" t="s">
        <v>191</v>
      </c>
      <c r="H536" s="110" t="e">
        <v>#N/A</v>
      </c>
      <c r="I536" s="110" t="e">
        <v>#N/A</v>
      </c>
      <c r="J536" s="110" t="e">
        <v>#N/A</v>
      </c>
      <c r="K536" s="110" t="e">
        <v>#N/A</v>
      </c>
      <c r="L536" s="110" t="e">
        <v>#N/A</v>
      </c>
      <c r="M536" s="110" t="e">
        <v>#N/A</v>
      </c>
      <c r="N536" s="144">
        <v>0.90700000000000003</v>
      </c>
      <c r="O536" s="144">
        <v>0.91700000000000004</v>
      </c>
      <c r="P536" s="144">
        <v>0.92600000000000005</v>
      </c>
      <c r="Q536" s="110">
        <v>0.93300000000000005</v>
      </c>
      <c r="R536" s="110">
        <v>0.94699999999999995</v>
      </c>
    </row>
    <row r="537" spans="3:19" s="79" customFormat="1" ht="13.15" customHeight="1" x14ac:dyDescent="0.2">
      <c r="C537" s="114"/>
      <c r="D537" s="53" t="s">
        <v>173</v>
      </c>
      <c r="E537" s="53" t="s">
        <v>63</v>
      </c>
      <c r="F537" s="53" t="s">
        <v>19</v>
      </c>
      <c r="G537" s="53" t="s">
        <v>191</v>
      </c>
      <c r="H537" s="110" t="e">
        <v>#N/A</v>
      </c>
      <c r="I537" s="110" t="e">
        <v>#N/A</v>
      </c>
      <c r="J537" s="110" t="e">
        <v>#N/A</v>
      </c>
      <c r="K537" s="110" t="e">
        <v>#N/A</v>
      </c>
      <c r="L537" s="110" t="e">
        <v>#N/A</v>
      </c>
      <c r="M537" s="110" t="e">
        <v>#N/A</v>
      </c>
      <c r="N537" s="110" t="e">
        <v>#N/A</v>
      </c>
      <c r="O537" s="110" t="e">
        <v>#N/A</v>
      </c>
      <c r="P537" s="110" t="e">
        <v>#N/A</v>
      </c>
      <c r="Q537" s="110" t="e">
        <v>#N/A</v>
      </c>
      <c r="R537" s="110">
        <v>0.78900000000000003</v>
      </c>
    </row>
    <row r="538" spans="3:19" s="79" customFormat="1" ht="13.15" customHeight="1" x14ac:dyDescent="0.2">
      <c r="C538" s="114"/>
      <c r="D538" s="53" t="s">
        <v>173</v>
      </c>
      <c r="E538" s="53" t="s">
        <v>65</v>
      </c>
      <c r="F538" s="53" t="s">
        <v>19</v>
      </c>
      <c r="G538" s="53" t="s">
        <v>191</v>
      </c>
      <c r="H538" s="110">
        <v>0.99991528761001158</v>
      </c>
      <c r="I538" s="110">
        <v>0.99984000000000006</v>
      </c>
      <c r="J538" s="110">
        <v>0.99983999999999995</v>
      </c>
      <c r="K538" s="110">
        <v>0.99984000000000006</v>
      </c>
      <c r="L538" s="110">
        <v>0.99983999999999995</v>
      </c>
      <c r="M538" s="110">
        <v>1</v>
      </c>
      <c r="N538" s="110">
        <v>1</v>
      </c>
      <c r="O538" s="110">
        <v>1</v>
      </c>
      <c r="P538" s="110">
        <v>1</v>
      </c>
      <c r="Q538" s="110">
        <v>1</v>
      </c>
      <c r="R538" s="110">
        <v>1</v>
      </c>
    </row>
    <row r="539" spans="3:19" s="79" customFormat="1" ht="13.15" customHeight="1" x14ac:dyDescent="0.2">
      <c r="C539" s="114"/>
      <c r="D539" s="53" t="s">
        <v>173</v>
      </c>
      <c r="E539" s="53" t="s">
        <v>70</v>
      </c>
      <c r="F539" s="53" t="s">
        <v>19</v>
      </c>
      <c r="G539" s="53" t="s">
        <v>191</v>
      </c>
      <c r="H539" s="110">
        <v>0.94310404825426275</v>
      </c>
      <c r="I539" s="110">
        <v>0.94416766642550343</v>
      </c>
      <c r="J539" s="110">
        <v>0.94401905853736612</v>
      </c>
      <c r="K539" s="110">
        <v>0.94420585373660004</v>
      </c>
      <c r="L539" s="110">
        <v>0.94564249267449052</v>
      </c>
      <c r="M539" s="110">
        <v>0.94899999999999995</v>
      </c>
      <c r="N539" s="110">
        <v>0.95499999999999996</v>
      </c>
      <c r="O539" s="110">
        <v>0.96299999999999997</v>
      </c>
      <c r="P539" s="110">
        <v>0.97</v>
      </c>
      <c r="Q539" s="110">
        <v>0.97499999999999998</v>
      </c>
      <c r="R539" s="110">
        <v>0.97299999999999998</v>
      </c>
    </row>
    <row r="540" spans="3:19" s="79" customFormat="1" ht="13.15" customHeight="1" x14ac:dyDescent="0.2">
      <c r="C540" s="114"/>
      <c r="D540" s="53" t="s">
        <v>173</v>
      </c>
      <c r="E540" s="53" t="s">
        <v>225</v>
      </c>
      <c r="F540" s="53" t="s">
        <v>19</v>
      </c>
      <c r="G540" s="53" t="s">
        <v>191</v>
      </c>
      <c r="H540" s="110" t="e">
        <v>#N/A</v>
      </c>
      <c r="I540" s="110" t="e">
        <v>#N/A</v>
      </c>
      <c r="J540" s="110" t="e">
        <v>#N/A</v>
      </c>
      <c r="K540" s="110" t="e">
        <v>#N/A</v>
      </c>
      <c r="L540" s="110" t="e">
        <v>#N/A</v>
      </c>
      <c r="M540" s="110" t="e">
        <v>#N/A</v>
      </c>
      <c r="N540" s="110">
        <v>0.90700000000000003</v>
      </c>
      <c r="O540" s="110">
        <v>0.91700000000000004</v>
      </c>
      <c r="P540" s="110">
        <v>0.92600000000000005</v>
      </c>
      <c r="Q540" s="110">
        <v>0.93300000000000005</v>
      </c>
      <c r="R540" s="110">
        <v>0.94699999999999995</v>
      </c>
    </row>
    <row r="541" spans="3:19" s="79" customFormat="1" ht="13.15" customHeight="1" x14ac:dyDescent="0.2">
      <c r="C541" s="114"/>
      <c r="D541" s="53" t="s">
        <v>173</v>
      </c>
      <c r="E541" s="53" t="s">
        <v>226</v>
      </c>
      <c r="F541" s="53" t="s">
        <v>19</v>
      </c>
      <c r="G541" s="53" t="s">
        <v>191</v>
      </c>
      <c r="H541" s="110" t="e">
        <v>#N/A</v>
      </c>
      <c r="I541" s="110" t="e">
        <v>#N/A</v>
      </c>
      <c r="J541" s="110" t="e">
        <v>#N/A</v>
      </c>
      <c r="K541" s="110" t="e">
        <v>#N/A</v>
      </c>
      <c r="L541" s="110" t="e">
        <v>#N/A</v>
      </c>
      <c r="M541" s="110" t="e">
        <v>#N/A</v>
      </c>
      <c r="N541" s="110" t="e">
        <v>#N/A</v>
      </c>
      <c r="O541" s="110" t="e">
        <v>#N/A</v>
      </c>
      <c r="P541" s="110" t="e">
        <v>#N/A</v>
      </c>
      <c r="Q541" s="110" t="e">
        <v>#N/A</v>
      </c>
      <c r="R541" s="110">
        <v>0.94699999999999995</v>
      </c>
    </row>
    <row r="542" spans="3:19" s="79" customFormat="1" ht="13.15" customHeight="1" x14ac:dyDescent="0.2">
      <c r="C542" s="114"/>
      <c r="D542" s="53" t="s">
        <v>173</v>
      </c>
      <c r="E542" s="53" t="s">
        <v>74</v>
      </c>
      <c r="F542" s="53" t="s">
        <v>19</v>
      </c>
      <c r="G542" s="53" t="s">
        <v>191</v>
      </c>
      <c r="H542" s="110">
        <v>0.99983057522002328</v>
      </c>
      <c r="I542" s="110">
        <v>0.99968000000000001</v>
      </c>
      <c r="J542" s="110">
        <v>0.9996799999999999</v>
      </c>
      <c r="K542" s="110">
        <v>0.9996799999999999</v>
      </c>
      <c r="L542" s="110">
        <v>0.9996799999999999</v>
      </c>
      <c r="M542" s="110">
        <v>0.89000385951370131</v>
      </c>
      <c r="N542" s="110">
        <v>0.83399999999999996</v>
      </c>
      <c r="O542" s="110">
        <v>0.72</v>
      </c>
      <c r="P542" s="110">
        <v>0.65561999999999998</v>
      </c>
      <c r="Q542" s="110">
        <v>0.59682000000000002</v>
      </c>
      <c r="R542" s="110">
        <v>0.23552884615384617</v>
      </c>
    </row>
    <row r="543" spans="3:19" s="79" customFormat="1" ht="13.15" customHeight="1" x14ac:dyDescent="0.2">
      <c r="C543" s="114"/>
      <c r="D543" s="53" t="s">
        <v>173</v>
      </c>
      <c r="E543" s="53" t="s">
        <v>78</v>
      </c>
      <c r="F543" s="53" t="s">
        <v>19</v>
      </c>
      <c r="G543" s="53" t="s">
        <v>191</v>
      </c>
      <c r="H543" s="110">
        <v>0.88620809650852561</v>
      </c>
      <c r="I543" s="110">
        <v>0.88833533285100696</v>
      </c>
      <c r="J543" s="110">
        <v>0.88803811707473224</v>
      </c>
      <c r="K543" s="110">
        <v>0.88238152429082284</v>
      </c>
      <c r="L543" s="110">
        <v>0.872484985348981</v>
      </c>
      <c r="M543" s="110">
        <v>0.78300188913039059</v>
      </c>
      <c r="N543" s="110">
        <v>0.755</v>
      </c>
      <c r="O543" s="110">
        <v>0.65500000000000003</v>
      </c>
      <c r="P543" s="110">
        <v>0.59799999999999998</v>
      </c>
      <c r="Q543" s="110">
        <v>0.54500000000000004</v>
      </c>
      <c r="R543" s="110">
        <v>0.23</v>
      </c>
    </row>
    <row r="544" spans="3:19" s="79" customFormat="1" ht="13.15" customHeight="1" x14ac:dyDescent="0.2">
      <c r="C544" s="114"/>
      <c r="D544" s="53" t="s">
        <v>173</v>
      </c>
      <c r="E544" s="53" t="s">
        <v>82</v>
      </c>
      <c r="F544" s="53" t="s">
        <v>19</v>
      </c>
      <c r="G544" s="53" t="s">
        <v>191</v>
      </c>
      <c r="H544" s="110" t="e">
        <v>#N/A</v>
      </c>
      <c r="I544" s="110" t="e">
        <v>#N/A</v>
      </c>
      <c r="J544" s="110" t="e">
        <v>#N/A</v>
      </c>
      <c r="K544" s="110" t="e">
        <v>#N/A</v>
      </c>
      <c r="L544" s="110" t="e">
        <v>#N/A</v>
      </c>
      <c r="M544" s="110" t="e">
        <v>#N/A</v>
      </c>
      <c r="N544" s="110">
        <v>0.52900000000000003</v>
      </c>
      <c r="O544" s="110">
        <v>8.7999999999999995E-2</v>
      </c>
      <c r="P544" s="110">
        <v>0.13100000000000001</v>
      </c>
      <c r="Q544" s="110">
        <v>0.152</v>
      </c>
      <c r="R544" s="110">
        <v>0.113</v>
      </c>
    </row>
    <row r="545" spans="3:18" s="79" customFormat="1" ht="13.15" customHeight="1" x14ac:dyDescent="0.2">
      <c r="C545" s="114"/>
      <c r="D545" s="53" t="s">
        <v>173</v>
      </c>
      <c r="E545" s="53" t="s">
        <v>86</v>
      </c>
      <c r="F545" s="53" t="s">
        <v>19</v>
      </c>
      <c r="G545" s="53" t="s">
        <v>191</v>
      </c>
      <c r="H545" s="110">
        <v>0.36039398129916755</v>
      </c>
      <c r="I545" s="110">
        <v>0.42781465378202421</v>
      </c>
      <c r="J545" s="110">
        <v>0.47138920337361662</v>
      </c>
      <c r="K545" s="110">
        <v>0.5145769483240541</v>
      </c>
      <c r="L545" s="110">
        <v>0.57184146753124709</v>
      </c>
      <c r="M545" s="110">
        <v>0.63400028438522005</v>
      </c>
      <c r="N545" s="110">
        <v>0.67500000000000004</v>
      </c>
      <c r="O545" s="110">
        <v>0.72099999999999997</v>
      </c>
      <c r="P545" s="110">
        <v>0.752</v>
      </c>
      <c r="Q545" s="110">
        <v>0.76200000000000001</v>
      </c>
      <c r="R545" s="110">
        <v>0.78900000000000003</v>
      </c>
    </row>
    <row r="546" spans="3:18" s="79" customFormat="1" ht="13.15" customHeight="1" x14ac:dyDescent="0.2">
      <c r="C546" s="114"/>
      <c r="D546" s="53" t="s">
        <v>173</v>
      </c>
      <c r="E546" s="53" t="s">
        <v>90</v>
      </c>
      <c r="F546" s="53" t="s">
        <v>19</v>
      </c>
      <c r="G546" s="53" t="s">
        <v>191</v>
      </c>
      <c r="H546" s="110">
        <v>0.6273295907246802</v>
      </c>
      <c r="I546" s="110">
        <v>0.6502248312620772</v>
      </c>
      <c r="J546" s="110">
        <v>0.75158893535795979</v>
      </c>
      <c r="K546" s="110">
        <v>0.74259831252197961</v>
      </c>
      <c r="L546" s="110">
        <v>0.73187172896723041</v>
      </c>
      <c r="M546" s="110">
        <v>0.84</v>
      </c>
      <c r="N546" s="110">
        <v>0.83899999999999997</v>
      </c>
      <c r="O546" s="110">
        <v>0.88900000000000001</v>
      </c>
      <c r="P546" s="110">
        <v>0.90200000000000002</v>
      </c>
      <c r="Q546" s="144">
        <v>0.88275000000000003</v>
      </c>
      <c r="R546" s="110">
        <v>0.876</v>
      </c>
    </row>
    <row r="547" spans="3:18" s="79" customFormat="1" ht="13.15" customHeight="1" x14ac:dyDescent="0.2">
      <c r="C547" s="114"/>
      <c r="D547" s="53" t="s">
        <v>173</v>
      </c>
      <c r="E547" s="53" t="s">
        <v>94</v>
      </c>
      <c r="F547" s="53" t="s">
        <v>19</v>
      </c>
      <c r="G547" s="53" t="s">
        <v>191</v>
      </c>
      <c r="H547" s="110" t="e">
        <v>#N/A</v>
      </c>
      <c r="I547" s="110" t="e">
        <v>#N/A</v>
      </c>
      <c r="J547" s="110" t="e">
        <v>#N/A</v>
      </c>
      <c r="K547" s="110" t="e">
        <v>#N/A</v>
      </c>
      <c r="L547" s="110" t="e">
        <v>#N/A</v>
      </c>
      <c r="M547" s="110" t="e">
        <v>#N/A</v>
      </c>
      <c r="N547" s="110">
        <v>0.83899999999999997</v>
      </c>
      <c r="O547" s="110">
        <v>0.88900000000000001</v>
      </c>
      <c r="P547" s="110">
        <v>0.90200000000000002</v>
      </c>
      <c r="Q547" s="110">
        <v>0.82499999999999996</v>
      </c>
      <c r="R547" s="110">
        <v>0.84</v>
      </c>
    </row>
    <row r="548" spans="3:18" s="79" customFormat="1" ht="13.15" customHeight="1" x14ac:dyDescent="0.2">
      <c r="C548" s="114"/>
      <c r="D548" s="53" t="s">
        <v>173</v>
      </c>
      <c r="E548" s="53" t="s">
        <v>98</v>
      </c>
      <c r="F548" s="53" t="s">
        <v>19</v>
      </c>
      <c r="G548" s="53" t="s">
        <v>191</v>
      </c>
      <c r="H548" s="110" t="e">
        <v>#N/A</v>
      </c>
      <c r="I548" s="110" t="e">
        <v>#N/A</v>
      </c>
      <c r="J548" s="110" t="e">
        <v>#N/A</v>
      </c>
      <c r="K548" s="110" t="e">
        <v>#N/A</v>
      </c>
      <c r="L548" s="110" t="e">
        <v>#N/A</v>
      </c>
      <c r="M548" s="110" t="e">
        <v>#N/A</v>
      </c>
      <c r="N548" s="110">
        <v>0</v>
      </c>
      <c r="O548" s="110">
        <v>0</v>
      </c>
      <c r="P548" s="110">
        <v>0</v>
      </c>
      <c r="Q548" s="110">
        <v>0</v>
      </c>
      <c r="R548" s="110">
        <v>0</v>
      </c>
    </row>
    <row r="549" spans="3:18" s="79" customFormat="1" ht="13.15" customHeight="1" x14ac:dyDescent="0.2">
      <c r="C549" s="114"/>
      <c r="D549" s="53" t="s">
        <v>173</v>
      </c>
      <c r="E549" s="53" t="s">
        <v>102</v>
      </c>
      <c r="F549" s="53" t="s">
        <v>19</v>
      </c>
      <c r="G549" s="53" t="s">
        <v>191</v>
      </c>
      <c r="H549" s="110">
        <v>0.79904389475515825</v>
      </c>
      <c r="I549" s="110">
        <v>0.96000127210856534</v>
      </c>
      <c r="J549" s="110">
        <v>0.96220000000000006</v>
      </c>
      <c r="K549" s="110">
        <v>0.98100010327200127</v>
      </c>
      <c r="L549" s="110">
        <v>0.98600135470760897</v>
      </c>
      <c r="M549" s="110">
        <v>0.9866501452395946</v>
      </c>
      <c r="N549" s="110">
        <v>0.99785000000000001</v>
      </c>
      <c r="O549" s="110">
        <v>0.998</v>
      </c>
      <c r="P549" s="110">
        <v>0.99799999999999989</v>
      </c>
      <c r="Q549" s="110">
        <v>0.99849999999999994</v>
      </c>
      <c r="R549" s="110" t="e">
        <v>#N/A</v>
      </c>
    </row>
    <row r="550" spans="3:18" s="79" customFormat="1" ht="13.15" customHeight="1" x14ac:dyDescent="0.2">
      <c r="C550" s="114"/>
      <c r="D550" s="53" t="s">
        <v>173</v>
      </c>
      <c r="E550" s="53" t="s">
        <v>106</v>
      </c>
      <c r="F550" s="53" t="s">
        <v>19</v>
      </c>
      <c r="G550" s="53" t="s">
        <v>191</v>
      </c>
      <c r="H550" s="110" t="e">
        <v>#N/A</v>
      </c>
      <c r="I550" s="110" t="e">
        <v>#N/A</v>
      </c>
      <c r="J550" s="110" t="e">
        <v>#N/A</v>
      </c>
      <c r="K550" s="110">
        <v>0.95436717339584076</v>
      </c>
      <c r="L550" s="110">
        <v>0.98335319889798256</v>
      </c>
      <c r="M550" s="110">
        <v>0.98968653223131586</v>
      </c>
      <c r="N550" s="110">
        <v>0.98033333333333328</v>
      </c>
      <c r="O550" s="110">
        <v>0.98333333333333339</v>
      </c>
      <c r="P550" s="110">
        <v>0.98433802555409888</v>
      </c>
      <c r="Q550" s="110" t="e">
        <v>#N/A</v>
      </c>
      <c r="R550" s="110" t="e">
        <v>#N/A</v>
      </c>
    </row>
    <row r="551" spans="3:18" s="79" customFormat="1" ht="13.15" customHeight="1" x14ac:dyDescent="0.2">
      <c r="C551" s="114"/>
      <c r="D551" s="53" t="s">
        <v>173</v>
      </c>
      <c r="E551" s="53" t="s">
        <v>108</v>
      </c>
      <c r="F551" s="53" t="s">
        <v>19</v>
      </c>
      <c r="G551" s="53" t="s">
        <v>191</v>
      </c>
      <c r="H551" s="110" t="e">
        <v>#N/A</v>
      </c>
      <c r="I551" s="110" t="e">
        <v>#N/A</v>
      </c>
      <c r="J551" s="110" t="e">
        <v>#N/A</v>
      </c>
      <c r="K551" s="110" t="e">
        <v>#N/A</v>
      </c>
      <c r="L551" s="110" t="e">
        <v>#N/A</v>
      </c>
      <c r="M551" s="110" t="e">
        <v>#N/A</v>
      </c>
      <c r="N551" s="110" t="e">
        <v>#N/A</v>
      </c>
      <c r="O551" s="110">
        <v>0</v>
      </c>
      <c r="P551" s="110">
        <v>0.12686125798048578</v>
      </c>
      <c r="Q551" s="110">
        <v>0.93209999999999993</v>
      </c>
      <c r="R551" s="110">
        <v>0.996</v>
      </c>
    </row>
    <row r="552" spans="3:18" s="79" customFormat="1" ht="13.15" customHeight="1" x14ac:dyDescent="0.2">
      <c r="C552" s="114"/>
      <c r="D552" s="53" t="s">
        <v>173</v>
      </c>
      <c r="E552" s="53" t="s">
        <v>207</v>
      </c>
      <c r="F552" s="53" t="s">
        <v>19</v>
      </c>
      <c r="G552" s="53" t="s">
        <v>191</v>
      </c>
      <c r="H552" s="110" t="e">
        <v>#N/A</v>
      </c>
      <c r="I552" s="110" t="e">
        <v>#N/A</v>
      </c>
      <c r="J552" s="110" t="e">
        <v>#N/A</v>
      </c>
      <c r="K552" s="110" t="e">
        <v>#N/A</v>
      </c>
      <c r="L552" s="110" t="e">
        <v>#N/A</v>
      </c>
      <c r="M552" s="110" t="e">
        <v>#N/A</v>
      </c>
      <c r="N552" s="110" t="e">
        <v>#N/A</v>
      </c>
      <c r="O552" s="110" t="e">
        <v>#N/A</v>
      </c>
      <c r="P552" s="110" t="e">
        <v>#N/A</v>
      </c>
      <c r="Q552" s="110">
        <v>0.51339999999999997</v>
      </c>
      <c r="R552" s="110">
        <v>0.63100000000000001</v>
      </c>
    </row>
    <row r="553" spans="3:18" s="79" customFormat="1" ht="13.15" customHeight="1" x14ac:dyDescent="0.2">
      <c r="C553" s="114"/>
      <c r="D553" s="53" t="s">
        <v>173</v>
      </c>
      <c r="E553" s="53" t="s">
        <v>112</v>
      </c>
      <c r="F553" s="53" t="s">
        <v>19</v>
      </c>
      <c r="G553" s="53" t="s">
        <v>191</v>
      </c>
      <c r="H553" s="110">
        <v>1</v>
      </c>
      <c r="I553" s="110">
        <v>1</v>
      </c>
      <c r="J553" s="110">
        <v>1</v>
      </c>
      <c r="K553" s="110">
        <v>1</v>
      </c>
      <c r="L553" s="110">
        <v>1</v>
      </c>
      <c r="M553" s="110">
        <v>1</v>
      </c>
      <c r="N553" s="110">
        <v>1</v>
      </c>
      <c r="O553" s="110">
        <v>1</v>
      </c>
      <c r="P553" s="110">
        <v>1</v>
      </c>
      <c r="Q553" s="110">
        <v>1</v>
      </c>
      <c r="R553" s="110">
        <v>1</v>
      </c>
    </row>
    <row r="554" spans="3:18" s="79" customFormat="1" ht="13.15" customHeight="1" x14ac:dyDescent="0.2">
      <c r="C554" s="114"/>
      <c r="D554" s="53" t="s">
        <v>173</v>
      </c>
      <c r="E554" s="53" t="s">
        <v>52</v>
      </c>
      <c r="F554" s="53" t="s">
        <v>19</v>
      </c>
      <c r="G554" s="53" t="s">
        <v>191</v>
      </c>
      <c r="H554" s="110">
        <v>0.99991528761001158</v>
      </c>
      <c r="I554" s="110">
        <v>0.99984000000000006</v>
      </c>
      <c r="J554" s="110">
        <v>0.99983999999999995</v>
      </c>
      <c r="K554" s="110">
        <v>0.99984000000000006</v>
      </c>
      <c r="L554" s="110">
        <v>0.99983999999999995</v>
      </c>
      <c r="M554" s="110">
        <v>1</v>
      </c>
      <c r="N554" s="110" t="e">
        <v>#N/A</v>
      </c>
      <c r="O554" s="110" t="e">
        <v>#N/A</v>
      </c>
      <c r="P554" s="110" t="e">
        <v>#N/A</v>
      </c>
      <c r="Q554" s="110" t="e">
        <v>#N/A</v>
      </c>
      <c r="R554" s="110" t="e">
        <v>#N/A</v>
      </c>
    </row>
    <row r="555" spans="3:18" s="79" customFormat="1" ht="13.15" customHeight="1" x14ac:dyDescent="0.2">
      <c r="C555" s="114"/>
      <c r="D555" s="53" t="s">
        <v>173</v>
      </c>
      <c r="E555" s="53" t="s">
        <v>53</v>
      </c>
      <c r="F555" s="53" t="s">
        <v>19</v>
      </c>
      <c r="G555" s="53" t="s">
        <v>191</v>
      </c>
      <c r="H555" s="110" t="e">
        <v>#N/A</v>
      </c>
      <c r="I555" s="110" t="e">
        <v>#N/A</v>
      </c>
      <c r="J555" s="110" t="e">
        <v>#N/A</v>
      </c>
      <c r="K555" s="110" t="e">
        <v>#N/A</v>
      </c>
      <c r="L555" s="110">
        <v>0.86593586448361526</v>
      </c>
      <c r="M555" s="110">
        <v>0.91999999999999993</v>
      </c>
      <c r="N555" s="110" t="e">
        <v>#N/A</v>
      </c>
      <c r="O555" s="110" t="e">
        <v>#N/A</v>
      </c>
      <c r="P555" s="110" t="e">
        <v>#N/A</v>
      </c>
      <c r="Q555" s="110" t="e">
        <v>#N/A</v>
      </c>
      <c r="R555" s="110" t="e">
        <v>#N/A</v>
      </c>
    </row>
    <row r="556" spans="3:18" s="79" customFormat="1" ht="13.15" customHeight="1" x14ac:dyDescent="0.2">
      <c r="C556" s="114"/>
      <c r="D556" s="53" t="s">
        <v>173</v>
      </c>
      <c r="E556" s="53" t="s">
        <v>124</v>
      </c>
      <c r="F556" s="53" t="s">
        <v>19</v>
      </c>
      <c r="G556" s="53" t="s">
        <v>191</v>
      </c>
      <c r="H556" s="110">
        <v>0.6822781680144332</v>
      </c>
      <c r="I556" s="110">
        <v>0.70517340855183019</v>
      </c>
      <c r="J556" s="110">
        <v>0.80527385931209972</v>
      </c>
      <c r="K556" s="110">
        <v>0.78628056619974307</v>
      </c>
      <c r="L556" s="110">
        <v>0.77881393898845219</v>
      </c>
      <c r="M556" s="110">
        <v>0.84</v>
      </c>
      <c r="N556" s="110" t="e">
        <v>#N/A</v>
      </c>
      <c r="O556" s="110" t="e">
        <v>#N/A</v>
      </c>
      <c r="P556" s="110" t="e">
        <v>#N/A</v>
      </c>
      <c r="Q556" s="110" t="e">
        <v>#N/A</v>
      </c>
      <c r="R556" s="110" t="e">
        <v>#N/A</v>
      </c>
    </row>
    <row r="557" spans="3:18" s="79" customFormat="1" ht="13.15" customHeight="1" x14ac:dyDescent="0.2">
      <c r="C557" s="114"/>
      <c r="D557" s="53" t="s">
        <v>173</v>
      </c>
      <c r="E557" s="53" t="s">
        <v>129</v>
      </c>
      <c r="F557" s="53" t="s">
        <v>19</v>
      </c>
      <c r="G557" s="53" t="s">
        <v>191</v>
      </c>
      <c r="H557" s="110">
        <v>0</v>
      </c>
      <c r="I557" s="110">
        <v>0</v>
      </c>
      <c r="J557" s="110">
        <v>0</v>
      </c>
      <c r="K557" s="110">
        <v>0</v>
      </c>
      <c r="L557" s="110">
        <v>0</v>
      </c>
      <c r="M557" s="110">
        <v>0</v>
      </c>
      <c r="N557" s="110" t="e">
        <v>#N/A</v>
      </c>
      <c r="O557" s="110" t="e">
        <v>#N/A</v>
      </c>
      <c r="P557" s="110" t="e">
        <v>#N/A</v>
      </c>
      <c r="Q557" s="110" t="e">
        <v>#N/A</v>
      </c>
      <c r="R557" s="110" t="e">
        <v>#N/A</v>
      </c>
    </row>
    <row r="558" spans="3:18" s="79" customFormat="1" ht="13.15" customHeight="1" x14ac:dyDescent="0.2">
      <c r="C558" s="114"/>
      <c r="D558" s="53" t="s">
        <v>173</v>
      </c>
      <c r="E558" s="53" t="s">
        <v>134</v>
      </c>
      <c r="F558" s="53" t="s">
        <v>19</v>
      </c>
      <c r="G558" s="53" t="s">
        <v>191</v>
      </c>
      <c r="H558" s="110">
        <v>0.996</v>
      </c>
      <c r="I558" s="110">
        <v>0.99599999999999989</v>
      </c>
      <c r="J558" s="110">
        <v>0.99599999999999989</v>
      </c>
      <c r="K558" s="110">
        <v>0.98929147578268073</v>
      </c>
      <c r="L558" s="110">
        <v>0.98924878273572647</v>
      </c>
      <c r="M558" s="110">
        <v>0.98930085460992923</v>
      </c>
      <c r="N558" s="110" t="e">
        <v>#N/A</v>
      </c>
      <c r="O558" s="110" t="e">
        <v>#N/A</v>
      </c>
      <c r="P558" s="110" t="e">
        <v>#N/A</v>
      </c>
      <c r="Q558" s="110" t="e">
        <v>#N/A</v>
      </c>
      <c r="R558" s="110" t="e">
        <v>#N/A</v>
      </c>
    </row>
    <row r="559" spans="3:18" s="79" customFormat="1" ht="13.15" customHeight="1" x14ac:dyDescent="0.2">
      <c r="C559" s="114"/>
      <c r="D559" s="53" t="s">
        <v>174</v>
      </c>
      <c r="E559" s="53" t="s">
        <v>147</v>
      </c>
      <c r="F559" s="53" t="s">
        <v>19</v>
      </c>
      <c r="G559" s="53" t="s">
        <v>149</v>
      </c>
      <c r="H559" s="110">
        <v>316</v>
      </c>
      <c r="I559" s="110">
        <v>316</v>
      </c>
      <c r="J559" s="110">
        <v>316</v>
      </c>
      <c r="K559" s="110">
        <v>316</v>
      </c>
      <c r="L559" s="110">
        <v>316</v>
      </c>
      <c r="M559" s="110">
        <v>316</v>
      </c>
      <c r="N559" s="110">
        <v>316</v>
      </c>
      <c r="O559" s="110">
        <v>316</v>
      </c>
      <c r="P559" s="110">
        <v>316</v>
      </c>
      <c r="Q559" s="110">
        <v>316</v>
      </c>
      <c r="R559" s="110">
        <v>316</v>
      </c>
    </row>
    <row r="560" spans="3:18" s="79" customFormat="1" ht="13.15" customHeight="1" x14ac:dyDescent="0.2">
      <c r="C560" s="114"/>
      <c r="D560" s="53" t="s">
        <v>174</v>
      </c>
      <c r="E560" s="53" t="s">
        <v>28</v>
      </c>
      <c r="F560" s="53" t="s">
        <v>19</v>
      </c>
      <c r="G560" s="53" t="s">
        <v>152</v>
      </c>
      <c r="H560" s="110">
        <v>422977.99999999994</v>
      </c>
      <c r="I560" s="110">
        <v>425384</v>
      </c>
      <c r="J560" s="110">
        <v>431629</v>
      </c>
      <c r="K560" s="110">
        <v>429344</v>
      </c>
      <c r="L560" s="110">
        <v>434403</v>
      </c>
      <c r="M560" s="110">
        <v>460297</v>
      </c>
      <c r="N560" s="110">
        <v>475701</v>
      </c>
      <c r="O560" s="110">
        <v>493559</v>
      </c>
      <c r="P560" s="110">
        <v>514563.99999999983</v>
      </c>
      <c r="Q560" s="110">
        <v>516099.99999999994</v>
      </c>
      <c r="R560" s="110">
        <v>520971</v>
      </c>
    </row>
    <row r="561" spans="3:19" s="79" customFormat="1" ht="13.15" customHeight="1" x14ac:dyDescent="0.2">
      <c r="C561" s="114"/>
      <c r="D561" s="53" t="s">
        <v>174</v>
      </c>
      <c r="E561" s="53" t="s">
        <v>31</v>
      </c>
      <c r="F561" s="53" t="s">
        <v>19</v>
      </c>
      <c r="G561" s="53" t="s">
        <v>152</v>
      </c>
      <c r="H561" s="110">
        <v>156710</v>
      </c>
      <c r="I561" s="110">
        <v>152985.99990000008</v>
      </c>
      <c r="J561" s="110">
        <v>164512</v>
      </c>
      <c r="K561" s="110">
        <v>163641.09024238988</v>
      </c>
      <c r="L561" s="110">
        <v>165569.28832023946</v>
      </c>
      <c r="M561" s="110">
        <v>175438.58285035155</v>
      </c>
      <c r="N561" s="110">
        <v>175347.28385211327</v>
      </c>
      <c r="O561" s="110">
        <v>181679.91223370327</v>
      </c>
      <c r="P561" s="110">
        <v>189410.50016458565</v>
      </c>
      <c r="Q561" s="110">
        <v>189976.01099609822</v>
      </c>
      <c r="R561" s="110">
        <v>191769.00324420875</v>
      </c>
      <c r="S561" s="143"/>
    </row>
    <row r="562" spans="3:19" s="79" customFormat="1" ht="13.15" customHeight="1" x14ac:dyDescent="0.2">
      <c r="C562" s="114"/>
      <c r="D562" s="53" t="s">
        <v>174</v>
      </c>
      <c r="E562" s="53" t="s">
        <v>58</v>
      </c>
      <c r="F562" s="53" t="s">
        <v>19</v>
      </c>
      <c r="G562" s="53" t="s">
        <v>191</v>
      </c>
      <c r="H562" s="110">
        <v>0.99969999999999981</v>
      </c>
      <c r="I562" s="110">
        <v>0.99774999999999991</v>
      </c>
      <c r="J562" s="110">
        <v>0.99775000000000003</v>
      </c>
      <c r="K562" s="110">
        <v>0.99775000000000003</v>
      </c>
      <c r="L562" s="110">
        <v>0.99970000000000014</v>
      </c>
      <c r="M562" s="110">
        <v>0.99970000000000026</v>
      </c>
      <c r="N562" s="110">
        <v>1</v>
      </c>
      <c r="O562" s="110">
        <v>1</v>
      </c>
      <c r="P562" s="110" t="e">
        <v>#N/A</v>
      </c>
      <c r="Q562" s="110" t="e">
        <v>#N/A</v>
      </c>
      <c r="R562" s="110" t="e">
        <v>#N/A</v>
      </c>
    </row>
    <row r="563" spans="3:19" s="79" customFormat="1" ht="13.15" customHeight="1" x14ac:dyDescent="0.2">
      <c r="C563" s="114"/>
      <c r="D563" s="53" t="s">
        <v>174</v>
      </c>
      <c r="E563" s="53" t="s">
        <v>60</v>
      </c>
      <c r="F563" s="53" t="s">
        <v>19</v>
      </c>
      <c r="G563" s="53" t="s">
        <v>191</v>
      </c>
      <c r="H563" s="110">
        <v>0.99969999999999981</v>
      </c>
      <c r="I563" s="110">
        <v>0.99475000000000002</v>
      </c>
      <c r="J563" s="110">
        <v>0.99475000000000002</v>
      </c>
      <c r="K563" s="110">
        <v>0.994255</v>
      </c>
      <c r="L563" s="110">
        <v>0.99925000000000008</v>
      </c>
      <c r="M563" s="110">
        <v>0.99929999999999997</v>
      </c>
      <c r="N563" s="110">
        <v>1</v>
      </c>
      <c r="O563" s="110">
        <v>1</v>
      </c>
      <c r="P563" s="110">
        <v>1</v>
      </c>
      <c r="Q563" s="110">
        <v>1</v>
      </c>
      <c r="R563" s="110">
        <v>1</v>
      </c>
    </row>
    <row r="564" spans="3:19" s="79" customFormat="1" ht="13.15" customHeight="1" x14ac:dyDescent="0.2">
      <c r="C564" s="114"/>
      <c r="D564" s="53" t="s">
        <v>174</v>
      </c>
      <c r="E564" s="53" t="s">
        <v>61</v>
      </c>
      <c r="F564" s="53" t="s">
        <v>19</v>
      </c>
      <c r="G564" s="53" t="s">
        <v>191</v>
      </c>
      <c r="H564" s="110">
        <v>0.99969999999999981</v>
      </c>
      <c r="I564" s="110">
        <v>0.99439537668144407</v>
      </c>
      <c r="J564" s="110">
        <v>0.99439154351362535</v>
      </c>
      <c r="K564" s="110">
        <v>0.99386906229037786</v>
      </c>
      <c r="L564" s="110">
        <v>0.99900000000000011</v>
      </c>
      <c r="M564" s="110">
        <v>0.999</v>
      </c>
      <c r="N564" s="110">
        <v>1</v>
      </c>
      <c r="O564" s="110">
        <v>1</v>
      </c>
      <c r="P564" s="110">
        <v>1</v>
      </c>
      <c r="Q564" s="110">
        <v>1</v>
      </c>
      <c r="R564" s="110">
        <v>1</v>
      </c>
    </row>
    <row r="565" spans="3:19" s="79" customFormat="1" ht="13.15" customHeight="1" x14ac:dyDescent="0.2">
      <c r="C565" s="114"/>
      <c r="D565" s="53" t="s">
        <v>174</v>
      </c>
      <c r="E565" s="53" t="s">
        <v>62</v>
      </c>
      <c r="F565" s="53" t="s">
        <v>19</v>
      </c>
      <c r="G565" s="53" t="s">
        <v>191</v>
      </c>
      <c r="H565" s="110" t="e">
        <v>#N/A</v>
      </c>
      <c r="I565" s="110" t="e">
        <v>#N/A</v>
      </c>
      <c r="J565" s="110" t="e">
        <v>#N/A</v>
      </c>
      <c r="K565" s="110" t="e">
        <v>#N/A</v>
      </c>
      <c r="L565" s="110" t="e">
        <v>#N/A</v>
      </c>
      <c r="M565" s="110" t="e">
        <v>#N/A</v>
      </c>
      <c r="N565" s="110">
        <v>1</v>
      </c>
      <c r="O565" s="110">
        <v>1</v>
      </c>
      <c r="P565" s="110">
        <v>1</v>
      </c>
      <c r="Q565" s="110">
        <v>1</v>
      </c>
      <c r="R565" s="110">
        <v>1</v>
      </c>
    </row>
    <row r="566" spans="3:19" s="79" customFormat="1" ht="13.15" customHeight="1" x14ac:dyDescent="0.2">
      <c r="C566" s="114"/>
      <c r="D566" s="53" t="s">
        <v>174</v>
      </c>
      <c r="E566" s="53" t="s">
        <v>63</v>
      </c>
      <c r="F566" s="53" t="s">
        <v>19</v>
      </c>
      <c r="G566" s="53" t="s">
        <v>191</v>
      </c>
      <c r="H566" s="110" t="e">
        <v>#N/A</v>
      </c>
      <c r="I566" s="110" t="e">
        <v>#N/A</v>
      </c>
      <c r="J566" s="110" t="e">
        <v>#N/A</v>
      </c>
      <c r="K566" s="110" t="e">
        <v>#N/A</v>
      </c>
      <c r="L566" s="110" t="e">
        <v>#N/A</v>
      </c>
      <c r="M566" s="110" t="e">
        <v>#N/A</v>
      </c>
      <c r="N566" s="110" t="e">
        <v>#N/A</v>
      </c>
      <c r="O566" s="110" t="e">
        <v>#N/A</v>
      </c>
      <c r="P566" s="110">
        <v>0</v>
      </c>
      <c r="Q566" s="110">
        <v>0</v>
      </c>
      <c r="R566" s="110">
        <v>0</v>
      </c>
    </row>
    <row r="567" spans="3:19" s="79" customFormat="1" ht="13.15" customHeight="1" x14ac:dyDescent="0.2">
      <c r="C567" s="114"/>
      <c r="D567" s="53" t="s">
        <v>174</v>
      </c>
      <c r="E567" s="53" t="s">
        <v>65</v>
      </c>
      <c r="F567" s="53" t="s">
        <v>19</v>
      </c>
      <c r="G567" s="53" t="s">
        <v>191</v>
      </c>
      <c r="H567" s="110">
        <v>0.99976845614280396</v>
      </c>
      <c r="I567" s="110">
        <v>1</v>
      </c>
      <c r="J567" s="110">
        <v>1</v>
      </c>
      <c r="K567" s="110">
        <v>1</v>
      </c>
      <c r="L567" s="110">
        <v>1</v>
      </c>
      <c r="M567" s="110">
        <v>1</v>
      </c>
      <c r="N567" s="110">
        <v>1</v>
      </c>
      <c r="O567" s="110">
        <v>1</v>
      </c>
      <c r="P567" s="110">
        <v>1</v>
      </c>
      <c r="Q567" s="110">
        <v>1</v>
      </c>
      <c r="R567" s="110">
        <v>1</v>
      </c>
    </row>
    <row r="568" spans="3:19" s="79" customFormat="1" ht="13.15" customHeight="1" x14ac:dyDescent="0.2">
      <c r="C568" s="114"/>
      <c r="D568" s="53" t="s">
        <v>174</v>
      </c>
      <c r="E568" s="53" t="s">
        <v>70</v>
      </c>
      <c r="F568" s="53" t="s">
        <v>19</v>
      </c>
      <c r="G568" s="53" t="s">
        <v>191</v>
      </c>
      <c r="H568" s="110">
        <v>0.99973917435067916</v>
      </c>
      <c r="I568" s="110">
        <v>1</v>
      </c>
      <c r="J568" s="110">
        <v>0.99999630381020455</v>
      </c>
      <c r="K568" s="110">
        <v>0.99950000000000006</v>
      </c>
      <c r="L568" s="110">
        <v>0.99950000000000017</v>
      </c>
      <c r="M568" s="110">
        <v>0.99950000000000006</v>
      </c>
      <c r="N568" s="110">
        <v>1</v>
      </c>
      <c r="O568" s="110">
        <v>1</v>
      </c>
      <c r="P568" s="110">
        <v>1</v>
      </c>
      <c r="Q568" s="110">
        <v>1</v>
      </c>
      <c r="R568" s="110">
        <v>1</v>
      </c>
    </row>
    <row r="569" spans="3:19" s="79" customFormat="1" ht="13.15" customHeight="1" x14ac:dyDescent="0.2">
      <c r="C569" s="114"/>
      <c r="D569" s="53" t="s">
        <v>174</v>
      </c>
      <c r="E569" s="53" t="s">
        <v>225</v>
      </c>
      <c r="F569" s="53" t="s">
        <v>19</v>
      </c>
      <c r="G569" s="53" t="s">
        <v>191</v>
      </c>
      <c r="H569" s="110" t="e">
        <v>#N/A</v>
      </c>
      <c r="I569" s="110" t="e">
        <v>#N/A</v>
      </c>
      <c r="J569" s="110" t="e">
        <v>#N/A</v>
      </c>
      <c r="K569" s="110" t="e">
        <v>#N/A</v>
      </c>
      <c r="L569" s="110" t="e">
        <v>#N/A</v>
      </c>
      <c r="M569" s="110" t="e">
        <v>#N/A</v>
      </c>
      <c r="N569" s="110">
        <v>1</v>
      </c>
      <c r="O569" s="110">
        <v>1</v>
      </c>
      <c r="P569" s="110">
        <v>1</v>
      </c>
      <c r="Q569" s="110">
        <v>1</v>
      </c>
      <c r="R569" s="110">
        <v>1</v>
      </c>
    </row>
    <row r="570" spans="3:19" s="79" customFormat="1" ht="13.15" customHeight="1" x14ac:dyDescent="0.2">
      <c r="C570" s="114"/>
      <c r="D570" s="53" t="s">
        <v>174</v>
      </c>
      <c r="E570" s="53" t="s">
        <v>226</v>
      </c>
      <c r="F570" s="53" t="s">
        <v>19</v>
      </c>
      <c r="G570" s="53" t="s">
        <v>191</v>
      </c>
      <c r="H570" s="110" t="e">
        <v>#N/A</v>
      </c>
      <c r="I570" s="110" t="e">
        <v>#N/A</v>
      </c>
      <c r="J570" s="110" t="e">
        <v>#N/A</v>
      </c>
      <c r="K570" s="110" t="e">
        <v>#N/A</v>
      </c>
      <c r="L570" s="110" t="e">
        <v>#N/A</v>
      </c>
      <c r="M570" s="110" t="e">
        <v>#N/A</v>
      </c>
      <c r="N570" s="110" t="e">
        <v>#N/A</v>
      </c>
      <c r="O570" s="110" t="e">
        <v>#N/A</v>
      </c>
      <c r="P570" s="110" t="e">
        <v>#N/A</v>
      </c>
      <c r="Q570" s="110" t="e">
        <v>#N/A</v>
      </c>
      <c r="R570" s="110">
        <v>1</v>
      </c>
    </row>
    <row r="571" spans="3:19" s="79" customFormat="1" ht="13.15" customHeight="1" x14ac:dyDescent="0.2">
      <c r="C571" s="114"/>
      <c r="D571" s="53" t="s">
        <v>174</v>
      </c>
      <c r="E571" s="53" t="s">
        <v>74</v>
      </c>
      <c r="F571" s="53" t="s">
        <v>19</v>
      </c>
      <c r="G571" s="53" t="s">
        <v>191</v>
      </c>
      <c r="H571" s="110">
        <v>0.99990000000000001</v>
      </c>
      <c r="I571" s="110">
        <v>1</v>
      </c>
      <c r="J571" s="110">
        <v>1</v>
      </c>
      <c r="K571" s="110">
        <v>1</v>
      </c>
      <c r="L571" s="110">
        <v>1</v>
      </c>
      <c r="M571" s="110">
        <v>1</v>
      </c>
      <c r="N571" s="110">
        <v>1</v>
      </c>
      <c r="O571" s="110">
        <v>1</v>
      </c>
      <c r="P571" s="110">
        <v>1</v>
      </c>
      <c r="Q571" s="110">
        <v>1</v>
      </c>
      <c r="R571" s="110">
        <v>1</v>
      </c>
    </row>
    <row r="572" spans="3:19" s="79" customFormat="1" ht="13.15" customHeight="1" x14ac:dyDescent="0.2">
      <c r="C572" s="114"/>
      <c r="D572" s="53" t="s">
        <v>174</v>
      </c>
      <c r="E572" s="53" t="s">
        <v>78</v>
      </c>
      <c r="F572" s="53" t="s">
        <v>19</v>
      </c>
      <c r="G572" s="53" t="s">
        <v>191</v>
      </c>
      <c r="H572" s="110">
        <v>0.75</v>
      </c>
      <c r="I572" s="110">
        <v>0.75000326876315648</v>
      </c>
      <c r="J572" s="110">
        <v>0.72</v>
      </c>
      <c r="K572" s="110">
        <v>0.72000000000000008</v>
      </c>
      <c r="L572" s="110">
        <v>0.72</v>
      </c>
      <c r="M572" s="110">
        <v>0.72000000000000008</v>
      </c>
      <c r="N572" s="110">
        <v>0.72</v>
      </c>
      <c r="O572" s="110">
        <v>0.7200885162733901</v>
      </c>
      <c r="P572" s="110">
        <v>0.72</v>
      </c>
      <c r="Q572" s="110">
        <v>0.72000000009553167</v>
      </c>
      <c r="R572" s="110">
        <v>0.72000000000000008</v>
      </c>
    </row>
    <row r="573" spans="3:19" s="79" customFormat="1" ht="13.15" customHeight="1" x14ac:dyDescent="0.2">
      <c r="C573" s="114"/>
      <c r="D573" s="53" t="s">
        <v>174</v>
      </c>
      <c r="E573" s="53" t="s">
        <v>82</v>
      </c>
      <c r="F573" s="53" t="s">
        <v>19</v>
      </c>
      <c r="G573" s="53" t="s">
        <v>191</v>
      </c>
      <c r="H573" s="110" t="e">
        <v>#N/A</v>
      </c>
      <c r="I573" s="110" t="e">
        <v>#N/A</v>
      </c>
      <c r="J573" s="110" t="e">
        <v>#N/A</v>
      </c>
      <c r="K573" s="110" t="e">
        <v>#N/A</v>
      </c>
      <c r="L573" s="110" t="e">
        <v>#N/A</v>
      </c>
      <c r="M573" s="110" t="e">
        <v>#N/A</v>
      </c>
      <c r="N573" s="110">
        <v>0</v>
      </c>
      <c r="O573" s="110">
        <v>0</v>
      </c>
      <c r="P573" s="110">
        <v>0</v>
      </c>
      <c r="Q573" s="110">
        <v>0</v>
      </c>
      <c r="R573" s="110">
        <v>0</v>
      </c>
    </row>
    <row r="574" spans="3:19" s="79" customFormat="1" ht="13.15" customHeight="1" x14ac:dyDescent="0.2">
      <c r="C574" s="114"/>
      <c r="D574" s="53" t="s">
        <v>174</v>
      </c>
      <c r="E574" s="53" t="s">
        <v>86</v>
      </c>
      <c r="F574" s="53" t="s">
        <v>19</v>
      </c>
      <c r="G574" s="53" t="s">
        <v>191</v>
      </c>
      <c r="H574" s="110">
        <v>8.2062408270052959E-3</v>
      </c>
      <c r="I574" s="110">
        <v>8.4321441232741143E-2</v>
      </c>
      <c r="J574" s="110">
        <v>0.104</v>
      </c>
      <c r="K574" s="110">
        <v>0.1603</v>
      </c>
      <c r="L574" s="110">
        <v>0.22999999999999998</v>
      </c>
      <c r="M574" s="110">
        <v>0.316</v>
      </c>
      <c r="N574" s="110">
        <v>0.39200000000000002</v>
      </c>
      <c r="O574" s="110">
        <v>0.41049447912564863</v>
      </c>
      <c r="P574" s="110">
        <v>0.47999999999999993</v>
      </c>
      <c r="Q574" s="110">
        <v>0.56240000000000001</v>
      </c>
      <c r="R574" s="110">
        <v>0.69599999999999995</v>
      </c>
    </row>
    <row r="575" spans="3:19" s="79" customFormat="1" ht="13.15" customHeight="1" x14ac:dyDescent="0.2">
      <c r="C575" s="114"/>
      <c r="D575" s="53" t="s">
        <v>174</v>
      </c>
      <c r="E575" s="53" t="s">
        <v>90</v>
      </c>
      <c r="F575" s="53" t="s">
        <v>19</v>
      </c>
      <c r="G575" s="53" t="s">
        <v>191</v>
      </c>
      <c r="H575" s="110">
        <v>0.99990000000000001</v>
      </c>
      <c r="I575" s="110">
        <v>1</v>
      </c>
      <c r="J575" s="110">
        <v>0.99999260762040876</v>
      </c>
      <c r="K575" s="110">
        <v>0.99900000000000011</v>
      </c>
      <c r="L575" s="110">
        <v>0.99900000000000011</v>
      </c>
      <c r="M575" s="110">
        <v>0.99900000000000011</v>
      </c>
      <c r="N575" s="110">
        <v>1</v>
      </c>
      <c r="O575" s="110">
        <v>1</v>
      </c>
      <c r="P575" s="110">
        <v>1</v>
      </c>
      <c r="Q575" s="110">
        <v>1</v>
      </c>
      <c r="R575" s="110">
        <v>1</v>
      </c>
    </row>
    <row r="576" spans="3:19" s="79" customFormat="1" ht="13.15" customHeight="1" x14ac:dyDescent="0.2">
      <c r="C576" s="114"/>
      <c r="D576" s="53" t="s">
        <v>174</v>
      </c>
      <c r="E576" s="53" t="s">
        <v>94</v>
      </c>
      <c r="F576" s="53" t="s">
        <v>19</v>
      </c>
      <c r="G576" s="53" t="s">
        <v>191</v>
      </c>
      <c r="H576" s="110" t="e">
        <v>#N/A</v>
      </c>
      <c r="I576" s="110" t="e">
        <v>#N/A</v>
      </c>
      <c r="J576" s="110" t="e">
        <v>#N/A</v>
      </c>
      <c r="K576" s="110" t="e">
        <v>#N/A</v>
      </c>
      <c r="L576" s="110" t="e">
        <v>#N/A</v>
      </c>
      <c r="M576" s="110" t="e">
        <v>#N/A</v>
      </c>
      <c r="N576" s="110">
        <v>1</v>
      </c>
      <c r="O576" s="110">
        <v>1</v>
      </c>
      <c r="P576" s="110">
        <v>1</v>
      </c>
      <c r="Q576" s="110">
        <v>1</v>
      </c>
      <c r="R576" s="110">
        <v>1</v>
      </c>
    </row>
    <row r="577" spans="3:19" s="79" customFormat="1" ht="13.15" customHeight="1" x14ac:dyDescent="0.2">
      <c r="C577" s="114"/>
      <c r="D577" s="53" t="s">
        <v>174</v>
      </c>
      <c r="E577" s="53" t="s">
        <v>98</v>
      </c>
      <c r="F577" s="53" t="s">
        <v>19</v>
      </c>
      <c r="G577" s="53" t="s">
        <v>191</v>
      </c>
      <c r="H577" s="110" t="e">
        <v>#N/A</v>
      </c>
      <c r="I577" s="110" t="e">
        <v>#N/A</v>
      </c>
      <c r="J577" s="110" t="e">
        <v>#N/A</v>
      </c>
      <c r="K577" s="110" t="e">
        <v>#N/A</v>
      </c>
      <c r="L577" s="110" t="e">
        <v>#N/A</v>
      </c>
      <c r="M577" s="110" t="e">
        <v>#N/A</v>
      </c>
      <c r="N577" s="110">
        <v>1</v>
      </c>
      <c r="O577" s="110">
        <v>1</v>
      </c>
      <c r="P577" s="110">
        <v>1</v>
      </c>
      <c r="Q577" s="110">
        <v>1</v>
      </c>
      <c r="R577" s="110">
        <v>1</v>
      </c>
    </row>
    <row r="578" spans="3:19" s="79" customFormat="1" ht="13.15" customHeight="1" x14ac:dyDescent="0.2">
      <c r="C578" s="114"/>
      <c r="D578" s="53" t="s">
        <v>174</v>
      </c>
      <c r="E578" s="53" t="s">
        <v>102</v>
      </c>
      <c r="F578" s="53" t="s">
        <v>19</v>
      </c>
      <c r="G578" s="53" t="s">
        <v>191</v>
      </c>
      <c r="H578" s="110">
        <v>0.3</v>
      </c>
      <c r="I578" s="110">
        <v>0.67</v>
      </c>
      <c r="J578" s="110">
        <v>0.71999999999999986</v>
      </c>
      <c r="K578" s="110">
        <v>0.995</v>
      </c>
      <c r="L578" s="110">
        <v>0.99900000000000011</v>
      </c>
      <c r="M578" s="110">
        <v>0.99900000000000011</v>
      </c>
      <c r="N578" s="110">
        <v>1</v>
      </c>
      <c r="O578" s="110">
        <v>1</v>
      </c>
      <c r="P578" s="110">
        <v>1</v>
      </c>
      <c r="Q578" s="110">
        <v>1</v>
      </c>
      <c r="R578" s="110" t="e">
        <v>#N/A</v>
      </c>
    </row>
    <row r="579" spans="3:19" s="79" customFormat="1" ht="13.15" customHeight="1" x14ac:dyDescent="0.2">
      <c r="C579" s="114"/>
      <c r="D579" s="53" t="s">
        <v>174</v>
      </c>
      <c r="E579" s="53" t="s">
        <v>106</v>
      </c>
      <c r="F579" s="53" t="s">
        <v>19</v>
      </c>
      <c r="G579" s="53" t="s">
        <v>191</v>
      </c>
      <c r="H579" s="110" t="e">
        <v>#N/A</v>
      </c>
      <c r="I579" s="110" t="e">
        <v>#N/A</v>
      </c>
      <c r="J579" s="110" t="e">
        <v>#N/A</v>
      </c>
      <c r="K579" s="110">
        <v>0.99249999999999994</v>
      </c>
      <c r="L579" s="110">
        <v>0.99350000000000005</v>
      </c>
      <c r="M579" s="110">
        <v>0.82900000000000018</v>
      </c>
      <c r="N579" s="110">
        <v>1</v>
      </c>
      <c r="O579" s="110">
        <v>1</v>
      </c>
      <c r="P579" s="110">
        <v>1</v>
      </c>
      <c r="Q579" s="110" t="e">
        <v>#N/A</v>
      </c>
      <c r="R579" s="110" t="e">
        <v>#N/A</v>
      </c>
    </row>
    <row r="580" spans="3:19" s="79" customFormat="1" ht="13.15" customHeight="1" x14ac:dyDescent="0.2">
      <c r="C580" s="114"/>
      <c r="D580" s="53" t="s">
        <v>174</v>
      </c>
      <c r="E580" s="53" t="s">
        <v>108</v>
      </c>
      <c r="F580" s="53" t="s">
        <v>19</v>
      </c>
      <c r="G580" s="53" t="s">
        <v>191</v>
      </c>
      <c r="H580" s="110" t="e">
        <v>#N/A</v>
      </c>
      <c r="I580" s="110" t="e">
        <v>#N/A</v>
      </c>
      <c r="J580" s="110" t="e">
        <v>#N/A</v>
      </c>
      <c r="K580" s="110" t="e">
        <v>#N/A</v>
      </c>
      <c r="L580" s="110" t="e">
        <v>#N/A</v>
      </c>
      <c r="M580" s="110" t="e">
        <v>#N/A</v>
      </c>
      <c r="N580" s="110" t="e">
        <v>#N/A</v>
      </c>
      <c r="O580" s="110">
        <v>0</v>
      </c>
      <c r="P580" s="110">
        <v>0.19999999999999998</v>
      </c>
      <c r="Q580" s="110">
        <v>1</v>
      </c>
      <c r="R580" s="110">
        <v>1</v>
      </c>
    </row>
    <row r="581" spans="3:19" s="79" customFormat="1" ht="13.15" customHeight="1" x14ac:dyDescent="0.2">
      <c r="C581" s="114"/>
      <c r="D581" s="53" t="s">
        <v>174</v>
      </c>
      <c r="E581" s="53" t="s">
        <v>207</v>
      </c>
      <c r="F581" s="53" t="s">
        <v>19</v>
      </c>
      <c r="G581" s="53" t="s">
        <v>191</v>
      </c>
      <c r="H581" s="110" t="e">
        <v>#N/A</v>
      </c>
      <c r="I581" s="110" t="e">
        <v>#N/A</v>
      </c>
      <c r="J581" s="110" t="e">
        <v>#N/A</v>
      </c>
      <c r="K581" s="110" t="e">
        <v>#N/A</v>
      </c>
      <c r="L581" s="110" t="e">
        <v>#N/A</v>
      </c>
      <c r="M581" s="110" t="e">
        <v>#N/A</v>
      </c>
      <c r="N581" s="110" t="e">
        <v>#N/A</v>
      </c>
      <c r="O581" s="110" t="e">
        <v>#N/A</v>
      </c>
      <c r="P581" s="110" t="e">
        <v>#N/A</v>
      </c>
      <c r="Q581" s="110">
        <v>0.2</v>
      </c>
      <c r="R581" s="110">
        <v>0.24662092562339843</v>
      </c>
    </row>
    <row r="582" spans="3:19" s="79" customFormat="1" ht="13.15" customHeight="1" x14ac:dyDescent="0.2">
      <c r="C582" s="114"/>
      <c r="D582" s="53" t="s">
        <v>174</v>
      </c>
      <c r="E582" s="53" t="s">
        <v>112</v>
      </c>
      <c r="F582" s="53" t="s">
        <v>19</v>
      </c>
      <c r="G582" s="53" t="s">
        <v>191</v>
      </c>
      <c r="H582" s="110">
        <v>1</v>
      </c>
      <c r="I582" s="110">
        <v>1</v>
      </c>
      <c r="J582" s="110">
        <v>1</v>
      </c>
      <c r="K582" s="110">
        <v>1</v>
      </c>
      <c r="L582" s="110">
        <v>1</v>
      </c>
      <c r="M582" s="110">
        <v>1</v>
      </c>
      <c r="N582" s="110">
        <v>1</v>
      </c>
      <c r="O582" s="110">
        <v>1</v>
      </c>
      <c r="P582" s="110">
        <v>1</v>
      </c>
      <c r="Q582" s="110">
        <v>1</v>
      </c>
      <c r="R582" s="110">
        <v>1</v>
      </c>
    </row>
    <row r="583" spans="3:19" s="79" customFormat="1" ht="13.15" customHeight="1" x14ac:dyDescent="0.2">
      <c r="C583" s="114"/>
      <c r="D583" s="53" t="s">
        <v>174</v>
      </c>
      <c r="E583" s="53" t="s">
        <v>52</v>
      </c>
      <c r="F583" s="53" t="s">
        <v>19</v>
      </c>
      <c r="G583" s="53" t="s">
        <v>191</v>
      </c>
      <c r="H583" s="110">
        <v>0.99976845614280396</v>
      </c>
      <c r="I583" s="110">
        <v>1</v>
      </c>
      <c r="J583" s="110">
        <v>1</v>
      </c>
      <c r="K583" s="110">
        <v>1</v>
      </c>
      <c r="L583" s="110">
        <v>1</v>
      </c>
      <c r="M583" s="110">
        <v>1</v>
      </c>
      <c r="N583" s="110" t="e">
        <v>#N/A</v>
      </c>
      <c r="O583" s="110" t="e">
        <v>#N/A</v>
      </c>
      <c r="P583" s="110" t="e">
        <v>#N/A</v>
      </c>
      <c r="Q583" s="110" t="e">
        <v>#N/A</v>
      </c>
      <c r="R583" s="110" t="e">
        <v>#N/A</v>
      </c>
    </row>
    <row r="584" spans="3:19" s="79" customFormat="1" ht="13.15" customHeight="1" x14ac:dyDescent="0.2">
      <c r="C584" s="114"/>
      <c r="D584" s="53" t="s">
        <v>174</v>
      </c>
      <c r="E584" s="53" t="s">
        <v>53</v>
      </c>
      <c r="F584" s="53" t="s">
        <v>19</v>
      </c>
      <c r="G584" s="53" t="s">
        <v>191</v>
      </c>
      <c r="H584" s="110" t="e">
        <v>#N/A</v>
      </c>
      <c r="I584" s="110" t="e">
        <v>#N/A</v>
      </c>
      <c r="J584" s="110" t="e">
        <v>#N/A</v>
      </c>
      <c r="K584" s="110" t="e">
        <v>#N/A</v>
      </c>
      <c r="L584" s="110">
        <v>0.99946353271040966</v>
      </c>
      <c r="M584" s="110">
        <v>0.99946501606571425</v>
      </c>
      <c r="N584" s="110" t="e">
        <v>#N/A</v>
      </c>
      <c r="O584" s="110" t="e">
        <v>#N/A</v>
      </c>
      <c r="P584" s="110" t="e">
        <v>#N/A</v>
      </c>
      <c r="Q584" s="110" t="e">
        <v>#N/A</v>
      </c>
      <c r="R584" s="110" t="e">
        <v>#N/A</v>
      </c>
    </row>
    <row r="585" spans="3:19" s="79" customFormat="1" ht="13.15" customHeight="1" x14ac:dyDescent="0.2">
      <c r="C585" s="114"/>
      <c r="D585" s="53" t="s">
        <v>174</v>
      </c>
      <c r="E585" s="53" t="s">
        <v>124</v>
      </c>
      <c r="F585" s="53" t="s">
        <v>19</v>
      </c>
      <c r="G585" s="53" t="s">
        <v>191</v>
      </c>
      <c r="H585" s="110">
        <v>0.99990000000000001</v>
      </c>
      <c r="I585" s="110">
        <v>1</v>
      </c>
      <c r="J585" s="110">
        <v>1</v>
      </c>
      <c r="K585" s="110">
        <v>0.99900000000000011</v>
      </c>
      <c r="L585" s="110">
        <v>0.99900000000000011</v>
      </c>
      <c r="M585" s="110">
        <v>0.99900000000000011</v>
      </c>
      <c r="N585" s="110" t="e">
        <v>#N/A</v>
      </c>
      <c r="O585" s="110" t="e">
        <v>#N/A</v>
      </c>
      <c r="P585" s="110" t="e">
        <v>#N/A</v>
      </c>
      <c r="Q585" s="110" t="e">
        <v>#N/A</v>
      </c>
      <c r="R585" s="110" t="e">
        <v>#N/A</v>
      </c>
    </row>
    <row r="586" spans="3:19" s="79" customFormat="1" ht="13.15" customHeight="1" x14ac:dyDescent="0.2">
      <c r="C586" s="114"/>
      <c r="D586" s="53" t="s">
        <v>174</v>
      </c>
      <c r="E586" s="53" t="s">
        <v>129</v>
      </c>
      <c r="F586" s="53" t="s">
        <v>19</v>
      </c>
      <c r="G586" s="53" t="s">
        <v>191</v>
      </c>
      <c r="H586" s="110">
        <v>1</v>
      </c>
      <c r="I586" s="110">
        <v>1</v>
      </c>
      <c r="J586" s="110">
        <v>1</v>
      </c>
      <c r="K586" s="110">
        <v>0</v>
      </c>
      <c r="L586" s="110">
        <v>0</v>
      </c>
      <c r="M586" s="110">
        <v>0</v>
      </c>
      <c r="N586" s="110" t="e">
        <v>#N/A</v>
      </c>
      <c r="O586" s="110" t="e">
        <v>#N/A</v>
      </c>
      <c r="P586" s="110" t="e">
        <v>#N/A</v>
      </c>
      <c r="Q586" s="110" t="e">
        <v>#N/A</v>
      </c>
      <c r="R586" s="110" t="e">
        <v>#N/A</v>
      </c>
    </row>
    <row r="587" spans="3:19" s="79" customFormat="1" ht="13.15" customHeight="1" x14ac:dyDescent="0.2">
      <c r="C587" s="114"/>
      <c r="D587" s="53" t="s">
        <v>174</v>
      </c>
      <c r="E587" s="53" t="s">
        <v>134</v>
      </c>
      <c r="F587" s="53" t="s">
        <v>19</v>
      </c>
      <c r="G587" s="53" t="s">
        <v>191</v>
      </c>
      <c r="H587" s="110">
        <v>0.99990000000000001</v>
      </c>
      <c r="I587" s="110">
        <v>0.99</v>
      </c>
      <c r="J587" s="110">
        <v>0.99</v>
      </c>
      <c r="K587" s="110">
        <v>0.99900000000000011</v>
      </c>
      <c r="L587" s="110">
        <v>0.99900000000000011</v>
      </c>
      <c r="M587" s="110">
        <v>0.99900000000000011</v>
      </c>
      <c r="N587" s="110" t="e">
        <v>#N/A</v>
      </c>
      <c r="O587" s="110" t="e">
        <v>#N/A</v>
      </c>
      <c r="P587" s="110" t="e">
        <v>#N/A</v>
      </c>
      <c r="Q587" s="110" t="e">
        <v>#N/A</v>
      </c>
      <c r="R587" s="110" t="e">
        <v>#N/A</v>
      </c>
    </row>
    <row r="588" spans="3:19" s="79" customFormat="1" ht="13.15" customHeight="1" x14ac:dyDescent="0.2">
      <c r="C588" s="114"/>
      <c r="D588" s="53" t="s">
        <v>175</v>
      </c>
      <c r="E588" s="53" t="s">
        <v>147</v>
      </c>
      <c r="F588" s="53" t="s">
        <v>19</v>
      </c>
      <c r="G588" s="53" t="s">
        <v>149</v>
      </c>
      <c r="H588" s="110">
        <v>41541</v>
      </c>
      <c r="I588" s="110">
        <v>41541</v>
      </c>
      <c r="J588" s="110">
        <v>41541</v>
      </c>
      <c r="K588" s="110">
        <v>41541</v>
      </c>
      <c r="L588" s="110">
        <v>41541</v>
      </c>
      <c r="M588" s="110">
        <v>41541</v>
      </c>
      <c r="N588" s="110">
        <v>41541</v>
      </c>
      <c r="O588" s="110">
        <v>41541</v>
      </c>
      <c r="P588" s="110">
        <v>41541</v>
      </c>
      <c r="Q588" s="110">
        <v>41541</v>
      </c>
      <c r="R588" s="110">
        <v>41541</v>
      </c>
    </row>
    <row r="589" spans="3:19" s="79" customFormat="1" ht="13.15" customHeight="1" x14ac:dyDescent="0.2">
      <c r="C589" s="114"/>
      <c r="D589" s="53" t="s">
        <v>175</v>
      </c>
      <c r="E589" s="53" t="s">
        <v>28</v>
      </c>
      <c r="F589" s="53" t="s">
        <v>19</v>
      </c>
      <c r="G589" s="53" t="s">
        <v>152</v>
      </c>
      <c r="H589" s="110">
        <v>16730348</v>
      </c>
      <c r="I589" s="110">
        <v>16779575</v>
      </c>
      <c r="J589" s="110">
        <v>16829289</v>
      </c>
      <c r="K589" s="110">
        <v>16900726</v>
      </c>
      <c r="L589" s="110">
        <v>16979120</v>
      </c>
      <c r="M589" s="110">
        <v>17081507</v>
      </c>
      <c r="N589" s="110">
        <v>17153563</v>
      </c>
      <c r="O589" s="110">
        <v>17282163</v>
      </c>
      <c r="P589" s="110">
        <v>17407584.999999993</v>
      </c>
      <c r="Q589" s="110">
        <v>17407584.999999993</v>
      </c>
      <c r="R589" s="110">
        <v>17590671.999999981</v>
      </c>
    </row>
    <row r="590" spans="3:19" s="79" customFormat="1" ht="13.15" customHeight="1" x14ac:dyDescent="0.2">
      <c r="C590" s="114"/>
      <c r="D590" s="53" t="s">
        <v>175</v>
      </c>
      <c r="E590" s="53" t="s">
        <v>31</v>
      </c>
      <c r="F590" s="53" t="s">
        <v>19</v>
      </c>
      <c r="G590" s="53" t="s">
        <v>152</v>
      </c>
      <c r="H590" s="110">
        <v>7629723</v>
      </c>
      <c r="I590" s="110">
        <v>7579450.9436472841</v>
      </c>
      <c r="J590" s="110">
        <v>7602930.2764901957</v>
      </c>
      <c r="K590" s="110">
        <v>7581039</v>
      </c>
      <c r="L590" s="110">
        <v>7616658.2956208186</v>
      </c>
      <c r="M590" s="110">
        <v>7662694.8241192289</v>
      </c>
      <c r="N590" s="110">
        <v>7957815</v>
      </c>
      <c r="O590" s="110">
        <v>7957815</v>
      </c>
      <c r="P590" s="110">
        <v>7972825</v>
      </c>
      <c r="Q590" s="144">
        <v>8060684</v>
      </c>
      <c r="R590" s="110">
        <v>8146710</v>
      </c>
      <c r="S590" s="143"/>
    </row>
    <row r="591" spans="3:19" s="79" customFormat="1" ht="13.15" customHeight="1" x14ac:dyDescent="0.2">
      <c r="C591" s="114"/>
      <c r="D591" s="53" t="s">
        <v>175</v>
      </c>
      <c r="E591" s="53" t="s">
        <v>58</v>
      </c>
      <c r="F591" s="53" t="s">
        <v>19</v>
      </c>
      <c r="G591" s="53" t="s">
        <v>191</v>
      </c>
      <c r="H591" s="110">
        <v>0.995</v>
      </c>
      <c r="I591" s="110">
        <v>0.995</v>
      </c>
      <c r="J591" s="110">
        <v>0.995</v>
      </c>
      <c r="K591" s="110">
        <v>0.995</v>
      </c>
      <c r="L591" s="110">
        <v>0.995</v>
      </c>
      <c r="M591" s="110">
        <v>0.995</v>
      </c>
      <c r="N591" s="110">
        <v>0.995</v>
      </c>
      <c r="O591" s="110">
        <v>0.995</v>
      </c>
      <c r="P591" s="110" t="e">
        <v>#N/A</v>
      </c>
      <c r="Q591" s="110" t="e">
        <v>#N/A</v>
      </c>
      <c r="R591" s="110" t="e">
        <v>#N/A</v>
      </c>
    </row>
    <row r="592" spans="3:19" s="79" customFormat="1" ht="13.15" customHeight="1" x14ac:dyDescent="0.2">
      <c r="C592" s="114"/>
      <c r="D592" s="53" t="s">
        <v>175</v>
      </c>
      <c r="E592" s="53" t="s">
        <v>60</v>
      </c>
      <c r="F592" s="53" t="s">
        <v>19</v>
      </c>
      <c r="G592" s="53" t="s">
        <v>191</v>
      </c>
      <c r="H592" s="110">
        <v>0.97636805569481355</v>
      </c>
      <c r="I592" s="110">
        <v>0.98410742773860116</v>
      </c>
      <c r="J592" s="110">
        <v>0.98254417205096667</v>
      </c>
      <c r="K592" s="110">
        <v>0.98260063554613031</v>
      </c>
      <c r="L592" s="110">
        <v>0.98288669523013927</v>
      </c>
      <c r="M592" s="110">
        <v>0.98274578504330046</v>
      </c>
      <c r="N592" s="110">
        <v>0.98294808939388512</v>
      </c>
      <c r="O592" s="110">
        <v>0.98315896417546778</v>
      </c>
      <c r="P592" s="144">
        <v>0.98899999999999999</v>
      </c>
      <c r="Q592" s="144">
        <v>0.98899999999999999</v>
      </c>
      <c r="R592" s="110">
        <v>0.98899999999999999</v>
      </c>
    </row>
    <row r="593" spans="3:18" s="79" customFormat="1" ht="13.15" customHeight="1" x14ac:dyDescent="0.2">
      <c r="C593" s="114"/>
      <c r="D593" s="53" t="s">
        <v>175</v>
      </c>
      <c r="E593" s="53" t="s">
        <v>61</v>
      </c>
      <c r="F593" s="53" t="s">
        <v>19</v>
      </c>
      <c r="G593" s="53" t="s">
        <v>191</v>
      </c>
      <c r="H593" s="110">
        <v>0.88900000000000001</v>
      </c>
      <c r="I593" s="110">
        <v>0.91899999999999993</v>
      </c>
      <c r="J593" s="110">
        <v>0.91900000000000004</v>
      </c>
      <c r="K593" s="110">
        <v>0.92</v>
      </c>
      <c r="L593" s="110">
        <v>0.92943752991717676</v>
      </c>
      <c r="M593" s="110">
        <v>0.93020000000000003</v>
      </c>
      <c r="N593" s="110">
        <v>0.95770222127556381</v>
      </c>
      <c r="O593" s="110">
        <v>0.95770222127556381</v>
      </c>
      <c r="P593" s="110">
        <v>0.98490873686554015</v>
      </c>
      <c r="Q593" s="110">
        <v>0.98707045199999999</v>
      </c>
      <c r="R593" s="110">
        <v>0.98699999999999999</v>
      </c>
    </row>
    <row r="594" spans="3:18" s="79" customFormat="1" ht="13.15" customHeight="1" x14ac:dyDescent="0.2">
      <c r="C594" s="114"/>
      <c r="D594" s="53" t="s">
        <v>175</v>
      </c>
      <c r="E594" s="53" t="s">
        <v>62</v>
      </c>
      <c r="F594" s="53" t="s">
        <v>19</v>
      </c>
      <c r="G594" s="53" t="s">
        <v>191</v>
      </c>
      <c r="H594" s="110" t="e">
        <v>#N/A</v>
      </c>
      <c r="I594" s="110" t="e">
        <v>#N/A</v>
      </c>
      <c r="J594" s="110" t="e">
        <v>#N/A</v>
      </c>
      <c r="K594" s="110" t="e">
        <v>#N/A</v>
      </c>
      <c r="L594" s="110" t="e">
        <v>#N/A</v>
      </c>
      <c r="M594" s="110" t="e">
        <v>#N/A</v>
      </c>
      <c r="N594" s="110">
        <v>0.10200000000000001</v>
      </c>
      <c r="O594" s="110">
        <v>0.16013708335768057</v>
      </c>
      <c r="P594" s="110">
        <v>0.88789243461382883</v>
      </c>
      <c r="Q594" s="110">
        <v>0.97752808599999996</v>
      </c>
      <c r="R594" s="110">
        <v>0.98199999999999998</v>
      </c>
    </row>
    <row r="595" spans="3:18" s="79" customFormat="1" ht="13.15" customHeight="1" x14ac:dyDescent="0.2">
      <c r="C595" s="114"/>
      <c r="D595" s="53" t="s">
        <v>175</v>
      </c>
      <c r="E595" s="53" t="s">
        <v>63</v>
      </c>
      <c r="F595" s="53" t="s">
        <v>19</v>
      </c>
      <c r="G595" s="53" t="s">
        <v>191</v>
      </c>
      <c r="H595" s="110" t="e">
        <v>#N/A</v>
      </c>
      <c r="I595" s="110" t="e">
        <v>#N/A</v>
      </c>
      <c r="J595" s="110" t="e">
        <v>#N/A</v>
      </c>
      <c r="K595" s="110" t="e">
        <v>#N/A</v>
      </c>
      <c r="L595" s="110" t="e">
        <v>#N/A</v>
      </c>
      <c r="M595" s="110" t="e">
        <v>#N/A</v>
      </c>
      <c r="N595" s="110" t="e">
        <v>#N/A</v>
      </c>
      <c r="O595" s="110" t="e">
        <v>#N/A</v>
      </c>
      <c r="P595" s="110">
        <v>0.19344811907949816</v>
      </c>
      <c r="Q595" s="110">
        <v>0.63372500399999998</v>
      </c>
      <c r="R595" s="110">
        <v>0.78400000000000003</v>
      </c>
    </row>
    <row r="596" spans="3:18" s="79" customFormat="1" ht="13.15" customHeight="1" x14ac:dyDescent="0.2">
      <c r="C596" s="114"/>
      <c r="D596" s="53" t="s">
        <v>175</v>
      </c>
      <c r="E596" s="53" t="s">
        <v>65</v>
      </c>
      <c r="F596" s="53" t="s">
        <v>19</v>
      </c>
      <c r="G596" s="53" t="s">
        <v>191</v>
      </c>
      <c r="H596" s="110">
        <v>0.995</v>
      </c>
      <c r="I596" s="110">
        <v>0.995</v>
      </c>
      <c r="J596" s="110">
        <v>0.995</v>
      </c>
      <c r="K596" s="110">
        <v>0.995</v>
      </c>
      <c r="L596" s="110">
        <v>0.97738277369695625</v>
      </c>
      <c r="M596" s="110">
        <v>0.995</v>
      </c>
      <c r="N596" s="110">
        <v>0.995</v>
      </c>
      <c r="O596" s="110">
        <v>0.995</v>
      </c>
      <c r="P596" s="110">
        <v>0.99300059890942038</v>
      </c>
      <c r="Q596" s="110">
        <v>0.99288335824701435</v>
      </c>
      <c r="R596" s="110">
        <v>0.99737156226255752</v>
      </c>
    </row>
    <row r="597" spans="3:18" s="79" customFormat="1" ht="13.15" customHeight="1" x14ac:dyDescent="0.2">
      <c r="C597" s="114"/>
      <c r="D597" s="53" t="s">
        <v>175</v>
      </c>
      <c r="E597" s="53" t="s">
        <v>70</v>
      </c>
      <c r="F597" s="53" t="s">
        <v>19</v>
      </c>
      <c r="G597" s="53" t="s">
        <v>191</v>
      </c>
      <c r="H597" s="110">
        <v>0.97636805569481355</v>
      </c>
      <c r="I597" s="110">
        <v>0.98410742773860116</v>
      </c>
      <c r="J597" s="110">
        <v>0.98254417205096667</v>
      </c>
      <c r="K597" s="110">
        <v>0.98260063554613031</v>
      </c>
      <c r="L597" s="110">
        <v>0.98288669523013927</v>
      </c>
      <c r="M597" s="110">
        <v>0.98274578504330046</v>
      </c>
      <c r="N597" s="110">
        <v>0.98294808939388512</v>
      </c>
      <c r="O597" s="110">
        <v>0.98315896417546778</v>
      </c>
      <c r="P597" s="110">
        <v>0.99179701046994007</v>
      </c>
      <c r="Q597" s="110">
        <v>0.9917025652186342</v>
      </c>
      <c r="R597" s="110">
        <v>0.99192077292551228</v>
      </c>
    </row>
    <row r="598" spans="3:18" s="79" customFormat="1" ht="13.15" customHeight="1" x14ac:dyDescent="0.2">
      <c r="C598" s="114"/>
      <c r="D598" s="53" t="s">
        <v>175</v>
      </c>
      <c r="E598" s="53" t="s">
        <v>225</v>
      </c>
      <c r="F598" s="53" t="s">
        <v>19</v>
      </c>
      <c r="G598" s="53" t="s">
        <v>191</v>
      </c>
      <c r="H598" s="110" t="e">
        <v>#N/A</v>
      </c>
      <c r="I598" s="110" t="e">
        <v>#N/A</v>
      </c>
      <c r="J598" s="110" t="e">
        <v>#N/A</v>
      </c>
      <c r="K598" s="110" t="e">
        <v>#N/A</v>
      </c>
      <c r="L598" s="110" t="e">
        <v>#N/A</v>
      </c>
      <c r="M598" s="110" t="e">
        <v>#N/A</v>
      </c>
      <c r="N598" s="110">
        <v>0.8860583589842187</v>
      </c>
      <c r="O598" s="110">
        <v>0.89760723653414942</v>
      </c>
      <c r="P598" s="110">
        <v>0.90641798860504275</v>
      </c>
      <c r="Q598" s="110">
        <v>0.97843756197285214</v>
      </c>
      <c r="R598" s="110">
        <v>0.9832988961188015</v>
      </c>
    </row>
    <row r="599" spans="3:18" s="79" customFormat="1" ht="13.15" customHeight="1" x14ac:dyDescent="0.2">
      <c r="C599" s="114"/>
      <c r="D599" s="53" t="s">
        <v>175</v>
      </c>
      <c r="E599" s="53" t="s">
        <v>226</v>
      </c>
      <c r="F599" s="53" t="s">
        <v>19</v>
      </c>
      <c r="G599" s="53" t="s">
        <v>191</v>
      </c>
      <c r="H599" s="110" t="e">
        <v>#N/A</v>
      </c>
      <c r="I599" s="110" t="e">
        <v>#N/A</v>
      </c>
      <c r="J599" s="110" t="e">
        <v>#N/A</v>
      </c>
      <c r="K599" s="110" t="e">
        <v>#N/A</v>
      </c>
      <c r="L599" s="110" t="e">
        <v>#N/A</v>
      </c>
      <c r="M599" s="110" t="e">
        <v>#N/A</v>
      </c>
      <c r="N599" s="110" t="e">
        <v>#N/A</v>
      </c>
      <c r="O599" s="110" t="e">
        <v>#N/A</v>
      </c>
      <c r="P599" s="110" t="e">
        <v>#N/A</v>
      </c>
      <c r="Q599" s="110" t="e">
        <v>#N/A</v>
      </c>
      <c r="R599" s="110">
        <v>0.9832988961188015</v>
      </c>
    </row>
    <row r="600" spans="3:18" s="79" customFormat="1" ht="13.15" customHeight="1" x14ac:dyDescent="0.2">
      <c r="C600" s="114"/>
      <c r="D600" s="53" t="s">
        <v>175</v>
      </c>
      <c r="E600" s="53" t="s">
        <v>74</v>
      </c>
      <c r="F600" s="53" t="s">
        <v>19</v>
      </c>
      <c r="G600" s="53" t="s">
        <v>191</v>
      </c>
      <c r="H600" s="110">
        <v>0.69699999999999995</v>
      </c>
      <c r="I600" s="110">
        <v>0.69699999999999995</v>
      </c>
      <c r="J600" s="110">
        <v>0.69699999999999995</v>
      </c>
      <c r="K600" s="110">
        <v>0.69699999999999995</v>
      </c>
      <c r="L600" s="110">
        <v>0.69792585246344041</v>
      </c>
      <c r="M600" s="110">
        <v>0.69599999999999995</v>
      </c>
      <c r="N600" s="110">
        <v>0.69397856069788</v>
      </c>
      <c r="O600" s="110">
        <v>0.69328458213718225</v>
      </c>
      <c r="P600" s="110">
        <v>0.61091645683932605</v>
      </c>
      <c r="Q600" s="110">
        <v>0.57557882184688047</v>
      </c>
      <c r="R600" s="110">
        <v>0.53751219817570528</v>
      </c>
    </row>
    <row r="601" spans="3:18" s="79" customFormat="1" ht="13.15" customHeight="1" x14ac:dyDescent="0.2">
      <c r="C601" s="114"/>
      <c r="D601" s="53" t="s">
        <v>175</v>
      </c>
      <c r="E601" s="53" t="s">
        <v>78</v>
      </c>
      <c r="F601" s="53" t="s">
        <v>19</v>
      </c>
      <c r="G601" s="53" t="s">
        <v>191</v>
      </c>
      <c r="H601" s="110">
        <v>0.51600000000000001</v>
      </c>
      <c r="I601" s="110">
        <v>0.52900000000000003</v>
      </c>
      <c r="J601" s="110">
        <v>0.54900000000000004</v>
      </c>
      <c r="K601" s="110">
        <v>0.56788902585705581</v>
      </c>
      <c r="L601" s="110">
        <v>0.61542963600121969</v>
      </c>
      <c r="M601" s="110">
        <v>0.63780000000000003</v>
      </c>
      <c r="N601" s="110">
        <v>0.64263507005377729</v>
      </c>
      <c r="O601" s="110">
        <v>0.65227459610458394</v>
      </c>
      <c r="P601" s="110">
        <v>0.594862172442014</v>
      </c>
      <c r="Q601" s="110">
        <v>0.55808092712727608</v>
      </c>
      <c r="R601" s="110">
        <v>0.52775390310935333</v>
      </c>
    </row>
    <row r="602" spans="3:18" s="79" customFormat="1" ht="13.15" customHeight="1" x14ac:dyDescent="0.2">
      <c r="C602" s="114"/>
      <c r="D602" s="53" t="s">
        <v>175</v>
      </c>
      <c r="E602" s="53" t="s">
        <v>82</v>
      </c>
      <c r="F602" s="53" t="s">
        <v>19</v>
      </c>
      <c r="G602" s="53" t="s">
        <v>191</v>
      </c>
      <c r="H602" s="110" t="e">
        <v>#N/A</v>
      </c>
      <c r="I602" s="110" t="e">
        <v>#N/A</v>
      </c>
      <c r="J602" s="110" t="e">
        <v>#N/A</v>
      </c>
      <c r="K602" s="110" t="e">
        <v>#N/A</v>
      </c>
      <c r="L602" s="110" t="e">
        <v>#N/A</v>
      </c>
      <c r="M602" s="110" t="e">
        <v>#N/A</v>
      </c>
      <c r="N602" s="110">
        <v>0.1075231077877533</v>
      </c>
      <c r="O602" s="110">
        <v>0.1107488010213859</v>
      </c>
      <c r="P602" s="110">
        <v>0.4494802030647857</v>
      </c>
      <c r="Q602" s="110">
        <v>0.4351346610287663</v>
      </c>
      <c r="R602" s="110">
        <v>0.41593072540939841</v>
      </c>
    </row>
    <row r="603" spans="3:18" s="79" customFormat="1" ht="13.15" customHeight="1" x14ac:dyDescent="0.2">
      <c r="C603" s="114"/>
      <c r="D603" s="53" t="s">
        <v>175</v>
      </c>
      <c r="E603" s="53" t="s">
        <v>86</v>
      </c>
      <c r="F603" s="53" t="s">
        <v>19</v>
      </c>
      <c r="G603" s="53" t="s">
        <v>191</v>
      </c>
      <c r="H603" s="110">
        <v>0.23317556875918038</v>
      </c>
      <c r="I603" s="110">
        <v>0.28170417829402095</v>
      </c>
      <c r="J603" s="110">
        <v>0.29700492544317125</v>
      </c>
      <c r="K603" s="110">
        <v>0.31197611997248614</v>
      </c>
      <c r="L603" s="110">
        <v>0.31888015241916096</v>
      </c>
      <c r="M603" s="110">
        <v>0.32200000000000001</v>
      </c>
      <c r="N603" s="110">
        <v>0.34351489699119669</v>
      </c>
      <c r="O603" s="110">
        <v>0.35586018523928997</v>
      </c>
      <c r="P603" s="110">
        <v>0.5194367115796471</v>
      </c>
      <c r="Q603" s="110">
        <v>0.63372565104710721</v>
      </c>
      <c r="R603" s="110">
        <v>0.77659042730132777</v>
      </c>
    </row>
    <row r="604" spans="3:18" s="79" customFormat="1" ht="13.15" customHeight="1" x14ac:dyDescent="0.2">
      <c r="C604" s="114"/>
      <c r="D604" s="53" t="s">
        <v>175</v>
      </c>
      <c r="E604" s="53" t="s">
        <v>90</v>
      </c>
      <c r="F604" s="53" t="s">
        <v>19</v>
      </c>
      <c r="G604" s="53" t="s">
        <v>191</v>
      </c>
      <c r="H604" s="110">
        <v>0.94994916591336276</v>
      </c>
      <c r="I604" s="110">
        <v>0.96821485547720232</v>
      </c>
      <c r="J604" s="110">
        <v>0.95149476769172803</v>
      </c>
      <c r="K604" s="110">
        <v>0.95124227582789123</v>
      </c>
      <c r="L604" s="110">
        <v>0.95126278976170131</v>
      </c>
      <c r="M604" s="110">
        <v>0.95130652482972999</v>
      </c>
      <c r="N604" s="110">
        <v>0.95189533810474358</v>
      </c>
      <c r="O604" s="110">
        <v>0.95189533810474358</v>
      </c>
      <c r="P604" s="110">
        <v>0.94151081956521054</v>
      </c>
      <c r="Q604" s="144">
        <v>0.94144913758785154</v>
      </c>
      <c r="R604" s="110">
        <v>0.88579868437688347</v>
      </c>
    </row>
    <row r="605" spans="3:18" s="79" customFormat="1" ht="13.15" customHeight="1" x14ac:dyDescent="0.2">
      <c r="C605" s="114"/>
      <c r="D605" s="53" t="s">
        <v>175</v>
      </c>
      <c r="E605" s="53" t="s">
        <v>94</v>
      </c>
      <c r="F605" s="53" t="s">
        <v>19</v>
      </c>
      <c r="G605" s="53" t="s">
        <v>191</v>
      </c>
      <c r="H605" s="110" t="e">
        <v>#N/A</v>
      </c>
      <c r="I605" s="110" t="e">
        <v>#N/A</v>
      </c>
      <c r="J605" s="110" t="e">
        <v>#N/A</v>
      </c>
      <c r="K605" s="110" t="e">
        <v>#N/A</v>
      </c>
      <c r="L605" s="110" t="e">
        <v>#N/A</v>
      </c>
      <c r="M605" s="110" t="e">
        <v>#N/A</v>
      </c>
      <c r="N605" s="110">
        <v>0.76976154886737125</v>
      </c>
      <c r="O605" s="110">
        <v>0.785873301653783</v>
      </c>
      <c r="P605" s="144">
        <v>0.7975723071809554</v>
      </c>
      <c r="Q605" s="110">
        <v>0.88862781371903432</v>
      </c>
      <c r="R605" s="110">
        <v>0.87763551175873455</v>
      </c>
    </row>
    <row r="606" spans="3:18" s="79" customFormat="1" ht="13.15" customHeight="1" x14ac:dyDescent="0.2">
      <c r="C606" s="114"/>
      <c r="D606" s="53" t="s">
        <v>175</v>
      </c>
      <c r="E606" s="53" t="s">
        <v>98</v>
      </c>
      <c r="F606" s="53" t="s">
        <v>19</v>
      </c>
      <c r="G606" s="53" t="s">
        <v>191</v>
      </c>
      <c r="H606" s="110" t="e">
        <v>#N/A</v>
      </c>
      <c r="I606" s="110" t="e">
        <v>#N/A</v>
      </c>
      <c r="J606" s="110" t="e">
        <v>#N/A</v>
      </c>
      <c r="K606" s="110" t="e">
        <v>#N/A</v>
      </c>
      <c r="L606" s="110" t="e">
        <v>#N/A</v>
      </c>
      <c r="M606" s="110" t="e">
        <v>#N/A</v>
      </c>
      <c r="N606" s="110">
        <v>0.86692829627228074</v>
      </c>
      <c r="O606" s="110">
        <v>0.86692829627228074</v>
      </c>
      <c r="P606" s="110">
        <v>0.86732351456353296</v>
      </c>
      <c r="Q606" s="110">
        <v>0.86735637175494606</v>
      </c>
      <c r="R606" s="110">
        <v>0</v>
      </c>
    </row>
    <row r="607" spans="3:18" s="79" customFormat="1" ht="13.15" customHeight="1" x14ac:dyDescent="0.2">
      <c r="C607" s="114"/>
      <c r="D607" s="53" t="s">
        <v>175</v>
      </c>
      <c r="E607" s="53" t="s">
        <v>102</v>
      </c>
      <c r="F607" s="53" t="s">
        <v>19</v>
      </c>
      <c r="G607" s="53" t="s">
        <v>191</v>
      </c>
      <c r="H607" s="110">
        <v>0.90446836950043918</v>
      </c>
      <c r="I607" s="110">
        <v>0.99565264793169428</v>
      </c>
      <c r="J607" s="110">
        <v>0.99616026311724171</v>
      </c>
      <c r="K607" s="110">
        <v>0.9932727072896248</v>
      </c>
      <c r="L607" s="110">
        <v>0.99351100013578408</v>
      </c>
      <c r="M607" s="110">
        <v>0.99350000000000005</v>
      </c>
      <c r="N607" s="110">
        <v>0.99399999999999999</v>
      </c>
      <c r="O607" s="110">
        <v>0.99499999999999988</v>
      </c>
      <c r="P607" s="110">
        <v>0.96369279395948115</v>
      </c>
      <c r="Q607" s="110">
        <v>0.99997990247800372</v>
      </c>
      <c r="R607" s="110" t="e">
        <v>#N/A</v>
      </c>
    </row>
    <row r="608" spans="3:18" s="79" customFormat="1" ht="13.15" customHeight="1" x14ac:dyDescent="0.2">
      <c r="C608" s="114"/>
      <c r="D608" s="53" t="s">
        <v>175</v>
      </c>
      <c r="E608" s="53" t="s">
        <v>106</v>
      </c>
      <c r="F608" s="53" t="s">
        <v>19</v>
      </c>
      <c r="G608" s="53" t="s">
        <v>191</v>
      </c>
      <c r="H608" s="110" t="e">
        <v>#N/A</v>
      </c>
      <c r="I608" s="110" t="e">
        <v>#N/A</v>
      </c>
      <c r="J608" s="110" t="e">
        <v>#N/A</v>
      </c>
      <c r="K608" s="110">
        <v>0.90574999999999994</v>
      </c>
      <c r="L608" s="110">
        <v>0.99587500000000007</v>
      </c>
      <c r="M608" s="110">
        <v>0.99637500000000001</v>
      </c>
      <c r="N608" s="110">
        <v>0.99324999999999997</v>
      </c>
      <c r="O608" s="110">
        <v>0.99424999999999986</v>
      </c>
      <c r="P608" s="110">
        <v>0.96799999999999997</v>
      </c>
      <c r="Q608" s="110" t="e">
        <v>#N/A</v>
      </c>
      <c r="R608" s="110" t="e">
        <v>#N/A</v>
      </c>
    </row>
    <row r="609" spans="3:19" s="79" customFormat="1" ht="13.15" customHeight="1" x14ac:dyDescent="0.2">
      <c r="C609" s="114"/>
      <c r="D609" s="53" t="s">
        <v>175</v>
      </c>
      <c r="E609" s="53" t="s">
        <v>108</v>
      </c>
      <c r="F609" s="53" t="s">
        <v>19</v>
      </c>
      <c r="G609" s="53" t="s">
        <v>191</v>
      </c>
      <c r="H609" s="110" t="e">
        <v>#N/A</v>
      </c>
      <c r="I609" s="110" t="e">
        <v>#N/A</v>
      </c>
      <c r="J609" s="110" t="e">
        <v>#N/A</v>
      </c>
      <c r="K609" s="110" t="e">
        <v>#N/A</v>
      </c>
      <c r="L609" s="110" t="e">
        <v>#N/A</v>
      </c>
      <c r="M609" s="110" t="e">
        <v>#N/A</v>
      </c>
      <c r="N609" s="110" t="e">
        <v>#N/A</v>
      </c>
      <c r="O609" s="110">
        <v>0.8</v>
      </c>
      <c r="P609" s="110">
        <v>0.97001940968226441</v>
      </c>
      <c r="Q609" s="110">
        <v>0.99988710634904909</v>
      </c>
      <c r="R609" s="110">
        <v>0.99999828151486925</v>
      </c>
    </row>
    <row r="610" spans="3:19" s="79" customFormat="1" ht="13.15" customHeight="1" x14ac:dyDescent="0.2">
      <c r="C610" s="114"/>
      <c r="D610" s="53" t="s">
        <v>175</v>
      </c>
      <c r="E610" s="53" t="s">
        <v>207</v>
      </c>
      <c r="F610" s="53" t="s">
        <v>19</v>
      </c>
      <c r="G610" s="53" t="s">
        <v>191</v>
      </c>
      <c r="H610" s="110" t="e">
        <v>#N/A</v>
      </c>
      <c r="I610" s="110" t="e">
        <v>#N/A</v>
      </c>
      <c r="J610" s="110" t="e">
        <v>#N/A</v>
      </c>
      <c r="K610" s="110" t="e">
        <v>#N/A</v>
      </c>
      <c r="L610" s="110" t="e">
        <v>#N/A</v>
      </c>
      <c r="M610" s="110" t="e">
        <v>#N/A</v>
      </c>
      <c r="N610" s="110" t="e">
        <v>#N/A</v>
      </c>
      <c r="O610" s="110" t="e">
        <v>#N/A</v>
      </c>
      <c r="P610" s="110" t="e">
        <v>#N/A</v>
      </c>
      <c r="Q610" s="110">
        <v>0</v>
      </c>
      <c r="R610" s="110">
        <v>0</v>
      </c>
    </row>
    <row r="611" spans="3:19" s="79" customFormat="1" ht="13.15" customHeight="1" x14ac:dyDescent="0.2">
      <c r="C611" s="114"/>
      <c r="D611" s="53" t="s">
        <v>175</v>
      </c>
      <c r="E611" s="53" t="s">
        <v>112</v>
      </c>
      <c r="F611" s="53" t="s">
        <v>19</v>
      </c>
      <c r="G611" s="53" t="s">
        <v>191</v>
      </c>
      <c r="H611" s="110">
        <v>1</v>
      </c>
      <c r="I611" s="110">
        <v>1</v>
      </c>
      <c r="J611" s="110">
        <v>1</v>
      </c>
      <c r="K611" s="110">
        <v>1</v>
      </c>
      <c r="L611" s="110">
        <v>1</v>
      </c>
      <c r="M611" s="110">
        <v>1</v>
      </c>
      <c r="N611" s="110">
        <v>1</v>
      </c>
      <c r="O611" s="110">
        <v>1</v>
      </c>
      <c r="P611" s="110">
        <v>1</v>
      </c>
      <c r="Q611" s="110">
        <v>1</v>
      </c>
      <c r="R611" s="110">
        <v>1</v>
      </c>
    </row>
    <row r="612" spans="3:19" s="79" customFormat="1" ht="13.15" customHeight="1" x14ac:dyDescent="0.2">
      <c r="C612" s="114"/>
      <c r="D612" s="53" t="s">
        <v>175</v>
      </c>
      <c r="E612" s="53" t="s">
        <v>52</v>
      </c>
      <c r="F612" s="53" t="s">
        <v>19</v>
      </c>
      <c r="G612" s="53" t="s">
        <v>191</v>
      </c>
      <c r="H612" s="110">
        <v>0.997</v>
      </c>
      <c r="I612" s="110">
        <v>0.997</v>
      </c>
      <c r="J612" s="110">
        <v>0.997</v>
      </c>
      <c r="K612" s="110">
        <v>0.997</v>
      </c>
      <c r="L612" s="110">
        <v>0.99769138295220061</v>
      </c>
      <c r="M612" s="110">
        <v>0.997</v>
      </c>
      <c r="N612" s="110" t="e">
        <v>#N/A</v>
      </c>
      <c r="O612" s="110" t="e">
        <v>#N/A</v>
      </c>
      <c r="P612" s="110" t="e">
        <v>#N/A</v>
      </c>
      <c r="Q612" s="110" t="e">
        <v>#N/A</v>
      </c>
      <c r="R612" s="110" t="e">
        <v>#N/A</v>
      </c>
    </row>
    <row r="613" spans="3:19" s="79" customFormat="1" ht="13.15" customHeight="1" x14ac:dyDescent="0.2">
      <c r="C613" s="114"/>
      <c r="D613" s="53" t="s">
        <v>175</v>
      </c>
      <c r="E613" s="53" t="s">
        <v>53</v>
      </c>
      <c r="F613" s="53" t="s">
        <v>19</v>
      </c>
      <c r="G613" s="53" t="s">
        <v>191</v>
      </c>
      <c r="H613" s="110" t="e">
        <v>#N/A</v>
      </c>
      <c r="I613" s="110" t="e">
        <v>#N/A</v>
      </c>
      <c r="J613" s="110" t="e">
        <v>#N/A</v>
      </c>
      <c r="K613" s="110" t="e">
        <v>#N/A</v>
      </c>
      <c r="L613" s="110">
        <v>0.92943752991717676</v>
      </c>
      <c r="M613" s="110">
        <v>0.93020000000000003</v>
      </c>
      <c r="N613" s="110" t="e">
        <v>#N/A</v>
      </c>
      <c r="O613" s="110" t="e">
        <v>#N/A</v>
      </c>
      <c r="P613" s="110" t="e">
        <v>#N/A</v>
      </c>
      <c r="Q613" s="110" t="e">
        <v>#N/A</v>
      </c>
      <c r="R613" s="110" t="e">
        <v>#N/A</v>
      </c>
    </row>
    <row r="614" spans="3:19" s="79" customFormat="1" ht="13.15" customHeight="1" x14ac:dyDescent="0.2">
      <c r="C614" s="114"/>
      <c r="D614" s="53" t="s">
        <v>175</v>
      </c>
      <c r="E614" s="53" t="s">
        <v>124</v>
      </c>
      <c r="F614" s="53" t="s">
        <v>19</v>
      </c>
      <c r="G614" s="53" t="s">
        <v>191</v>
      </c>
      <c r="H614" s="110">
        <v>0.95771078451996228</v>
      </c>
      <c r="I614" s="110">
        <v>0.96821485547720232</v>
      </c>
      <c r="J614" s="110">
        <v>0.95149476769172803</v>
      </c>
      <c r="K614" s="110">
        <v>0.95124227582789123</v>
      </c>
      <c r="L614" s="110">
        <v>0.95126278976170131</v>
      </c>
      <c r="M614" s="110">
        <v>0.95130652482972999</v>
      </c>
      <c r="N614" s="110" t="e">
        <v>#N/A</v>
      </c>
      <c r="O614" s="110" t="e">
        <v>#N/A</v>
      </c>
      <c r="P614" s="110" t="e">
        <v>#N/A</v>
      </c>
      <c r="Q614" s="110" t="e">
        <v>#N/A</v>
      </c>
      <c r="R614" s="110" t="e">
        <v>#N/A</v>
      </c>
    </row>
    <row r="615" spans="3:19" s="79" customFormat="1" ht="13.15" customHeight="1" x14ac:dyDescent="0.2">
      <c r="C615" s="114"/>
      <c r="D615" s="53" t="s">
        <v>175</v>
      </c>
      <c r="E615" s="53" t="s">
        <v>129</v>
      </c>
      <c r="F615" s="53" t="s">
        <v>19</v>
      </c>
      <c r="G615" s="53" t="s">
        <v>191</v>
      </c>
      <c r="H615" s="110">
        <v>0</v>
      </c>
      <c r="I615" s="110">
        <v>0</v>
      </c>
      <c r="J615" s="110">
        <v>0</v>
      </c>
      <c r="K615" s="110">
        <v>0</v>
      </c>
      <c r="L615" s="110">
        <v>0</v>
      </c>
      <c r="M615" s="110">
        <v>0</v>
      </c>
      <c r="N615" s="110" t="e">
        <v>#N/A</v>
      </c>
      <c r="O615" s="110" t="e">
        <v>#N/A</v>
      </c>
      <c r="P615" s="110" t="e">
        <v>#N/A</v>
      </c>
      <c r="Q615" s="110" t="e">
        <v>#N/A</v>
      </c>
      <c r="R615" s="110" t="e">
        <v>#N/A</v>
      </c>
    </row>
    <row r="616" spans="3:19" s="79" customFormat="1" ht="13.15" customHeight="1" x14ac:dyDescent="0.2">
      <c r="C616" s="114"/>
      <c r="D616" s="53" t="s">
        <v>175</v>
      </c>
      <c r="E616" s="53" t="s">
        <v>134</v>
      </c>
      <c r="F616" s="53" t="s">
        <v>19</v>
      </c>
      <c r="G616" s="53" t="s">
        <v>191</v>
      </c>
      <c r="H616" s="110">
        <v>0.99</v>
      </c>
      <c r="I616" s="110">
        <v>0.99565264793169428</v>
      </c>
      <c r="J616" s="110">
        <v>0.99616026311724171</v>
      </c>
      <c r="K616" s="110">
        <v>0.9960253769567885</v>
      </c>
      <c r="L616" s="110">
        <v>0.9960253769567885</v>
      </c>
      <c r="M616" s="110">
        <v>0.9960253769567885</v>
      </c>
      <c r="N616" s="110" t="e">
        <v>#N/A</v>
      </c>
      <c r="O616" s="110" t="e">
        <v>#N/A</v>
      </c>
      <c r="P616" s="110" t="e">
        <v>#N/A</v>
      </c>
      <c r="Q616" s="110" t="e">
        <v>#N/A</v>
      </c>
      <c r="R616" s="110" t="e">
        <v>#N/A</v>
      </c>
    </row>
    <row r="617" spans="3:19" s="79" customFormat="1" ht="13.15" customHeight="1" x14ac:dyDescent="0.2">
      <c r="C617" s="114"/>
      <c r="D617" s="53" t="s">
        <v>177</v>
      </c>
      <c r="E617" s="53" t="s">
        <v>147</v>
      </c>
      <c r="F617" s="53" t="s">
        <v>19</v>
      </c>
      <c r="G617" s="53" t="s">
        <v>149</v>
      </c>
      <c r="H617" s="110">
        <v>323786</v>
      </c>
      <c r="I617" s="110">
        <v>323786</v>
      </c>
      <c r="J617" s="110">
        <v>323786</v>
      </c>
      <c r="K617" s="110">
        <v>323786</v>
      </c>
      <c r="L617" s="110">
        <v>323786</v>
      </c>
      <c r="M617" s="110">
        <v>323786</v>
      </c>
      <c r="N617" s="110">
        <v>323786</v>
      </c>
      <c r="O617" s="110">
        <v>323786</v>
      </c>
      <c r="P617" s="110">
        <v>323786</v>
      </c>
      <c r="Q617" s="110">
        <v>323786</v>
      </c>
      <c r="R617" s="110">
        <v>323786</v>
      </c>
    </row>
    <row r="618" spans="3:19" s="79" customFormat="1" ht="13.15" customHeight="1" x14ac:dyDescent="0.2">
      <c r="C618" s="114"/>
      <c r="D618" s="53" t="s">
        <v>177</v>
      </c>
      <c r="E618" s="53" t="s">
        <v>28</v>
      </c>
      <c r="F618" s="53" t="s">
        <v>19</v>
      </c>
      <c r="G618" s="53" t="s">
        <v>152</v>
      </c>
      <c r="H618" s="110">
        <v>4985870</v>
      </c>
      <c r="I618" s="110">
        <v>5051275</v>
      </c>
      <c r="J618" s="110">
        <v>5107970</v>
      </c>
      <c r="K618" s="110">
        <v>5166493</v>
      </c>
      <c r="L618" s="110">
        <v>5243645</v>
      </c>
      <c r="M618" s="110">
        <v>5295619</v>
      </c>
      <c r="N618" s="110">
        <v>5277899</v>
      </c>
      <c r="O618" s="110">
        <v>5324922</v>
      </c>
      <c r="P618" s="110">
        <v>5381299.0532159628</v>
      </c>
      <c r="Q618" s="110">
        <v>5393669.0000000065</v>
      </c>
      <c r="R618" s="110">
        <v>5427569.9999988964</v>
      </c>
    </row>
    <row r="619" spans="3:19" s="79" customFormat="1" ht="13.15" customHeight="1" x14ac:dyDescent="0.2">
      <c r="C619" s="114"/>
      <c r="D619" s="53" t="s">
        <v>177</v>
      </c>
      <c r="E619" s="53" t="s">
        <v>31</v>
      </c>
      <c r="F619" s="53" t="s">
        <v>19</v>
      </c>
      <c r="G619" s="53" t="s">
        <v>152</v>
      </c>
      <c r="H619" s="110">
        <v>2374223.4280702523</v>
      </c>
      <c r="I619" s="110">
        <v>2405368.6552963243</v>
      </c>
      <c r="J619" s="110">
        <v>2432366.2656781119</v>
      </c>
      <c r="K619" s="110">
        <v>2348797</v>
      </c>
      <c r="L619" s="110">
        <v>2376971</v>
      </c>
      <c r="M619" s="110">
        <v>2409221</v>
      </c>
      <c r="N619" s="110">
        <v>2439242</v>
      </c>
      <c r="O619" s="110">
        <v>2386841.2073626989</v>
      </c>
      <c r="P619" s="110">
        <v>2512317</v>
      </c>
      <c r="Q619" s="110">
        <v>2545902</v>
      </c>
      <c r="R619" s="110">
        <v>2581721</v>
      </c>
      <c r="S619" s="143"/>
    </row>
    <row r="620" spans="3:19" s="79" customFormat="1" ht="13.15" customHeight="1" x14ac:dyDescent="0.2">
      <c r="C620" s="114"/>
      <c r="D620" s="53" t="s">
        <v>177</v>
      </c>
      <c r="E620" s="53" t="s">
        <v>58</v>
      </c>
      <c r="F620" s="53" t="s">
        <v>19</v>
      </c>
      <c r="G620" s="53" t="s">
        <v>191</v>
      </c>
      <c r="H620" s="110">
        <v>0.96746104608812877</v>
      </c>
      <c r="I620" s="110">
        <v>0.95178426135299765</v>
      </c>
      <c r="J620" s="110">
        <v>0.9996407413960281</v>
      </c>
      <c r="K620" s="110">
        <v>0.95345321232490532</v>
      </c>
      <c r="L620" s="110">
        <v>0.9440795696018468</v>
      </c>
      <c r="M620" s="110">
        <v>0.9681644960636776</v>
      </c>
      <c r="N620" s="110">
        <v>0.98000000000000009</v>
      </c>
      <c r="O620" s="110">
        <v>0.97781139067784806</v>
      </c>
      <c r="P620" s="110" t="e">
        <v>#N/A</v>
      </c>
      <c r="Q620" s="110" t="e">
        <v>#N/A</v>
      </c>
      <c r="R620" s="110" t="e">
        <v>#N/A</v>
      </c>
    </row>
    <row r="621" spans="3:19" s="79" customFormat="1" ht="13.15" customHeight="1" x14ac:dyDescent="0.2">
      <c r="C621" s="114"/>
      <c r="D621" s="53" t="s">
        <v>177</v>
      </c>
      <c r="E621" s="53" t="s">
        <v>60</v>
      </c>
      <c r="F621" s="53" t="s">
        <v>19</v>
      </c>
      <c r="G621" s="53" t="s">
        <v>191</v>
      </c>
      <c r="H621" s="110">
        <v>0.71940000000000004</v>
      </c>
      <c r="I621" s="110">
        <v>0.75</v>
      </c>
      <c r="J621" s="110">
        <v>0.78570886668283191</v>
      </c>
      <c r="K621" s="110">
        <v>0.82385089401950062</v>
      </c>
      <c r="L621" s="110">
        <v>0.83810507069585338</v>
      </c>
      <c r="M621" s="110">
        <v>0.86</v>
      </c>
      <c r="N621" s="110">
        <v>0.89295328531417972</v>
      </c>
      <c r="O621" s="110">
        <v>0.90957204372081091</v>
      </c>
      <c r="P621" s="110">
        <v>0.91673283492852697</v>
      </c>
      <c r="Q621" s="110">
        <v>0.98498497420874886</v>
      </c>
      <c r="R621" s="110">
        <v>0.99796450323350461</v>
      </c>
    </row>
    <row r="622" spans="3:19" s="79" customFormat="1" ht="13.15" customHeight="1" x14ac:dyDescent="0.2">
      <c r="C622" s="114"/>
      <c r="D622" s="53" t="s">
        <v>177</v>
      </c>
      <c r="E622" s="53" t="s">
        <v>61</v>
      </c>
      <c r="F622" s="53" t="s">
        <v>19</v>
      </c>
      <c r="G622" s="53" t="s">
        <v>191</v>
      </c>
      <c r="H622" s="110">
        <v>0.23000000000000004</v>
      </c>
      <c r="I622" s="110">
        <v>0.28000000000000003</v>
      </c>
      <c r="J622" s="110">
        <v>0.72952557367226212</v>
      </c>
      <c r="K622" s="110">
        <v>0.77640546651715159</v>
      </c>
      <c r="L622" s="110">
        <v>0.79818871319603224</v>
      </c>
      <c r="M622" s="110">
        <v>0.82</v>
      </c>
      <c r="N622" s="110">
        <v>0.85654538805259473</v>
      </c>
      <c r="O622" s="110">
        <v>0.88533426794720049</v>
      </c>
      <c r="P622" s="110">
        <v>0.89234600796369112</v>
      </c>
      <c r="Q622" s="110">
        <v>0.93577485993937004</v>
      </c>
      <c r="R622" s="110">
        <v>0.96610243844855614</v>
      </c>
    </row>
    <row r="623" spans="3:19" s="79" customFormat="1" ht="13.15" customHeight="1" x14ac:dyDescent="0.2">
      <c r="C623" s="114"/>
      <c r="D623" s="53" t="s">
        <v>177</v>
      </c>
      <c r="E623" s="53" t="s">
        <v>62</v>
      </c>
      <c r="F623" s="53" t="s">
        <v>19</v>
      </c>
      <c r="G623" s="53" t="s">
        <v>191</v>
      </c>
      <c r="H623" s="110" t="e">
        <v>#N/A</v>
      </c>
      <c r="I623" s="110" t="e">
        <v>#N/A</v>
      </c>
      <c r="J623" s="110" t="e">
        <v>#N/A</v>
      </c>
      <c r="K623" s="110" t="e">
        <v>#N/A</v>
      </c>
      <c r="L623" s="110" t="e">
        <v>#N/A</v>
      </c>
      <c r="M623" s="110" t="e">
        <v>#N/A</v>
      </c>
      <c r="N623" s="110">
        <v>0.50180000000000002</v>
      </c>
      <c r="O623" s="110">
        <v>0.52927320290246938</v>
      </c>
      <c r="P623" s="110">
        <v>0.86465973093732673</v>
      </c>
      <c r="Q623" s="110">
        <v>0.92520836149298591</v>
      </c>
      <c r="R623" s="110">
        <v>0.95095944320549253</v>
      </c>
    </row>
    <row r="624" spans="3:19" s="79" customFormat="1" ht="13.15" customHeight="1" x14ac:dyDescent="0.2">
      <c r="C624" s="114"/>
      <c r="D624" s="53" t="s">
        <v>177</v>
      </c>
      <c r="E624" s="53" t="s">
        <v>63</v>
      </c>
      <c r="F624" s="53" t="s">
        <v>19</v>
      </c>
      <c r="G624" s="53" t="s">
        <v>191</v>
      </c>
      <c r="H624" s="110" t="e">
        <v>#N/A</v>
      </c>
      <c r="I624" s="110" t="e">
        <v>#N/A</v>
      </c>
      <c r="J624" s="110" t="e">
        <v>#N/A</v>
      </c>
      <c r="K624" s="110" t="e">
        <v>#N/A</v>
      </c>
      <c r="L624" s="110" t="e">
        <v>#N/A</v>
      </c>
      <c r="M624" s="110" t="e">
        <v>#N/A</v>
      </c>
      <c r="N624" s="110" t="e">
        <v>#N/A</v>
      </c>
      <c r="O624" s="110" t="e">
        <v>#N/A</v>
      </c>
      <c r="P624" s="110">
        <v>0.73591067939929311</v>
      </c>
      <c r="Q624" s="110">
        <v>0.81850510821081601</v>
      </c>
      <c r="R624" s="110">
        <v>0.87184067292629774</v>
      </c>
    </row>
    <row r="625" spans="3:18" s="79" customFormat="1" ht="13.15" customHeight="1" x14ac:dyDescent="0.2">
      <c r="C625" s="114"/>
      <c r="D625" s="53" t="s">
        <v>177</v>
      </c>
      <c r="E625" s="53" t="s">
        <v>65</v>
      </c>
      <c r="F625" s="53" t="s">
        <v>19</v>
      </c>
      <c r="G625" s="53" t="s">
        <v>191</v>
      </c>
      <c r="H625" s="110">
        <v>0.96746104608812877</v>
      </c>
      <c r="I625" s="110">
        <v>0.95178426135299765</v>
      </c>
      <c r="J625" s="110">
        <v>0.94734240652398727</v>
      </c>
      <c r="K625" s="110">
        <v>0.95345321232490532</v>
      </c>
      <c r="L625" s="110">
        <v>0.9441721633168868</v>
      </c>
      <c r="M625" s="110">
        <v>0.9681644960636776</v>
      </c>
      <c r="N625" s="110">
        <v>0.98645416728976998</v>
      </c>
      <c r="O625" s="110">
        <v>0.98948777505001018</v>
      </c>
      <c r="P625" s="110">
        <v>0.9805601708934043</v>
      </c>
      <c r="Q625" s="110">
        <v>0.99827857997844882</v>
      </c>
      <c r="R625" s="110">
        <v>0.99898533247793531</v>
      </c>
    </row>
    <row r="626" spans="3:18" s="79" customFormat="1" ht="13.15" customHeight="1" x14ac:dyDescent="0.2">
      <c r="C626" s="114"/>
      <c r="D626" s="53" t="s">
        <v>177</v>
      </c>
      <c r="E626" s="53" t="s">
        <v>70</v>
      </c>
      <c r="F626" s="53" t="s">
        <v>19</v>
      </c>
      <c r="G626" s="53" t="s">
        <v>191</v>
      </c>
      <c r="H626" s="110">
        <v>0.75416530146346672</v>
      </c>
      <c r="I626" s="110">
        <v>0.77970451644193173</v>
      </c>
      <c r="J626" s="110">
        <v>0.79606144293993364</v>
      </c>
      <c r="K626" s="110">
        <v>0.85340302595037765</v>
      </c>
      <c r="L626" s="110">
        <v>0.86472490283415582</v>
      </c>
      <c r="M626" s="110">
        <v>0.83487964215840627</v>
      </c>
      <c r="N626" s="110">
        <v>0.89295328531418039</v>
      </c>
      <c r="O626" s="110">
        <v>0.92808509667585937</v>
      </c>
      <c r="P626" s="110">
        <v>0.91813054808816064</v>
      </c>
      <c r="Q626" s="110">
        <v>0.94083812067125394</v>
      </c>
      <c r="R626" s="110">
        <v>0.9516706428331525</v>
      </c>
    </row>
    <row r="627" spans="3:18" s="79" customFormat="1" ht="13.15" customHeight="1" x14ac:dyDescent="0.2">
      <c r="C627" s="114"/>
      <c r="D627" s="53" t="s">
        <v>177</v>
      </c>
      <c r="E627" s="53" t="s">
        <v>225</v>
      </c>
      <c r="F627" s="53" t="s">
        <v>19</v>
      </c>
      <c r="G627" s="53" t="s">
        <v>191</v>
      </c>
      <c r="H627" s="110" t="e">
        <v>#N/A</v>
      </c>
      <c r="I627" s="110" t="e">
        <v>#N/A</v>
      </c>
      <c r="J627" s="110" t="e">
        <v>#N/A</v>
      </c>
      <c r="K627" s="110" t="e">
        <v>#N/A</v>
      </c>
      <c r="L627" s="110" t="e">
        <v>#N/A</v>
      </c>
      <c r="M627" s="110" t="e">
        <v>#N/A</v>
      </c>
      <c r="N627" s="110">
        <v>0.71420981246878212</v>
      </c>
      <c r="O627" s="110">
        <v>0.73711437469255325</v>
      </c>
      <c r="P627" s="110">
        <v>0.75822371363350882</v>
      </c>
      <c r="Q627" s="110">
        <v>0.81860025497661693</v>
      </c>
      <c r="R627" s="110">
        <v>0.93092388824242522</v>
      </c>
    </row>
    <row r="628" spans="3:18" s="79" customFormat="1" ht="13.15" customHeight="1" x14ac:dyDescent="0.2">
      <c r="C628" s="114"/>
      <c r="D628" s="53" t="s">
        <v>177</v>
      </c>
      <c r="E628" s="53" t="s">
        <v>226</v>
      </c>
      <c r="F628" s="53" t="s">
        <v>19</v>
      </c>
      <c r="G628" s="53" t="s">
        <v>191</v>
      </c>
      <c r="H628" s="110" t="e">
        <v>#N/A</v>
      </c>
      <c r="I628" s="110" t="e">
        <v>#N/A</v>
      </c>
      <c r="J628" s="110" t="e">
        <v>#N/A</v>
      </c>
      <c r="K628" s="110" t="e">
        <v>#N/A</v>
      </c>
      <c r="L628" s="110" t="e">
        <v>#N/A</v>
      </c>
      <c r="M628" s="110" t="e">
        <v>#N/A</v>
      </c>
      <c r="N628" s="110" t="e">
        <v>#N/A</v>
      </c>
      <c r="O628" s="110" t="e">
        <v>#N/A</v>
      </c>
      <c r="P628" s="110" t="e">
        <v>#N/A</v>
      </c>
      <c r="Q628" s="110" t="e">
        <v>#N/A</v>
      </c>
      <c r="R628" s="110" t="e">
        <v>#N/A</v>
      </c>
    </row>
    <row r="629" spans="3:18" s="79" customFormat="1" ht="13.15" customHeight="1" x14ac:dyDescent="0.2">
      <c r="C629" s="114"/>
      <c r="D629" s="53" t="s">
        <v>177</v>
      </c>
      <c r="E629" s="53" t="s">
        <v>74</v>
      </c>
      <c r="F629" s="53" t="s">
        <v>19</v>
      </c>
      <c r="G629" s="53" t="s">
        <v>191</v>
      </c>
      <c r="H629" s="110">
        <v>0.93498361348589776</v>
      </c>
      <c r="I629" s="110">
        <v>0.90356852270599464</v>
      </c>
      <c r="J629" s="110">
        <v>0.89468481304797454</v>
      </c>
      <c r="K629" s="110">
        <v>0.90634169058198655</v>
      </c>
      <c r="L629" s="110">
        <v>0.91582767413062527</v>
      </c>
      <c r="M629" s="110">
        <v>0.93779804295590508</v>
      </c>
      <c r="N629" s="110">
        <v>0.93963605352946411</v>
      </c>
      <c r="O629" s="110">
        <v>0.94710078982683155</v>
      </c>
      <c r="P629" s="110">
        <v>0.92536253675405988</v>
      </c>
      <c r="Q629" s="110">
        <v>0.91578979125398452</v>
      </c>
      <c r="R629" s="110">
        <v>0.91585307923890635</v>
      </c>
    </row>
    <row r="630" spans="3:18" s="79" customFormat="1" ht="13.15" customHeight="1" x14ac:dyDescent="0.2">
      <c r="C630" s="114"/>
      <c r="D630" s="53" t="s">
        <v>177</v>
      </c>
      <c r="E630" s="53" t="s">
        <v>78</v>
      </c>
      <c r="F630" s="53" t="s">
        <v>19</v>
      </c>
      <c r="G630" s="53" t="s">
        <v>191</v>
      </c>
      <c r="H630" s="110">
        <v>0.32063536691605532</v>
      </c>
      <c r="I630" s="110">
        <v>0.36500000000000005</v>
      </c>
      <c r="J630" s="110">
        <v>0.47331964748032102</v>
      </c>
      <c r="K630" s="110">
        <v>0.49913471285067068</v>
      </c>
      <c r="L630" s="110">
        <v>0.56614887883630549</v>
      </c>
      <c r="M630" s="110">
        <v>0.59756164552091207</v>
      </c>
      <c r="N630" s="110">
        <v>0.59795485223725353</v>
      </c>
      <c r="O630" s="110">
        <v>0.59064429948689678</v>
      </c>
      <c r="P630" s="110">
        <v>0.5837505324808967</v>
      </c>
      <c r="Q630" s="110">
        <v>0.56630269589017324</v>
      </c>
      <c r="R630" s="110">
        <v>0.56648509822289972</v>
      </c>
    </row>
    <row r="631" spans="3:18" s="79" customFormat="1" ht="13.15" customHeight="1" x14ac:dyDescent="0.2">
      <c r="C631" s="114"/>
      <c r="D631" s="53" t="s">
        <v>177</v>
      </c>
      <c r="E631" s="53" t="s">
        <v>82</v>
      </c>
      <c r="F631" s="53" t="s">
        <v>19</v>
      </c>
      <c r="G631" s="53" t="s">
        <v>191</v>
      </c>
      <c r="H631" s="110" t="e">
        <v>#N/A</v>
      </c>
      <c r="I631" s="110" t="e">
        <v>#N/A</v>
      </c>
      <c r="J631" s="110" t="e">
        <v>#N/A</v>
      </c>
      <c r="K631" s="110" t="e">
        <v>#N/A</v>
      </c>
      <c r="L631" s="110" t="e">
        <v>#N/A</v>
      </c>
      <c r="M631" s="110" t="e">
        <v>#N/A</v>
      </c>
      <c r="N631" s="110">
        <v>0</v>
      </c>
      <c r="O631" s="110">
        <v>0</v>
      </c>
      <c r="P631" s="110">
        <v>0</v>
      </c>
      <c r="Q631" s="110">
        <v>0</v>
      </c>
      <c r="R631" s="110">
        <v>0</v>
      </c>
    </row>
    <row r="632" spans="3:18" s="79" customFormat="1" ht="13.15" customHeight="1" x14ac:dyDescent="0.2">
      <c r="C632" s="114"/>
      <c r="D632" s="53" t="s">
        <v>177</v>
      </c>
      <c r="E632" s="53" t="s">
        <v>86</v>
      </c>
      <c r="F632" s="53" t="s">
        <v>19</v>
      </c>
      <c r="G632" s="53" t="s">
        <v>191</v>
      </c>
      <c r="H632" s="110">
        <v>0.33835147547715549</v>
      </c>
      <c r="I632" s="110">
        <v>0.4</v>
      </c>
      <c r="J632" s="110">
        <v>0.41143183816239348</v>
      </c>
      <c r="K632" s="110">
        <v>0.45859840941767299</v>
      </c>
      <c r="L632" s="110">
        <v>0.51921768943522151</v>
      </c>
      <c r="M632" s="110">
        <v>0.58675276744281735</v>
      </c>
      <c r="N632" s="110">
        <v>0.71420981246878212</v>
      </c>
      <c r="O632" s="110">
        <v>0.73711437469255325</v>
      </c>
      <c r="P632" s="110">
        <v>0.75324687295788495</v>
      </c>
      <c r="Q632" s="110">
        <v>0.81860025497661693</v>
      </c>
      <c r="R632" s="110">
        <v>0.87185013601447858</v>
      </c>
    </row>
    <row r="633" spans="3:18" s="79" customFormat="1" ht="13.15" customHeight="1" x14ac:dyDescent="0.2">
      <c r="C633" s="114"/>
      <c r="D633" s="53" t="s">
        <v>177</v>
      </c>
      <c r="E633" s="53" t="s">
        <v>90</v>
      </c>
      <c r="F633" s="53" t="s">
        <v>19</v>
      </c>
      <c r="G633" s="53" t="s">
        <v>191</v>
      </c>
      <c r="H633" s="110">
        <v>0.48003822493081566</v>
      </c>
      <c r="I633" s="110">
        <v>0.49499999999999988</v>
      </c>
      <c r="J633" s="110">
        <v>0.50258918973847655</v>
      </c>
      <c r="K633" s="110">
        <v>0.5252225028276829</v>
      </c>
      <c r="L633" s="110">
        <v>0.51280497852598961</v>
      </c>
      <c r="M633" s="110">
        <v>0.49033116669962945</v>
      </c>
      <c r="N633" s="110">
        <v>0.45086402643870543</v>
      </c>
      <c r="O633" s="110">
        <v>0.44534888592881133</v>
      </c>
      <c r="P633" s="110">
        <v>0.40314721877603349</v>
      </c>
      <c r="Q633" s="110">
        <v>0.4067227161653087</v>
      </c>
      <c r="R633" s="110">
        <v>0.408244155214258</v>
      </c>
    </row>
    <row r="634" spans="3:18" s="79" customFormat="1" ht="13.15" customHeight="1" x14ac:dyDescent="0.2">
      <c r="C634" s="114"/>
      <c r="D634" s="53" t="s">
        <v>177</v>
      </c>
      <c r="E634" s="53" t="s">
        <v>94</v>
      </c>
      <c r="F634" s="53" t="s">
        <v>19</v>
      </c>
      <c r="G634" s="53" t="s">
        <v>191</v>
      </c>
      <c r="H634" s="110" t="e">
        <v>#N/A</v>
      </c>
      <c r="I634" s="110" t="e">
        <v>#N/A</v>
      </c>
      <c r="J634" s="110" t="e">
        <v>#N/A</v>
      </c>
      <c r="K634" s="110" t="e">
        <v>#N/A</v>
      </c>
      <c r="L634" s="110" t="e">
        <v>#N/A</v>
      </c>
      <c r="M634" s="110" t="e">
        <v>#N/A</v>
      </c>
      <c r="N634" s="110">
        <v>0</v>
      </c>
      <c r="O634" s="110">
        <v>0</v>
      </c>
      <c r="P634" s="110">
        <v>9.9536813512475144E-3</v>
      </c>
      <c r="Q634" s="144">
        <v>0.32537817293224702</v>
      </c>
      <c r="R634" s="110">
        <v>0.38783194745354505</v>
      </c>
    </row>
    <row r="635" spans="3:18" s="79" customFormat="1" ht="13.15" customHeight="1" x14ac:dyDescent="0.2">
      <c r="C635" s="114"/>
      <c r="D635" s="53" t="s">
        <v>177</v>
      </c>
      <c r="E635" s="53" t="s">
        <v>98</v>
      </c>
      <c r="F635" s="53" t="s">
        <v>19</v>
      </c>
      <c r="G635" s="53" t="s">
        <v>191</v>
      </c>
      <c r="H635" s="110" t="e">
        <v>#N/A</v>
      </c>
      <c r="I635" s="110" t="e">
        <v>#N/A</v>
      </c>
      <c r="J635" s="110" t="e">
        <v>#N/A</v>
      </c>
      <c r="K635" s="110" t="e">
        <v>#N/A</v>
      </c>
      <c r="L635" s="110" t="e">
        <v>#N/A</v>
      </c>
      <c r="M635" s="110" t="e">
        <v>#N/A</v>
      </c>
      <c r="N635" s="110">
        <v>0</v>
      </c>
      <c r="O635" s="110">
        <v>0.97897555010001991</v>
      </c>
      <c r="P635" s="110">
        <v>0.94050675177495624</v>
      </c>
      <c r="Q635" s="110">
        <v>0.86537968238393892</v>
      </c>
      <c r="R635" s="110">
        <v>0.92607304360290854</v>
      </c>
    </row>
    <row r="636" spans="3:18" s="79" customFormat="1" ht="13.15" customHeight="1" x14ac:dyDescent="0.2">
      <c r="C636" s="114"/>
      <c r="D636" s="53" t="s">
        <v>177</v>
      </c>
      <c r="E636" s="53" t="s">
        <v>102</v>
      </c>
      <c r="F636" s="53" t="s">
        <v>19</v>
      </c>
      <c r="G636" s="53" t="s">
        <v>191</v>
      </c>
      <c r="H636" s="110">
        <v>0.67687942971155268</v>
      </c>
      <c r="I636" s="110">
        <v>0.82999999999999985</v>
      </c>
      <c r="J636" s="110">
        <v>0.99626892383724097</v>
      </c>
      <c r="K636" s="110">
        <v>0.99955941461016795</v>
      </c>
      <c r="L636" s="110">
        <v>0.99724018214577104</v>
      </c>
      <c r="M636" s="110">
        <v>0.99833330387840657</v>
      </c>
      <c r="N636" s="110">
        <v>0.99901112767742029</v>
      </c>
      <c r="O636" s="110">
        <v>0.99934198656457485</v>
      </c>
      <c r="P636" s="110">
        <v>0.99981442444681046</v>
      </c>
      <c r="Q636" s="110">
        <v>0.9997671181502561</v>
      </c>
      <c r="R636" s="110" t="e">
        <v>#N/A</v>
      </c>
    </row>
    <row r="637" spans="3:18" s="79" customFormat="1" ht="13.15" customHeight="1" x14ac:dyDescent="0.2">
      <c r="C637" s="114"/>
      <c r="D637" s="53" t="s">
        <v>177</v>
      </c>
      <c r="E637" s="53" t="s">
        <v>106</v>
      </c>
      <c r="F637" s="53" t="s">
        <v>19</v>
      </c>
      <c r="G637" s="53" t="s">
        <v>191</v>
      </c>
      <c r="H637" s="110" t="e">
        <v>#N/A</v>
      </c>
      <c r="I637" s="110" t="e">
        <v>#N/A</v>
      </c>
      <c r="J637" s="110" t="e">
        <v>#N/A</v>
      </c>
      <c r="K637" s="110">
        <v>0.99249999999999994</v>
      </c>
      <c r="L637" s="110">
        <v>0.99399999999999999</v>
      </c>
      <c r="M637" s="110">
        <v>0.99524999999999986</v>
      </c>
      <c r="N637" s="110">
        <v>0.99901112767742017</v>
      </c>
      <c r="O637" s="110">
        <v>0.999</v>
      </c>
      <c r="P637" s="110">
        <v>0.9860000000000001</v>
      </c>
      <c r="Q637" s="110" t="e">
        <v>#N/A</v>
      </c>
      <c r="R637" s="110" t="e">
        <v>#N/A</v>
      </c>
    </row>
    <row r="638" spans="3:18" s="79" customFormat="1" ht="13.15" customHeight="1" x14ac:dyDescent="0.2">
      <c r="C638" s="114"/>
      <c r="D638" s="53" t="s">
        <v>177</v>
      </c>
      <c r="E638" s="53" t="s">
        <v>108</v>
      </c>
      <c r="F638" s="53" t="s">
        <v>19</v>
      </c>
      <c r="G638" s="53" t="s">
        <v>191</v>
      </c>
      <c r="H638" s="110" t="e">
        <v>#N/A</v>
      </c>
      <c r="I638" s="110" t="e">
        <v>#N/A</v>
      </c>
      <c r="J638" s="110" t="e">
        <v>#N/A</v>
      </c>
      <c r="K638" s="110" t="e">
        <v>#N/A</v>
      </c>
      <c r="L638" s="110" t="e">
        <v>#N/A</v>
      </c>
      <c r="M638" s="110" t="e">
        <v>#N/A</v>
      </c>
      <c r="N638" s="110" t="e">
        <v>#N/A</v>
      </c>
      <c r="O638" s="110">
        <v>2.4222676246680147E-2</v>
      </c>
      <c r="P638" s="110">
        <v>0.23769175237116263</v>
      </c>
      <c r="Q638" s="110">
        <v>0.8148726413666515</v>
      </c>
      <c r="R638" s="110">
        <v>0.95341464162858802</v>
      </c>
    </row>
    <row r="639" spans="3:18" s="79" customFormat="1" ht="13.15" customHeight="1" x14ac:dyDescent="0.2">
      <c r="C639" s="114"/>
      <c r="D639" s="53" t="s">
        <v>177</v>
      </c>
      <c r="E639" s="53" t="s">
        <v>207</v>
      </c>
      <c r="F639" s="53" t="s">
        <v>19</v>
      </c>
      <c r="G639" s="53" t="s">
        <v>191</v>
      </c>
      <c r="H639" s="110" t="e">
        <v>#N/A</v>
      </c>
      <c r="I639" s="110" t="e">
        <v>#N/A</v>
      </c>
      <c r="J639" s="110" t="e">
        <v>#N/A</v>
      </c>
      <c r="K639" s="110" t="e">
        <v>#N/A</v>
      </c>
      <c r="L639" s="110" t="e">
        <v>#N/A</v>
      </c>
      <c r="M639" s="110" t="e">
        <v>#N/A</v>
      </c>
      <c r="N639" s="110" t="e">
        <v>#N/A</v>
      </c>
      <c r="O639" s="110" t="e">
        <v>#N/A</v>
      </c>
      <c r="P639" s="110" t="e">
        <v>#N/A</v>
      </c>
      <c r="Q639" s="110">
        <v>0.45686113056231598</v>
      </c>
      <c r="R639" s="110">
        <v>0.61906123938256685</v>
      </c>
    </row>
    <row r="640" spans="3:18" s="79" customFormat="1" ht="13.15" customHeight="1" x14ac:dyDescent="0.2">
      <c r="C640" s="114"/>
      <c r="D640" s="53" t="s">
        <v>177</v>
      </c>
      <c r="E640" s="53" t="s">
        <v>112</v>
      </c>
      <c r="F640" s="53" t="s">
        <v>19</v>
      </c>
      <c r="G640" s="53" t="s">
        <v>191</v>
      </c>
      <c r="H640" s="110">
        <v>0.97237652893120319</v>
      </c>
      <c r="I640" s="110">
        <v>0.9723765289312033</v>
      </c>
      <c r="J640" s="110">
        <v>0.97237652893120341</v>
      </c>
      <c r="K640" s="110">
        <v>0.97269910658500414</v>
      </c>
      <c r="L640" s="110">
        <v>0.97242689052946152</v>
      </c>
      <c r="M640" s="110">
        <v>0.97242689052946141</v>
      </c>
      <c r="N640" s="110">
        <v>0.97242689052946141</v>
      </c>
      <c r="O640" s="110">
        <v>0.97242689052946163</v>
      </c>
      <c r="P640" s="144">
        <v>0.97242689052946152</v>
      </c>
      <c r="Q640" s="144">
        <v>0.97242689052946152</v>
      </c>
      <c r="R640" s="110">
        <v>0.97242689052946152</v>
      </c>
    </row>
    <row r="641" spans="3:19" s="79" customFormat="1" ht="13.15" customHeight="1" x14ac:dyDescent="0.2">
      <c r="C641" s="114"/>
      <c r="D641" s="53" t="s">
        <v>177</v>
      </c>
      <c r="E641" s="53" t="s">
        <v>52</v>
      </c>
      <c r="F641" s="53" t="s">
        <v>19</v>
      </c>
      <c r="G641" s="53" t="s">
        <v>191</v>
      </c>
      <c r="H641" s="110">
        <v>0.98597058870001786</v>
      </c>
      <c r="I641" s="110">
        <v>0.99322105570111729</v>
      </c>
      <c r="J641" s="110">
        <v>0.9951897299489344</v>
      </c>
      <c r="K641" s="110">
        <v>1</v>
      </c>
      <c r="L641" s="110">
        <v>0.99980072658807329</v>
      </c>
      <c r="M641" s="110">
        <v>0.99916665193920307</v>
      </c>
      <c r="N641" s="110" t="e">
        <v>#N/A</v>
      </c>
      <c r="O641" s="110" t="e">
        <v>#N/A</v>
      </c>
      <c r="P641" s="110" t="e">
        <v>#N/A</v>
      </c>
      <c r="Q641" s="110" t="e">
        <v>#N/A</v>
      </c>
      <c r="R641" s="110" t="e">
        <v>#N/A</v>
      </c>
    </row>
    <row r="642" spans="3:19" s="79" customFormat="1" ht="13.15" customHeight="1" x14ac:dyDescent="0.2">
      <c r="C642" s="114"/>
      <c r="D642" s="53" t="s">
        <v>177</v>
      </c>
      <c r="E642" s="53" t="s">
        <v>53</v>
      </c>
      <c r="F642" s="53" t="s">
        <v>19</v>
      </c>
      <c r="G642" s="53" t="s">
        <v>191</v>
      </c>
      <c r="H642" s="110" t="e">
        <v>#N/A</v>
      </c>
      <c r="I642" s="110" t="e">
        <v>#N/A</v>
      </c>
      <c r="J642" s="110" t="e">
        <v>#N/A</v>
      </c>
      <c r="K642" s="110" t="e">
        <v>#N/A</v>
      </c>
      <c r="L642" s="110">
        <v>0.79741455766881364</v>
      </c>
      <c r="M642" s="110">
        <v>0.81871279421719434</v>
      </c>
      <c r="N642" s="110" t="e">
        <v>#N/A</v>
      </c>
      <c r="O642" s="110" t="e">
        <v>#N/A</v>
      </c>
      <c r="P642" s="110" t="e">
        <v>#N/A</v>
      </c>
      <c r="Q642" s="110" t="e">
        <v>#N/A</v>
      </c>
      <c r="R642" s="110" t="e">
        <v>#N/A</v>
      </c>
    </row>
    <row r="643" spans="3:19" s="79" customFormat="1" ht="13.15" customHeight="1" x14ac:dyDescent="0.2">
      <c r="C643" s="114"/>
      <c r="D643" s="53" t="s">
        <v>177</v>
      </c>
      <c r="E643" s="53" t="s">
        <v>124</v>
      </c>
      <c r="F643" s="53" t="s">
        <v>19</v>
      </c>
      <c r="G643" s="53" t="s">
        <v>191</v>
      </c>
      <c r="H643" s="110">
        <v>0.49002212102069059</v>
      </c>
      <c r="I643" s="110">
        <v>0.49499999999999988</v>
      </c>
      <c r="J643" s="110">
        <v>0.50609437431993043</v>
      </c>
      <c r="K643" s="110">
        <v>0.5252225028276829</v>
      </c>
      <c r="L643" s="110">
        <v>0.51280497852598961</v>
      </c>
      <c r="M643" s="110">
        <v>0.49033116669962945</v>
      </c>
      <c r="N643" s="110" t="e">
        <v>#N/A</v>
      </c>
      <c r="O643" s="110" t="e">
        <v>#N/A</v>
      </c>
      <c r="P643" s="110" t="e">
        <v>#N/A</v>
      </c>
      <c r="Q643" s="110" t="e">
        <v>#N/A</v>
      </c>
      <c r="R643" s="110" t="e">
        <v>#N/A</v>
      </c>
    </row>
    <row r="644" spans="3:19" s="79" customFormat="1" ht="13.15" customHeight="1" x14ac:dyDescent="0.2">
      <c r="C644" s="114"/>
      <c r="D644" s="53" t="s">
        <v>177</v>
      </c>
      <c r="E644" s="53" t="s">
        <v>129</v>
      </c>
      <c r="F644" s="53" t="s">
        <v>19</v>
      </c>
      <c r="G644" s="53" t="s">
        <v>191</v>
      </c>
      <c r="H644" s="110">
        <v>0.38872162960254109</v>
      </c>
      <c r="I644" s="110">
        <v>0</v>
      </c>
      <c r="J644" s="110">
        <v>0</v>
      </c>
      <c r="K644" s="110">
        <v>0</v>
      </c>
      <c r="L644" s="110">
        <v>0</v>
      </c>
      <c r="M644" s="110">
        <v>0</v>
      </c>
      <c r="N644" s="110" t="e">
        <v>#N/A</v>
      </c>
      <c r="O644" s="110" t="e">
        <v>#N/A</v>
      </c>
      <c r="P644" s="110" t="e">
        <v>#N/A</v>
      </c>
      <c r="Q644" s="110" t="e">
        <v>#N/A</v>
      </c>
      <c r="R644" s="110" t="e">
        <v>#N/A</v>
      </c>
    </row>
    <row r="645" spans="3:19" s="79" customFormat="1" ht="13.15" customHeight="1" x14ac:dyDescent="0.2">
      <c r="C645" s="114"/>
      <c r="D645" s="53" t="s">
        <v>177</v>
      </c>
      <c r="E645" s="53" t="s">
        <v>134</v>
      </c>
      <c r="F645" s="53" t="s">
        <v>19</v>
      </c>
      <c r="G645" s="53" t="s">
        <v>191</v>
      </c>
      <c r="H645" s="110">
        <v>0.96498415983628638</v>
      </c>
      <c r="I645" s="110">
        <v>0.98599999999999988</v>
      </c>
      <c r="J645" s="110">
        <v>0.99037945989786869</v>
      </c>
      <c r="K645" s="110">
        <v>0.99868022605830398</v>
      </c>
      <c r="L645" s="110">
        <v>0.99724018214577104</v>
      </c>
      <c r="M645" s="110">
        <v>0.99833330387840657</v>
      </c>
      <c r="N645" s="110" t="e">
        <v>#N/A</v>
      </c>
      <c r="O645" s="110" t="e">
        <v>#N/A</v>
      </c>
      <c r="P645" s="110" t="e">
        <v>#N/A</v>
      </c>
      <c r="Q645" s="110" t="e">
        <v>#N/A</v>
      </c>
      <c r="R645" s="110" t="e">
        <v>#N/A</v>
      </c>
    </row>
    <row r="646" spans="3:19" s="79" customFormat="1" ht="13.15" customHeight="1" x14ac:dyDescent="0.2">
      <c r="C646" s="114"/>
      <c r="D646" s="53" t="s">
        <v>178</v>
      </c>
      <c r="E646" s="53" t="s">
        <v>147</v>
      </c>
      <c r="F646" s="53" t="s">
        <v>19</v>
      </c>
      <c r="G646" s="53" t="s">
        <v>149</v>
      </c>
      <c r="H646" s="110">
        <v>312679</v>
      </c>
      <c r="I646" s="110">
        <v>312679</v>
      </c>
      <c r="J646" s="110">
        <v>312679</v>
      </c>
      <c r="K646" s="110">
        <v>312679</v>
      </c>
      <c r="L646" s="110">
        <v>312679</v>
      </c>
      <c r="M646" s="110">
        <v>311887.64</v>
      </c>
      <c r="N646" s="110">
        <v>311887.64</v>
      </c>
      <c r="O646" s="110">
        <v>311887.64</v>
      </c>
      <c r="P646" s="144">
        <v>307818</v>
      </c>
      <c r="Q646" s="144">
        <v>307818</v>
      </c>
      <c r="R646" s="110">
        <v>307818</v>
      </c>
    </row>
    <row r="647" spans="3:19" s="79" customFormat="1" ht="13.15" customHeight="1" x14ac:dyDescent="0.2">
      <c r="C647" s="114"/>
      <c r="D647" s="53" t="s">
        <v>178</v>
      </c>
      <c r="E647" s="53" t="s">
        <v>28</v>
      </c>
      <c r="F647" s="53" t="s">
        <v>19</v>
      </c>
      <c r="G647" s="53" t="s">
        <v>152</v>
      </c>
      <c r="H647" s="110">
        <v>38538447</v>
      </c>
      <c r="I647" s="110">
        <v>38533299</v>
      </c>
      <c r="J647" s="110">
        <v>38017856</v>
      </c>
      <c r="K647" s="110">
        <v>38017059</v>
      </c>
      <c r="L647" s="110">
        <v>37848985</v>
      </c>
      <c r="M647" s="110">
        <v>37972964</v>
      </c>
      <c r="N647" s="110">
        <v>37981299</v>
      </c>
      <c r="O647" s="110">
        <v>37982666</v>
      </c>
      <c r="P647" s="110">
        <v>37958137.999999955</v>
      </c>
      <c r="Q647" s="110">
        <v>37840001.000000022</v>
      </c>
      <c r="R647" s="110">
        <v>37654247.00000003</v>
      </c>
    </row>
    <row r="648" spans="3:19" s="79" customFormat="1" ht="13.15" customHeight="1" x14ac:dyDescent="0.2">
      <c r="C648" s="114"/>
      <c r="D648" s="53" t="s">
        <v>178</v>
      </c>
      <c r="E648" s="53" t="s">
        <v>31</v>
      </c>
      <c r="F648" s="53" t="s">
        <v>19</v>
      </c>
      <c r="G648" s="53" t="s">
        <v>152</v>
      </c>
      <c r="H648" s="110">
        <v>13763732</v>
      </c>
      <c r="I648" s="110">
        <v>13761894.156610379</v>
      </c>
      <c r="J648" s="110">
        <v>13577807.321357895</v>
      </c>
      <c r="K648" s="110">
        <v>13577522.673638055</v>
      </c>
      <c r="L648" s="110">
        <v>13517496.329999994</v>
      </c>
      <c r="M648" s="110">
        <v>13669073.211929794</v>
      </c>
      <c r="N648" s="110">
        <v>14692064</v>
      </c>
      <c r="O648" s="110">
        <v>15024224</v>
      </c>
      <c r="P648" s="110">
        <v>15065570</v>
      </c>
      <c r="Q648" s="110">
        <v>15396785</v>
      </c>
      <c r="R648" s="110">
        <v>15396785</v>
      </c>
      <c r="S648" s="143"/>
    </row>
    <row r="649" spans="3:19" s="79" customFormat="1" ht="13.15" customHeight="1" x14ac:dyDescent="0.2">
      <c r="C649" s="114"/>
      <c r="D649" s="53" t="s">
        <v>178</v>
      </c>
      <c r="E649" s="53" t="s">
        <v>58</v>
      </c>
      <c r="F649" s="53" t="s">
        <v>19</v>
      </c>
      <c r="G649" s="53" t="s">
        <v>191</v>
      </c>
      <c r="H649" s="110">
        <v>0.66900000000000004</v>
      </c>
      <c r="I649" s="110">
        <v>0.67200000000000004</v>
      </c>
      <c r="J649" s="110">
        <v>0.67800000000000005</v>
      </c>
      <c r="K649" s="110">
        <v>0.68284760457736426</v>
      </c>
      <c r="L649" s="110">
        <v>0.68284760457736426</v>
      </c>
      <c r="M649" s="110">
        <v>0.68838954132286378</v>
      </c>
      <c r="N649" s="110">
        <v>0.69263848837032016</v>
      </c>
      <c r="O649" s="110">
        <v>0.88600000000000001</v>
      </c>
      <c r="P649" s="110" t="e">
        <v>#N/A</v>
      </c>
      <c r="Q649" s="110" t="e">
        <v>#N/A</v>
      </c>
      <c r="R649" s="110" t="e">
        <v>#N/A</v>
      </c>
    </row>
    <row r="650" spans="3:19" s="79" customFormat="1" ht="13.15" customHeight="1" x14ac:dyDescent="0.2">
      <c r="C650" s="114"/>
      <c r="D650" s="53" t="s">
        <v>178</v>
      </c>
      <c r="E650" s="53" t="s">
        <v>60</v>
      </c>
      <c r="F650" s="53" t="s">
        <v>19</v>
      </c>
      <c r="G650" s="53" t="s">
        <v>191</v>
      </c>
      <c r="H650" s="110">
        <v>0.49699999999999994</v>
      </c>
      <c r="I650" s="110">
        <v>0.502</v>
      </c>
      <c r="J650" s="110">
        <v>0.50900000000000001</v>
      </c>
      <c r="K650" s="110">
        <v>0.50568135474072129</v>
      </c>
      <c r="L650" s="110">
        <v>0.50236270948144257</v>
      </c>
      <c r="M650" s="110">
        <v>0.52998222328969402</v>
      </c>
      <c r="N650" s="110">
        <v>0.59585474171634423</v>
      </c>
      <c r="O650" s="110">
        <v>0.749</v>
      </c>
      <c r="P650" s="110">
        <v>0.77004759859733152</v>
      </c>
      <c r="Q650" s="110">
        <v>0.75960819093076903</v>
      </c>
      <c r="R650" s="110">
        <v>0.86921595251091643</v>
      </c>
    </row>
    <row r="651" spans="3:19" s="79" customFormat="1" ht="13.15" customHeight="1" x14ac:dyDescent="0.2">
      <c r="C651" s="114"/>
      <c r="D651" s="53" t="s">
        <v>178</v>
      </c>
      <c r="E651" s="53" t="s">
        <v>61</v>
      </c>
      <c r="F651" s="53" t="s">
        <v>19</v>
      </c>
      <c r="G651" s="53" t="s">
        <v>191</v>
      </c>
      <c r="H651" s="110">
        <v>0.124</v>
      </c>
      <c r="I651" s="110">
        <v>0.13454862963835415</v>
      </c>
      <c r="J651" s="110">
        <v>0.22026465166401432</v>
      </c>
      <c r="K651" s="110">
        <v>0.2873245420914956</v>
      </c>
      <c r="L651" s="110">
        <v>0.35438443251897689</v>
      </c>
      <c r="M651" s="110">
        <v>0.40432086438771853</v>
      </c>
      <c r="N651" s="110">
        <v>0.51323149694964576</v>
      </c>
      <c r="O651" s="110">
        <v>0.63400000000000001</v>
      </c>
      <c r="P651" s="110">
        <v>0.69150035478246097</v>
      </c>
      <c r="Q651" s="110">
        <v>0.73826159162448524</v>
      </c>
      <c r="R651" s="110">
        <v>0.81530000000000002</v>
      </c>
    </row>
    <row r="652" spans="3:19" s="79" customFormat="1" ht="13.15" customHeight="1" x14ac:dyDescent="0.2">
      <c r="C652" s="114"/>
      <c r="D652" s="53" t="s">
        <v>178</v>
      </c>
      <c r="E652" s="53" t="s">
        <v>62</v>
      </c>
      <c r="F652" s="53" t="s">
        <v>19</v>
      </c>
      <c r="G652" s="53" t="s">
        <v>191</v>
      </c>
      <c r="H652" s="110" t="e">
        <v>#N/A</v>
      </c>
      <c r="I652" s="110" t="e">
        <v>#N/A</v>
      </c>
      <c r="J652" s="110" t="e">
        <v>#N/A</v>
      </c>
      <c r="K652" s="110" t="e">
        <v>#N/A</v>
      </c>
      <c r="L652" s="110" t="e">
        <v>#N/A</v>
      </c>
      <c r="M652" s="110" t="e">
        <v>#N/A</v>
      </c>
      <c r="N652" s="110">
        <v>0.24403004234122599</v>
      </c>
      <c r="O652" s="110">
        <v>0.46600000000000003</v>
      </c>
      <c r="P652" s="110">
        <v>0.55159625556815972</v>
      </c>
      <c r="Q652" s="110">
        <v>0.62164484338775916</v>
      </c>
      <c r="R652" s="110">
        <v>0.75060000000000004</v>
      </c>
    </row>
    <row r="653" spans="3:19" s="79" customFormat="1" ht="13.15" customHeight="1" x14ac:dyDescent="0.2">
      <c r="C653" s="114"/>
      <c r="D653" s="53" t="s">
        <v>178</v>
      </c>
      <c r="E653" s="53" t="s">
        <v>63</v>
      </c>
      <c r="F653" s="53" t="s">
        <v>19</v>
      </c>
      <c r="G653" s="53" t="s">
        <v>191</v>
      </c>
      <c r="H653" s="110" t="e">
        <v>#N/A</v>
      </c>
      <c r="I653" s="110" t="e">
        <v>#N/A</v>
      </c>
      <c r="J653" s="110" t="e">
        <v>#N/A</v>
      </c>
      <c r="K653" s="110" t="e">
        <v>#N/A</v>
      </c>
      <c r="L653" s="110" t="e">
        <v>#N/A</v>
      </c>
      <c r="M653" s="110" t="e">
        <v>#N/A</v>
      </c>
      <c r="N653" s="110" t="e">
        <v>#N/A</v>
      </c>
      <c r="O653" s="110" t="e">
        <v>#N/A</v>
      </c>
      <c r="P653" s="110" t="e">
        <v>#N/A</v>
      </c>
      <c r="Q653" s="110" t="e">
        <v>#N/A</v>
      </c>
      <c r="R653" s="110">
        <v>0.4496</v>
      </c>
    </row>
    <row r="654" spans="3:19" s="79" customFormat="1" ht="13.15" customHeight="1" x14ac:dyDescent="0.2">
      <c r="C654" s="114"/>
      <c r="D654" s="53" t="s">
        <v>178</v>
      </c>
      <c r="E654" s="53" t="s">
        <v>65</v>
      </c>
      <c r="F654" s="53" t="s">
        <v>19</v>
      </c>
      <c r="G654" s="53" t="s">
        <v>191</v>
      </c>
      <c r="H654" s="110">
        <v>0.79100000000000004</v>
      </c>
      <c r="I654" s="110">
        <v>0.79600000000000004</v>
      </c>
      <c r="J654" s="110">
        <v>0.80200000000000005</v>
      </c>
      <c r="K654" s="110">
        <v>0.80930593907464865</v>
      </c>
      <c r="L654" s="110">
        <v>0.81461621200112189</v>
      </c>
      <c r="M654" s="110">
        <v>0.81495609773692279</v>
      </c>
      <c r="N654" s="110">
        <v>0.83463892479640711</v>
      </c>
      <c r="O654" s="110">
        <v>0.88600000000000001</v>
      </c>
      <c r="P654" s="110">
        <v>0.89651873641275148</v>
      </c>
      <c r="Q654" s="110">
        <v>0.82883306482489694</v>
      </c>
      <c r="R654" s="110">
        <v>0.86921595251091643</v>
      </c>
    </row>
    <row r="655" spans="3:19" s="79" customFormat="1" ht="13.15" customHeight="1" x14ac:dyDescent="0.2">
      <c r="C655" s="114"/>
      <c r="D655" s="53" t="s">
        <v>178</v>
      </c>
      <c r="E655" s="53" t="s">
        <v>70</v>
      </c>
      <c r="F655" s="53" t="s">
        <v>19</v>
      </c>
      <c r="G655" s="53" t="s">
        <v>191</v>
      </c>
      <c r="H655" s="110">
        <v>0.52136559740997834</v>
      </c>
      <c r="I655" s="110">
        <v>0.53366538726380242</v>
      </c>
      <c r="J655" s="110">
        <v>0.60709452679723575</v>
      </c>
      <c r="K655" s="110">
        <v>0.61065120608821832</v>
      </c>
      <c r="L655" s="110">
        <v>0.64800024154561597</v>
      </c>
      <c r="M655" s="110">
        <v>0.67127024741536445</v>
      </c>
      <c r="N655" s="110">
        <v>0.75922692005697767</v>
      </c>
      <c r="O655" s="110">
        <v>0.76213709939361929</v>
      </c>
      <c r="P655" s="110">
        <v>0.7816137723298886</v>
      </c>
      <c r="Q655" s="110">
        <v>0.73418762423453987</v>
      </c>
      <c r="R655" s="110">
        <v>0.83952200355422713</v>
      </c>
    </row>
    <row r="656" spans="3:19" s="79" customFormat="1" ht="13.15" customHeight="1" x14ac:dyDescent="0.2">
      <c r="C656" s="114"/>
      <c r="D656" s="53" t="s">
        <v>178</v>
      </c>
      <c r="E656" s="53" t="s">
        <v>225</v>
      </c>
      <c r="F656" s="53" t="s">
        <v>19</v>
      </c>
      <c r="G656" s="53" t="s">
        <v>191</v>
      </c>
      <c r="H656" s="110" t="e">
        <v>#N/A</v>
      </c>
      <c r="I656" s="110" t="e">
        <v>#N/A</v>
      </c>
      <c r="J656" s="110" t="e">
        <v>#N/A</v>
      </c>
      <c r="K656" s="110" t="e">
        <v>#N/A</v>
      </c>
      <c r="L656" s="110" t="e">
        <v>#N/A</v>
      </c>
      <c r="M656" s="110" t="e">
        <v>#N/A</v>
      </c>
      <c r="N656" s="110">
        <v>0.60310157919268526</v>
      </c>
      <c r="O656" s="110">
        <v>0.64561916808482089</v>
      </c>
      <c r="P656" s="110">
        <v>0.6996571653113689</v>
      </c>
      <c r="Q656" s="110">
        <v>0.70730629803559641</v>
      </c>
      <c r="R656" s="110">
        <v>0.81088170529955328</v>
      </c>
    </row>
    <row r="657" spans="3:18" s="79" customFormat="1" ht="13.15" customHeight="1" x14ac:dyDescent="0.2">
      <c r="C657" s="114"/>
      <c r="D657" s="53" t="s">
        <v>178</v>
      </c>
      <c r="E657" s="53" t="s">
        <v>226</v>
      </c>
      <c r="F657" s="53" t="s">
        <v>19</v>
      </c>
      <c r="G657" s="53" t="s">
        <v>191</v>
      </c>
      <c r="H657" s="110" t="e">
        <v>#N/A</v>
      </c>
      <c r="I657" s="110" t="e">
        <v>#N/A</v>
      </c>
      <c r="J657" s="110" t="e">
        <v>#N/A</v>
      </c>
      <c r="K657" s="110" t="e">
        <v>#N/A</v>
      </c>
      <c r="L657" s="110" t="e">
        <v>#N/A</v>
      </c>
      <c r="M657" s="110" t="e">
        <v>#N/A</v>
      </c>
      <c r="N657" s="110" t="e">
        <v>#N/A</v>
      </c>
      <c r="O657" s="110" t="e">
        <v>#N/A</v>
      </c>
      <c r="P657" s="110" t="e">
        <v>#N/A</v>
      </c>
      <c r="Q657" s="110" t="e">
        <v>#N/A</v>
      </c>
      <c r="R657" s="110" t="e">
        <v>#N/A</v>
      </c>
    </row>
    <row r="658" spans="3:18" s="79" customFormat="1" ht="13.15" customHeight="1" x14ac:dyDescent="0.2">
      <c r="C658" s="114"/>
      <c r="D658" s="53" t="s">
        <v>178</v>
      </c>
      <c r="E658" s="53" t="s">
        <v>74</v>
      </c>
      <c r="F658" s="53" t="s">
        <v>19</v>
      </c>
      <c r="G658" s="53" t="s">
        <v>191</v>
      </c>
      <c r="H658" s="110">
        <v>0.65400000000000003</v>
      </c>
      <c r="I658" s="110">
        <v>0.65800000000000014</v>
      </c>
      <c r="J658" s="110">
        <v>0.66</v>
      </c>
      <c r="K658" s="110">
        <v>0.65711509456061112</v>
      </c>
      <c r="L658" s="110">
        <v>0.65180482163413789</v>
      </c>
      <c r="M658" s="110">
        <v>0.65402425259460106</v>
      </c>
      <c r="N658" s="110">
        <v>0.65368916171342573</v>
      </c>
      <c r="O658" s="110">
        <v>0.63444880747251908</v>
      </c>
      <c r="P658" s="110">
        <v>0.64474135396138343</v>
      </c>
      <c r="Q658" s="110">
        <v>0.57072590154373137</v>
      </c>
      <c r="R658" s="110">
        <v>0.54908940850783339</v>
      </c>
    </row>
    <row r="659" spans="3:18" s="79" customFormat="1" ht="13.15" customHeight="1" x14ac:dyDescent="0.2">
      <c r="C659" s="114"/>
      <c r="D659" s="53" t="s">
        <v>178</v>
      </c>
      <c r="E659" s="53" t="s">
        <v>78</v>
      </c>
      <c r="F659" s="53" t="s">
        <v>19</v>
      </c>
      <c r="G659" s="53" t="s">
        <v>191</v>
      </c>
      <c r="H659" s="110">
        <v>0.35899999999999999</v>
      </c>
      <c r="I659" s="110">
        <v>0.374</v>
      </c>
      <c r="J659" s="110">
        <v>0.38700000000000001</v>
      </c>
      <c r="K659" s="110">
        <v>0.38624822307925932</v>
      </c>
      <c r="L659" s="110">
        <v>0.37761196159948623</v>
      </c>
      <c r="M659" s="110">
        <v>0.37167615293235529</v>
      </c>
      <c r="N659" s="110">
        <v>0.37247795816843704</v>
      </c>
      <c r="O659" s="110">
        <v>0.35356062316429787</v>
      </c>
      <c r="P659" s="110">
        <v>0.26577713289308003</v>
      </c>
      <c r="Q659" s="110">
        <v>0.24203702266414709</v>
      </c>
      <c r="R659" s="110">
        <v>0.39464867406369492</v>
      </c>
    </row>
    <row r="660" spans="3:18" s="79" customFormat="1" ht="13.15" customHeight="1" x14ac:dyDescent="0.2">
      <c r="C660" s="114"/>
      <c r="D660" s="53" t="s">
        <v>178</v>
      </c>
      <c r="E660" s="53" t="s">
        <v>82</v>
      </c>
      <c r="F660" s="53" t="s">
        <v>19</v>
      </c>
      <c r="G660" s="53" t="s">
        <v>191</v>
      </c>
      <c r="H660" s="110" t="e">
        <v>#N/A</v>
      </c>
      <c r="I660" s="110" t="e">
        <v>#N/A</v>
      </c>
      <c r="J660" s="110" t="e">
        <v>#N/A</v>
      </c>
      <c r="K660" s="110" t="e">
        <v>#N/A</v>
      </c>
      <c r="L660" s="110" t="e">
        <v>#N/A</v>
      </c>
      <c r="M660" s="110" t="e">
        <v>#N/A</v>
      </c>
      <c r="N660" s="110">
        <v>0.2931454014902195</v>
      </c>
      <c r="O660" s="110">
        <v>0.27428431578229928</v>
      </c>
      <c r="P660" s="110">
        <v>0.18730721771562575</v>
      </c>
      <c r="Q660" s="110">
        <v>0.16593373226943156</v>
      </c>
      <c r="R660" s="110">
        <v>0.29032931727573152</v>
      </c>
    </row>
    <row r="661" spans="3:18" s="79" customFormat="1" ht="13.15" customHeight="1" x14ac:dyDescent="0.2">
      <c r="C661" s="114"/>
      <c r="D661" s="53" t="s">
        <v>178</v>
      </c>
      <c r="E661" s="53" t="s">
        <v>86</v>
      </c>
      <c r="F661" s="53" t="s">
        <v>19</v>
      </c>
      <c r="G661" s="53" t="s">
        <v>191</v>
      </c>
      <c r="H661" s="110">
        <v>3.545550000537645E-2</v>
      </c>
      <c r="I661" s="110">
        <v>7.3086232792807251E-2</v>
      </c>
      <c r="J661" s="110">
        <v>8.9803896250757506E-2</v>
      </c>
      <c r="K661" s="110">
        <v>0.14781197336111987</v>
      </c>
      <c r="L661" s="110">
        <v>0.21279699540847663</v>
      </c>
      <c r="M661" s="110">
        <v>0.29119089486391209</v>
      </c>
      <c r="N661" s="110">
        <v>0.3828439625637351</v>
      </c>
      <c r="O661" s="110">
        <v>0.44602749533020808</v>
      </c>
      <c r="P661" s="110">
        <v>0.51922987314784641</v>
      </c>
      <c r="Q661" s="110">
        <v>0.59527122058273851</v>
      </c>
      <c r="R661" s="110">
        <v>0.75430484216671445</v>
      </c>
    </row>
    <row r="662" spans="3:18" s="79" customFormat="1" ht="13.15" customHeight="1" x14ac:dyDescent="0.2">
      <c r="C662" s="114"/>
      <c r="D662" s="53" t="s">
        <v>178</v>
      </c>
      <c r="E662" s="53" t="s">
        <v>90</v>
      </c>
      <c r="F662" s="53" t="s">
        <v>19</v>
      </c>
      <c r="G662" s="53" t="s">
        <v>191</v>
      </c>
      <c r="H662" s="110">
        <v>0.376</v>
      </c>
      <c r="I662" s="110">
        <v>0.38099999999999995</v>
      </c>
      <c r="J662" s="110">
        <v>0.37999999999999995</v>
      </c>
      <c r="K662" s="110">
        <v>0.38330716141188464</v>
      </c>
      <c r="L662" s="110">
        <v>0.39378339380811128</v>
      </c>
      <c r="M662" s="110">
        <v>0.40046939660666764</v>
      </c>
      <c r="N662" s="110">
        <v>0.44079293419903426</v>
      </c>
      <c r="O662" s="110">
        <v>0.43409283567657136</v>
      </c>
      <c r="P662" s="110">
        <v>0.4387544580125412</v>
      </c>
      <c r="Q662" s="110">
        <v>0.43447518426736492</v>
      </c>
      <c r="R662" s="110">
        <v>0.41821451686179939</v>
      </c>
    </row>
    <row r="663" spans="3:18" s="79" customFormat="1" ht="13.15" customHeight="1" x14ac:dyDescent="0.2">
      <c r="C663" s="114"/>
      <c r="D663" s="53" t="s">
        <v>178</v>
      </c>
      <c r="E663" s="53" t="s">
        <v>94</v>
      </c>
      <c r="F663" s="53" t="s">
        <v>19</v>
      </c>
      <c r="G663" s="53" t="s">
        <v>191</v>
      </c>
      <c r="H663" s="110" t="e">
        <v>#N/A</v>
      </c>
      <c r="I663" s="110" t="e">
        <v>#N/A</v>
      </c>
      <c r="J663" s="110" t="e">
        <v>#N/A</v>
      </c>
      <c r="K663" s="110" t="e">
        <v>#N/A</v>
      </c>
      <c r="L663" s="110" t="e">
        <v>#N/A</v>
      </c>
      <c r="M663" s="110" t="e">
        <v>#N/A</v>
      </c>
      <c r="N663" s="110">
        <v>0.42023972942127125</v>
      </c>
      <c r="O663" s="110">
        <v>0.42403700850040577</v>
      </c>
      <c r="P663" s="110">
        <v>0.43025248961705398</v>
      </c>
      <c r="Q663" s="110">
        <v>0.4277042902138336</v>
      </c>
      <c r="R663" s="110">
        <v>0.4169045031154231</v>
      </c>
    </row>
    <row r="664" spans="3:18" s="79" customFormat="1" ht="13.15" customHeight="1" x14ac:dyDescent="0.2">
      <c r="C664" s="114"/>
      <c r="D664" s="53" t="s">
        <v>178</v>
      </c>
      <c r="E664" s="53" t="s">
        <v>98</v>
      </c>
      <c r="F664" s="53" t="s">
        <v>19</v>
      </c>
      <c r="G664" s="53" t="s">
        <v>191</v>
      </c>
      <c r="H664" s="110" t="e">
        <v>#N/A</v>
      </c>
      <c r="I664" s="110" t="e">
        <v>#N/A</v>
      </c>
      <c r="J664" s="110" t="e">
        <v>#N/A</v>
      </c>
      <c r="K664" s="110" t="e">
        <v>#N/A</v>
      </c>
      <c r="L664" s="110" t="e">
        <v>#N/A</v>
      </c>
      <c r="M664" s="110" t="e">
        <v>#N/A</v>
      </c>
      <c r="N664" s="110">
        <v>0.13350023522903248</v>
      </c>
      <c r="O664" s="110">
        <v>0.14740089072154408</v>
      </c>
      <c r="P664" s="110">
        <v>0.15452863715080145</v>
      </c>
      <c r="Q664" s="110">
        <v>0.14383152067136093</v>
      </c>
      <c r="R664" s="110">
        <v>0.15286862743630589</v>
      </c>
    </row>
    <row r="665" spans="3:18" s="79" customFormat="1" ht="13.15" customHeight="1" x14ac:dyDescent="0.2">
      <c r="C665" s="114"/>
      <c r="D665" s="53" t="s">
        <v>178</v>
      </c>
      <c r="E665" s="53" t="s">
        <v>102</v>
      </c>
      <c r="F665" s="53" t="s">
        <v>19</v>
      </c>
      <c r="G665" s="53" t="s">
        <v>191</v>
      </c>
      <c r="H665" s="110">
        <v>0.78400000000000003</v>
      </c>
      <c r="I665" s="110">
        <v>0.873</v>
      </c>
      <c r="J665" s="110">
        <v>0.95599999999999996</v>
      </c>
      <c r="K665" s="110">
        <v>0.999</v>
      </c>
      <c r="L665" s="110">
        <v>0.999</v>
      </c>
      <c r="M665" s="110">
        <v>0.99950000000000006</v>
      </c>
      <c r="N665" s="110">
        <v>0.99900000000000033</v>
      </c>
      <c r="O665" s="110">
        <v>0.99900000000000055</v>
      </c>
      <c r="P665" s="110">
        <v>0.999</v>
      </c>
      <c r="Q665" s="110">
        <v>0.99211354838039245</v>
      </c>
      <c r="R665" s="110" t="e">
        <v>#N/A</v>
      </c>
    </row>
    <row r="666" spans="3:18" s="79" customFormat="1" ht="13.15" customHeight="1" x14ac:dyDescent="0.2">
      <c r="C666" s="114"/>
      <c r="D666" s="53" t="s">
        <v>178</v>
      </c>
      <c r="E666" s="53" t="s">
        <v>106</v>
      </c>
      <c r="F666" s="53" t="s">
        <v>19</v>
      </c>
      <c r="G666" s="53" t="s">
        <v>191</v>
      </c>
      <c r="H666" s="110" t="e">
        <v>#N/A</v>
      </c>
      <c r="I666" s="110" t="e">
        <v>#N/A</v>
      </c>
      <c r="J666" s="110" t="e">
        <v>#N/A</v>
      </c>
      <c r="K666" s="110">
        <v>0.90722499999999984</v>
      </c>
      <c r="L666" s="110">
        <v>0.90972499999999989</v>
      </c>
      <c r="M666" s="110">
        <v>0.93274999999999997</v>
      </c>
      <c r="N666" s="110">
        <v>0.99149999999999994</v>
      </c>
      <c r="O666" s="110">
        <v>0.99325000000000008</v>
      </c>
      <c r="P666" s="110">
        <v>0.995</v>
      </c>
      <c r="Q666" s="110" t="e">
        <v>#N/A</v>
      </c>
      <c r="R666" s="110" t="e">
        <v>#N/A</v>
      </c>
    </row>
    <row r="667" spans="3:18" s="79" customFormat="1" ht="13.15" customHeight="1" x14ac:dyDescent="0.2">
      <c r="C667" s="114"/>
      <c r="D667" s="53" t="s">
        <v>178</v>
      </c>
      <c r="E667" s="53" t="s">
        <v>108</v>
      </c>
      <c r="F667" s="53" t="s">
        <v>19</v>
      </c>
      <c r="G667" s="53" t="s">
        <v>191</v>
      </c>
      <c r="H667" s="110" t="e">
        <v>#N/A</v>
      </c>
      <c r="I667" s="110" t="e">
        <v>#N/A</v>
      </c>
      <c r="J667" s="110" t="e">
        <v>#N/A</v>
      </c>
      <c r="K667" s="110" t="e">
        <v>#N/A</v>
      </c>
      <c r="L667" s="110" t="e">
        <v>#N/A</v>
      </c>
      <c r="M667" s="110" t="e">
        <v>#N/A</v>
      </c>
      <c r="N667" s="110" t="e">
        <v>#N/A</v>
      </c>
      <c r="O667" s="110">
        <v>0.10296394342895847</v>
      </c>
      <c r="P667" s="110">
        <v>0.34248255275324663</v>
      </c>
      <c r="Q667" s="110">
        <v>0.63432853027433977</v>
      </c>
      <c r="R667" s="110">
        <v>0.719194072563906</v>
      </c>
    </row>
    <row r="668" spans="3:18" s="79" customFormat="1" ht="13.15" customHeight="1" x14ac:dyDescent="0.2">
      <c r="C668" s="114"/>
      <c r="D668" s="53" t="s">
        <v>178</v>
      </c>
      <c r="E668" s="53" t="s">
        <v>207</v>
      </c>
      <c r="F668" s="53" t="s">
        <v>19</v>
      </c>
      <c r="G668" s="53" t="s">
        <v>191</v>
      </c>
      <c r="H668" s="110" t="e">
        <v>#N/A</v>
      </c>
      <c r="I668" s="110" t="e">
        <v>#N/A</v>
      </c>
      <c r="J668" s="110" t="e">
        <v>#N/A</v>
      </c>
      <c r="K668" s="110" t="e">
        <v>#N/A</v>
      </c>
      <c r="L668" s="110" t="e">
        <v>#N/A</v>
      </c>
      <c r="M668" s="110" t="e">
        <v>#N/A</v>
      </c>
      <c r="N668" s="110" t="e">
        <v>#N/A</v>
      </c>
      <c r="O668" s="110" t="e">
        <v>#N/A</v>
      </c>
      <c r="P668" s="110" t="e">
        <v>#N/A</v>
      </c>
      <c r="Q668" s="110">
        <v>0</v>
      </c>
      <c r="R668" s="110">
        <v>0</v>
      </c>
    </row>
    <row r="669" spans="3:18" s="79" customFormat="1" ht="13.15" customHeight="1" x14ac:dyDescent="0.2">
      <c r="C669" s="114"/>
      <c r="D669" s="53" t="s">
        <v>178</v>
      </c>
      <c r="E669" s="53" t="s">
        <v>112</v>
      </c>
      <c r="F669" s="53" t="s">
        <v>19</v>
      </c>
      <c r="G669" s="53" t="s">
        <v>191</v>
      </c>
      <c r="H669" s="110">
        <v>1</v>
      </c>
      <c r="I669" s="110">
        <v>1</v>
      </c>
      <c r="J669" s="110">
        <v>1</v>
      </c>
      <c r="K669" s="110">
        <v>1</v>
      </c>
      <c r="L669" s="110">
        <v>1</v>
      </c>
      <c r="M669" s="110">
        <v>1</v>
      </c>
      <c r="N669" s="110">
        <v>1</v>
      </c>
      <c r="O669" s="110">
        <v>1</v>
      </c>
      <c r="P669" s="110">
        <v>1</v>
      </c>
      <c r="Q669" s="110">
        <v>1</v>
      </c>
      <c r="R669" s="110">
        <v>1</v>
      </c>
    </row>
    <row r="670" spans="3:18" s="79" customFormat="1" ht="13.15" customHeight="1" x14ac:dyDescent="0.2">
      <c r="C670" s="114"/>
      <c r="D670" s="53" t="s">
        <v>178</v>
      </c>
      <c r="E670" s="53" t="s">
        <v>52</v>
      </c>
      <c r="F670" s="53" t="s">
        <v>19</v>
      </c>
      <c r="G670" s="53" t="s">
        <v>191</v>
      </c>
      <c r="H670" s="110">
        <v>0.9809218748479076</v>
      </c>
      <c r="I670" s="110">
        <v>0.99778280330350011</v>
      </c>
      <c r="J670" s="110">
        <v>0.99779440273401043</v>
      </c>
      <c r="K670" s="110">
        <v>1</v>
      </c>
      <c r="L670" s="110">
        <v>1</v>
      </c>
      <c r="M670" s="110">
        <v>1</v>
      </c>
      <c r="N670" s="110" t="e">
        <v>#N/A</v>
      </c>
      <c r="O670" s="110" t="e">
        <v>#N/A</v>
      </c>
      <c r="P670" s="110" t="e">
        <v>#N/A</v>
      </c>
      <c r="Q670" s="110" t="e">
        <v>#N/A</v>
      </c>
      <c r="R670" s="110" t="e">
        <v>#N/A</v>
      </c>
    </row>
    <row r="671" spans="3:18" s="79" customFormat="1" ht="13.15" customHeight="1" x14ac:dyDescent="0.2">
      <c r="C671" s="114"/>
      <c r="D671" s="53" t="s">
        <v>178</v>
      </c>
      <c r="E671" s="53" t="s">
        <v>53</v>
      </c>
      <c r="F671" s="53" t="s">
        <v>19</v>
      </c>
      <c r="G671" s="53" t="s">
        <v>191</v>
      </c>
      <c r="H671" s="110" t="e">
        <v>#N/A</v>
      </c>
      <c r="I671" s="110" t="e">
        <v>#N/A</v>
      </c>
      <c r="J671" s="110" t="e">
        <v>#N/A</v>
      </c>
      <c r="K671" s="110" t="e">
        <v>#N/A</v>
      </c>
      <c r="L671" s="110">
        <v>0.49320815295041487</v>
      </c>
      <c r="M671" s="110">
        <v>0.54093641680226623</v>
      </c>
      <c r="N671" s="110" t="e">
        <v>#N/A</v>
      </c>
      <c r="O671" s="110" t="e">
        <v>#N/A</v>
      </c>
      <c r="P671" s="110" t="e">
        <v>#N/A</v>
      </c>
      <c r="Q671" s="110" t="e">
        <v>#N/A</v>
      </c>
      <c r="R671" s="110" t="e">
        <v>#N/A</v>
      </c>
    </row>
    <row r="672" spans="3:18" s="79" customFormat="1" ht="13.15" customHeight="1" x14ac:dyDescent="0.2">
      <c r="C672" s="114"/>
      <c r="D672" s="53" t="s">
        <v>178</v>
      </c>
      <c r="E672" s="53" t="s">
        <v>124</v>
      </c>
      <c r="F672" s="53" t="s">
        <v>19</v>
      </c>
      <c r="G672" s="53" t="s">
        <v>191</v>
      </c>
      <c r="H672" s="110">
        <v>0.38100000000000001</v>
      </c>
      <c r="I672" s="110">
        <v>0.38900000000000001</v>
      </c>
      <c r="J672" s="110">
        <v>0.39500000000000002</v>
      </c>
      <c r="K672" s="110">
        <v>0.40165137677332086</v>
      </c>
      <c r="L672" s="110">
        <v>0.40398549806478029</v>
      </c>
      <c r="M672" s="110">
        <v>0.41096838662418045</v>
      </c>
      <c r="N672" s="110" t="e">
        <v>#N/A</v>
      </c>
      <c r="O672" s="110" t="e">
        <v>#N/A</v>
      </c>
      <c r="P672" s="110" t="e">
        <v>#N/A</v>
      </c>
      <c r="Q672" s="110" t="e">
        <v>#N/A</v>
      </c>
      <c r="R672" s="110" t="e">
        <v>#N/A</v>
      </c>
    </row>
    <row r="673" spans="3:19" s="79" customFormat="1" ht="13.15" customHeight="1" x14ac:dyDescent="0.2">
      <c r="C673" s="114"/>
      <c r="D673" s="53" t="s">
        <v>178</v>
      </c>
      <c r="E673" s="53" t="s">
        <v>129</v>
      </c>
      <c r="F673" s="53" t="s">
        <v>19</v>
      </c>
      <c r="G673" s="53" t="s">
        <v>191</v>
      </c>
      <c r="H673" s="110">
        <v>4.2737681901972519E-3</v>
      </c>
      <c r="I673" s="110">
        <v>2.5289687308983233E-2</v>
      </c>
      <c r="J673" s="110">
        <v>2.3892222972534925E-2</v>
      </c>
      <c r="K673" s="110">
        <v>1.8061631471665861E-2</v>
      </c>
      <c r="L673" s="110">
        <v>1.8861075063160811E-2</v>
      </c>
      <c r="M673" s="110">
        <v>2.344284627708362E-2</v>
      </c>
      <c r="N673" s="110" t="e">
        <v>#N/A</v>
      </c>
      <c r="O673" s="110" t="e">
        <v>#N/A</v>
      </c>
      <c r="P673" s="110" t="e">
        <v>#N/A</v>
      </c>
      <c r="Q673" s="110" t="e">
        <v>#N/A</v>
      </c>
      <c r="R673" s="110" t="e">
        <v>#N/A</v>
      </c>
    </row>
    <row r="674" spans="3:19" s="79" customFormat="1" ht="13.15" customHeight="1" x14ac:dyDescent="0.2">
      <c r="C674" s="114"/>
      <c r="D674" s="53" t="s">
        <v>178</v>
      </c>
      <c r="E674" s="53" t="s">
        <v>134</v>
      </c>
      <c r="F674" s="53" t="s">
        <v>19</v>
      </c>
      <c r="G674" s="53" t="s">
        <v>191</v>
      </c>
      <c r="H674" s="110">
        <v>0.98293249970284224</v>
      </c>
      <c r="I674" s="110">
        <v>0.99540577030534094</v>
      </c>
      <c r="J674" s="110">
        <v>0.99345499999999998</v>
      </c>
      <c r="K674" s="110">
        <v>1</v>
      </c>
      <c r="L674" s="110">
        <v>1</v>
      </c>
      <c r="M674" s="110">
        <v>1</v>
      </c>
      <c r="N674" s="110" t="e">
        <v>#N/A</v>
      </c>
      <c r="O674" s="110" t="e">
        <v>#N/A</v>
      </c>
      <c r="P674" s="110" t="e">
        <v>#N/A</v>
      </c>
      <c r="Q674" s="110" t="e">
        <v>#N/A</v>
      </c>
      <c r="R674" s="110" t="e">
        <v>#N/A</v>
      </c>
    </row>
    <row r="675" spans="3:19" s="79" customFormat="1" ht="13.15" customHeight="1" x14ac:dyDescent="0.2">
      <c r="C675" s="114"/>
      <c r="D675" s="53" t="s">
        <v>180</v>
      </c>
      <c r="E675" s="53" t="s">
        <v>147</v>
      </c>
      <c r="F675" s="53" t="s">
        <v>19</v>
      </c>
      <c r="G675" s="53" t="s">
        <v>149</v>
      </c>
      <c r="H675" s="110">
        <v>92211.9</v>
      </c>
      <c r="I675" s="110">
        <v>92211.9</v>
      </c>
      <c r="J675" s="110">
        <v>92211.9</v>
      </c>
      <c r="K675" s="110">
        <v>92211.9</v>
      </c>
      <c r="L675" s="110">
        <v>92211.9</v>
      </c>
      <c r="M675" s="110">
        <v>92225.22000000003</v>
      </c>
      <c r="N675" s="110">
        <v>92225.22000000003</v>
      </c>
      <c r="O675" s="110">
        <v>92225.22000000003</v>
      </c>
      <c r="P675" s="110">
        <v>92225.22000000003</v>
      </c>
      <c r="Q675" s="110">
        <v>92225.22000000003</v>
      </c>
      <c r="R675" s="110">
        <v>92225.22000000003</v>
      </c>
    </row>
    <row r="676" spans="3:19" s="79" customFormat="1" ht="13.15" customHeight="1" x14ac:dyDescent="0.2">
      <c r="C676" s="114"/>
      <c r="D676" s="53" t="s">
        <v>180</v>
      </c>
      <c r="E676" s="53" t="s">
        <v>28</v>
      </c>
      <c r="F676" s="53" t="s">
        <v>19</v>
      </c>
      <c r="G676" s="53" t="s">
        <v>152</v>
      </c>
      <c r="H676" s="110">
        <v>10487289</v>
      </c>
      <c r="I676" s="110">
        <v>10487289</v>
      </c>
      <c r="J676" s="110">
        <v>10374822</v>
      </c>
      <c r="K676" s="110">
        <v>10472158.684434813</v>
      </c>
      <c r="L676" s="110">
        <v>10341330</v>
      </c>
      <c r="M676" s="110">
        <v>10291027</v>
      </c>
      <c r="N676" s="110">
        <v>10291027</v>
      </c>
      <c r="O676" s="110">
        <v>10276617</v>
      </c>
      <c r="P676" s="110">
        <v>10295909.000000015</v>
      </c>
      <c r="Q676" s="110">
        <v>10298252</v>
      </c>
      <c r="R676" s="110">
        <v>10352041.999999991</v>
      </c>
    </row>
    <row r="677" spans="3:19" s="79" customFormat="1" ht="13.15" customHeight="1" x14ac:dyDescent="0.2">
      <c r="C677" s="114"/>
      <c r="D677" s="53" t="s">
        <v>180</v>
      </c>
      <c r="E677" s="53" t="s">
        <v>31</v>
      </c>
      <c r="F677" s="53" t="s">
        <v>19</v>
      </c>
      <c r="G677" s="53" t="s">
        <v>152</v>
      </c>
      <c r="H677" s="110">
        <v>4043726</v>
      </c>
      <c r="I677" s="110">
        <v>4043726</v>
      </c>
      <c r="J677" s="110">
        <v>4043372</v>
      </c>
      <c r="K677" s="110">
        <v>4081391.5287736338</v>
      </c>
      <c r="L677" s="110">
        <v>4072348.4465469215</v>
      </c>
      <c r="M677" s="110">
        <v>4063305.3643202097</v>
      </c>
      <c r="N677" s="110">
        <v>4049743.5738472561</v>
      </c>
      <c r="O677" s="110">
        <v>4031849.2422908614</v>
      </c>
      <c r="P677" s="110">
        <v>4039289.624311435</v>
      </c>
      <c r="Q677" s="110">
        <v>4040528.2834587218</v>
      </c>
      <c r="R677" s="110">
        <v>4061516.874033791</v>
      </c>
      <c r="S677" s="143"/>
    </row>
    <row r="678" spans="3:19" s="79" customFormat="1" ht="13.15" customHeight="1" x14ac:dyDescent="0.2">
      <c r="C678" s="114"/>
      <c r="D678" s="53" t="s">
        <v>180</v>
      </c>
      <c r="E678" s="53" t="s">
        <v>58</v>
      </c>
      <c r="F678" s="53" t="s">
        <v>19</v>
      </c>
      <c r="G678" s="53" t="s">
        <v>191</v>
      </c>
      <c r="H678" s="110">
        <v>0.93700000000000006</v>
      </c>
      <c r="I678" s="110">
        <v>0.93400000000000005</v>
      </c>
      <c r="J678" s="110">
        <v>0.92900000000000005</v>
      </c>
      <c r="K678" s="110">
        <v>0.92736273021484239</v>
      </c>
      <c r="L678" s="110">
        <v>0.91437863940690078</v>
      </c>
      <c r="M678" s="110">
        <v>0.91705222040571333</v>
      </c>
      <c r="N678" s="110">
        <v>0.91553629795657132</v>
      </c>
      <c r="O678" s="110">
        <v>0.92066648429262665</v>
      </c>
      <c r="P678" s="110" t="e">
        <v>#N/A</v>
      </c>
      <c r="Q678" s="110" t="e">
        <v>#N/A</v>
      </c>
      <c r="R678" s="110" t="e">
        <v>#N/A</v>
      </c>
    </row>
    <row r="679" spans="3:19" s="79" customFormat="1" ht="13.15" customHeight="1" x14ac:dyDescent="0.2">
      <c r="C679" s="114"/>
      <c r="D679" s="53" t="s">
        <v>180</v>
      </c>
      <c r="E679" s="53" t="s">
        <v>60</v>
      </c>
      <c r="F679" s="53" t="s">
        <v>19</v>
      </c>
      <c r="G679" s="53" t="s">
        <v>191</v>
      </c>
      <c r="H679" s="110">
        <v>0.63900000000000001</v>
      </c>
      <c r="I679" s="110">
        <v>0.65100000000000002</v>
      </c>
      <c r="J679" s="110">
        <v>0.66300000000000003</v>
      </c>
      <c r="K679" s="110">
        <v>0.67122777722408533</v>
      </c>
      <c r="L679" s="110">
        <v>0.71720106927928151</v>
      </c>
      <c r="M679" s="110">
        <v>0.75626832596571536</v>
      </c>
      <c r="N679" s="110">
        <v>0.82999239991620666</v>
      </c>
      <c r="O679" s="110">
        <v>0.89660763405096999</v>
      </c>
      <c r="P679" s="110">
        <v>0.92828721781427392</v>
      </c>
      <c r="Q679" s="110">
        <v>0.94932302627982601</v>
      </c>
      <c r="R679" s="110">
        <v>0.95739624972145843</v>
      </c>
    </row>
    <row r="680" spans="3:19" s="79" customFormat="1" ht="13.15" customHeight="1" x14ac:dyDescent="0.2">
      <c r="C680" s="114"/>
      <c r="D680" s="53" t="s">
        <v>180</v>
      </c>
      <c r="E680" s="53" t="s">
        <v>61</v>
      </c>
      <c r="F680" s="53" t="s">
        <v>19</v>
      </c>
      <c r="G680" s="53" t="s">
        <v>191</v>
      </c>
      <c r="H680" s="110">
        <v>0.42099999999999999</v>
      </c>
      <c r="I680" s="110">
        <v>0.45300000000000001</v>
      </c>
      <c r="J680" s="110">
        <v>0.47199999999999998</v>
      </c>
      <c r="K680" s="110">
        <v>0.4959798994170978</v>
      </c>
      <c r="L680" s="110">
        <v>0.63630106964680833</v>
      </c>
      <c r="M680" s="110">
        <v>0.70164083213447315</v>
      </c>
      <c r="N680" s="110">
        <v>0.76560518703188885</v>
      </c>
      <c r="O680" s="110">
        <v>0.89510198034456967</v>
      </c>
      <c r="P680" s="110">
        <v>0.92813904774135636</v>
      </c>
      <c r="Q680" s="110">
        <v>0.94920431211000178</v>
      </c>
      <c r="R680" s="110">
        <v>0.95734464447232703</v>
      </c>
    </row>
    <row r="681" spans="3:19" s="79" customFormat="1" ht="13.15" customHeight="1" x14ac:dyDescent="0.2">
      <c r="C681" s="114"/>
      <c r="D681" s="53" t="s">
        <v>180</v>
      </c>
      <c r="E681" s="53" t="s">
        <v>62</v>
      </c>
      <c r="F681" s="53" t="s">
        <v>19</v>
      </c>
      <c r="G681" s="53" t="s">
        <v>191</v>
      </c>
      <c r="H681" s="110" t="e">
        <v>#N/A</v>
      </c>
      <c r="I681" s="110" t="e">
        <v>#N/A</v>
      </c>
      <c r="J681" s="110" t="e">
        <v>#N/A</v>
      </c>
      <c r="K681" s="110" t="e">
        <v>#N/A</v>
      </c>
      <c r="L681" s="110" t="e">
        <v>#N/A</v>
      </c>
      <c r="M681" s="110" t="e">
        <v>#N/A</v>
      </c>
      <c r="N681" s="110">
        <v>0.70549353992877561</v>
      </c>
      <c r="O681" s="110">
        <v>0.83417076895438247</v>
      </c>
      <c r="P681" s="110">
        <v>0.86015822474285408</v>
      </c>
      <c r="Q681" s="110">
        <v>0.88366531862318476</v>
      </c>
      <c r="R681" s="110">
        <v>0.89462994124121342</v>
      </c>
    </row>
    <row r="682" spans="3:19" s="79" customFormat="1" ht="13.15" customHeight="1" x14ac:dyDescent="0.2">
      <c r="C682" s="114"/>
      <c r="D682" s="53" t="s">
        <v>180</v>
      </c>
      <c r="E682" s="53" t="s">
        <v>63</v>
      </c>
      <c r="F682" s="53" t="s">
        <v>19</v>
      </c>
      <c r="G682" s="53" t="s">
        <v>191</v>
      </c>
      <c r="H682" s="110" t="e">
        <v>#N/A</v>
      </c>
      <c r="I682" s="110" t="e">
        <v>#N/A</v>
      </c>
      <c r="J682" s="110" t="e">
        <v>#N/A</v>
      </c>
      <c r="K682" s="110" t="e">
        <v>#N/A</v>
      </c>
      <c r="L682" s="110" t="e">
        <v>#N/A</v>
      </c>
      <c r="M682" s="110" t="e">
        <v>#N/A</v>
      </c>
      <c r="N682" s="110" t="e">
        <v>#N/A</v>
      </c>
      <c r="O682" s="110" t="e">
        <v>#N/A</v>
      </c>
      <c r="P682" s="110" t="e">
        <v>#N/A</v>
      </c>
      <c r="Q682" s="110" t="e">
        <v>#N/A</v>
      </c>
      <c r="R682" s="110" t="e">
        <v>#N/A</v>
      </c>
    </row>
    <row r="683" spans="3:19" s="79" customFormat="1" ht="13.15" customHeight="1" x14ac:dyDescent="0.2">
      <c r="C683" s="114"/>
      <c r="D683" s="53" t="s">
        <v>180</v>
      </c>
      <c r="E683" s="53" t="s">
        <v>65</v>
      </c>
      <c r="F683" s="53" t="s">
        <v>19</v>
      </c>
      <c r="G683" s="53" t="s">
        <v>191</v>
      </c>
      <c r="H683" s="110">
        <v>0.95099999999999996</v>
      </c>
      <c r="I683" s="110">
        <v>0.94799999999999995</v>
      </c>
      <c r="J683" s="110">
        <v>0.94599999999999995</v>
      </c>
      <c r="K683" s="110">
        <v>0.94296134671114984</v>
      </c>
      <c r="L683" s="110">
        <v>0.93486251735983783</v>
      </c>
      <c r="M683" s="110">
        <v>0.93593796356550252</v>
      </c>
      <c r="N683" s="110">
        <v>0.94861927483724295</v>
      </c>
      <c r="O683" s="110">
        <v>0.95240408570554891</v>
      </c>
      <c r="P683" s="110">
        <v>0.96254051442174327</v>
      </c>
      <c r="Q683" s="110">
        <v>0.97296431247905224</v>
      </c>
      <c r="R683" s="110">
        <v>0.9762542522378006</v>
      </c>
    </row>
    <row r="684" spans="3:19" s="79" customFormat="1" ht="13.15" customHeight="1" x14ac:dyDescent="0.2">
      <c r="C684" s="114"/>
      <c r="D684" s="53" t="s">
        <v>180</v>
      </c>
      <c r="E684" s="53" t="s">
        <v>70</v>
      </c>
      <c r="F684" s="53" t="s">
        <v>19</v>
      </c>
      <c r="G684" s="53" t="s">
        <v>191</v>
      </c>
      <c r="H684" s="110">
        <v>0.64900000000000002</v>
      </c>
      <c r="I684" s="110">
        <v>0.65800000000000003</v>
      </c>
      <c r="J684" s="110">
        <v>0.66399999999999992</v>
      </c>
      <c r="K684" s="110">
        <v>0.67122777722408533</v>
      </c>
      <c r="L684" s="110">
        <v>0.71720106927928151</v>
      </c>
      <c r="M684" s="110">
        <v>0.75626832596571536</v>
      </c>
      <c r="N684" s="110">
        <v>0.82999239991620666</v>
      </c>
      <c r="O684" s="110">
        <v>0.86625917735659785</v>
      </c>
      <c r="P684" s="110">
        <v>0.90542971025563601</v>
      </c>
      <c r="Q684" s="110">
        <v>0.93017401960335255</v>
      </c>
      <c r="R684" s="110">
        <v>0.94171572762233025</v>
      </c>
    </row>
    <row r="685" spans="3:19" s="79" customFormat="1" ht="13.15" customHeight="1" x14ac:dyDescent="0.2">
      <c r="C685" s="114"/>
      <c r="D685" s="53" t="s">
        <v>180</v>
      </c>
      <c r="E685" s="53" t="s">
        <v>225</v>
      </c>
      <c r="F685" s="53" t="s">
        <v>19</v>
      </c>
      <c r="G685" s="53" t="s">
        <v>191</v>
      </c>
      <c r="H685" s="110" t="e">
        <v>#N/A</v>
      </c>
      <c r="I685" s="110" t="e">
        <v>#N/A</v>
      </c>
      <c r="J685" s="110" t="e">
        <v>#N/A</v>
      </c>
      <c r="K685" s="110" t="e">
        <v>#N/A</v>
      </c>
      <c r="L685" s="110" t="e">
        <v>#N/A</v>
      </c>
      <c r="M685" s="110" t="e">
        <v>#N/A</v>
      </c>
      <c r="N685" s="110">
        <v>0.82999239991620666</v>
      </c>
      <c r="O685" s="110">
        <v>0.86625917735659785</v>
      </c>
      <c r="P685" s="110">
        <v>0.90542971025563601</v>
      </c>
      <c r="Q685" s="110">
        <v>0.93017401960335255</v>
      </c>
      <c r="R685" s="110">
        <v>0.94171572762233025</v>
      </c>
    </row>
    <row r="686" spans="3:19" s="79" customFormat="1" ht="13.15" customHeight="1" x14ac:dyDescent="0.2">
      <c r="C686" s="114"/>
      <c r="D686" s="53" t="s">
        <v>180</v>
      </c>
      <c r="E686" s="53" t="s">
        <v>226</v>
      </c>
      <c r="F686" s="53" t="s">
        <v>19</v>
      </c>
      <c r="G686" s="53" t="s">
        <v>191</v>
      </c>
      <c r="H686" s="110" t="e">
        <v>#N/A</v>
      </c>
      <c r="I686" s="110" t="e">
        <v>#N/A</v>
      </c>
      <c r="J686" s="110" t="e">
        <v>#N/A</v>
      </c>
      <c r="K686" s="110" t="e">
        <v>#N/A</v>
      </c>
      <c r="L686" s="110" t="e">
        <v>#N/A</v>
      </c>
      <c r="M686" s="110" t="e">
        <v>#N/A</v>
      </c>
      <c r="N686" s="110" t="e">
        <v>#N/A</v>
      </c>
      <c r="O686" s="110" t="e">
        <v>#N/A</v>
      </c>
      <c r="P686" s="110" t="e">
        <v>#N/A</v>
      </c>
      <c r="Q686" s="110" t="e">
        <v>#N/A</v>
      </c>
      <c r="R686" s="110" t="e">
        <v>#N/A</v>
      </c>
    </row>
    <row r="687" spans="3:19" s="79" customFormat="1" ht="13.15" customHeight="1" x14ac:dyDescent="0.2">
      <c r="C687" s="114"/>
      <c r="D687" s="53" t="s">
        <v>180</v>
      </c>
      <c r="E687" s="53" t="s">
        <v>74</v>
      </c>
      <c r="F687" s="53" t="s">
        <v>19</v>
      </c>
      <c r="G687" s="53" t="s">
        <v>191</v>
      </c>
      <c r="H687" s="110">
        <v>0.86199999999999999</v>
      </c>
      <c r="I687" s="110">
        <v>0.85899999999999999</v>
      </c>
      <c r="J687" s="110">
        <v>0.85499999999999998</v>
      </c>
      <c r="K687" s="110">
        <v>0.87658284824673838</v>
      </c>
      <c r="L687" s="110">
        <v>0.86073872263366813</v>
      </c>
      <c r="M687" s="110">
        <v>0.86022119594862645</v>
      </c>
      <c r="N687" s="110">
        <v>0.85355374790110294</v>
      </c>
      <c r="O687" s="110">
        <v>0.85383211067599685</v>
      </c>
      <c r="P687" s="110">
        <v>0.85393489529620747</v>
      </c>
      <c r="Q687" s="110">
        <v>0.85413289175213758</v>
      </c>
      <c r="R687" s="110">
        <v>0.85304277523444638</v>
      </c>
    </row>
    <row r="688" spans="3:19" s="79" customFormat="1" ht="13.15" customHeight="1" x14ac:dyDescent="0.2">
      <c r="C688" s="114"/>
      <c r="D688" s="53" t="s">
        <v>180</v>
      </c>
      <c r="E688" s="53" t="s">
        <v>78</v>
      </c>
      <c r="F688" s="53" t="s">
        <v>19</v>
      </c>
      <c r="G688" s="53" t="s">
        <v>191</v>
      </c>
      <c r="H688" s="110">
        <v>0</v>
      </c>
      <c r="I688" s="110">
        <v>0</v>
      </c>
      <c r="J688" s="110">
        <v>0</v>
      </c>
      <c r="K688" s="110">
        <v>0</v>
      </c>
      <c r="L688" s="110">
        <v>0</v>
      </c>
      <c r="M688" s="110">
        <v>0</v>
      </c>
      <c r="N688" s="110">
        <v>0</v>
      </c>
      <c r="O688" s="110">
        <v>0</v>
      </c>
      <c r="P688" s="110">
        <v>0</v>
      </c>
      <c r="Q688" s="110">
        <v>0</v>
      </c>
      <c r="R688" s="110">
        <v>0</v>
      </c>
    </row>
    <row r="689" spans="3:18" s="79" customFormat="1" ht="13.15" customHeight="1" x14ac:dyDescent="0.2">
      <c r="C689" s="114"/>
      <c r="D689" s="53" t="s">
        <v>180</v>
      </c>
      <c r="E689" s="53" t="s">
        <v>82</v>
      </c>
      <c r="F689" s="53" t="s">
        <v>19</v>
      </c>
      <c r="G689" s="53" t="s">
        <v>191</v>
      </c>
      <c r="H689" s="110" t="e">
        <v>#N/A</v>
      </c>
      <c r="I689" s="110" t="e">
        <v>#N/A</v>
      </c>
      <c r="J689" s="110" t="e">
        <v>#N/A</v>
      </c>
      <c r="K689" s="110" t="e">
        <v>#N/A</v>
      </c>
      <c r="L689" s="110" t="e">
        <v>#N/A</v>
      </c>
      <c r="M689" s="110" t="e">
        <v>#N/A</v>
      </c>
      <c r="N689" s="110">
        <v>0</v>
      </c>
      <c r="O689" s="110">
        <v>0</v>
      </c>
      <c r="P689" s="110">
        <v>0</v>
      </c>
      <c r="Q689" s="110">
        <v>0</v>
      </c>
      <c r="R689" s="110">
        <v>0</v>
      </c>
    </row>
    <row r="690" spans="3:18" s="79" customFormat="1" ht="13.15" customHeight="1" x14ac:dyDescent="0.2">
      <c r="C690" s="114"/>
      <c r="D690" s="53" t="s">
        <v>180</v>
      </c>
      <c r="E690" s="53" t="s">
        <v>86</v>
      </c>
      <c r="F690" s="53" t="s">
        <v>19</v>
      </c>
      <c r="G690" s="53" t="s">
        <v>191</v>
      </c>
      <c r="H690" s="110">
        <v>0.42099999999999999</v>
      </c>
      <c r="I690" s="110">
        <v>0.45300000000000001</v>
      </c>
      <c r="J690" s="110">
        <v>0.47199999999999998</v>
      </c>
      <c r="K690" s="110">
        <v>0.4959798994170978</v>
      </c>
      <c r="L690" s="110">
        <v>0.63630106964680833</v>
      </c>
      <c r="M690" s="110">
        <v>0.70164083213447315</v>
      </c>
      <c r="N690" s="110">
        <v>0.76560518703188885</v>
      </c>
      <c r="O690" s="110">
        <v>0.82326731807597464</v>
      </c>
      <c r="P690" s="110">
        <v>0.8764527896915747</v>
      </c>
      <c r="Q690" s="110">
        <v>0.90797003154061295</v>
      </c>
      <c r="R690" s="110">
        <v>0.92319178763398746</v>
      </c>
    </row>
    <row r="691" spans="3:18" s="79" customFormat="1" ht="13.15" customHeight="1" x14ac:dyDescent="0.2">
      <c r="C691" s="114"/>
      <c r="D691" s="53" t="s">
        <v>180</v>
      </c>
      <c r="E691" s="53" t="s">
        <v>90</v>
      </c>
      <c r="F691" s="53" t="s">
        <v>19</v>
      </c>
      <c r="G691" s="53" t="s">
        <v>191</v>
      </c>
      <c r="H691" s="110">
        <v>0.53800000000000003</v>
      </c>
      <c r="I691" s="110">
        <v>0.54900000000000004</v>
      </c>
      <c r="J691" s="110">
        <v>0.55600000000000005</v>
      </c>
      <c r="K691" s="110">
        <v>0.56027110142869185</v>
      </c>
      <c r="L691" s="110">
        <v>0.56202486174999966</v>
      </c>
      <c r="M691" s="110">
        <v>0.56342507432507472</v>
      </c>
      <c r="N691" s="110">
        <v>0.59454397346751031</v>
      </c>
      <c r="O691" s="110">
        <v>0.59434093204338789</v>
      </c>
      <c r="P691" s="110">
        <v>0.57625352600768376</v>
      </c>
      <c r="Q691" s="110">
        <v>0.57457672701925477</v>
      </c>
      <c r="R691" s="110">
        <v>0.57802985485782821</v>
      </c>
    </row>
    <row r="692" spans="3:18" s="79" customFormat="1" ht="13.15" customHeight="1" x14ac:dyDescent="0.2">
      <c r="C692" s="114"/>
      <c r="D692" s="53" t="s">
        <v>180</v>
      </c>
      <c r="E692" s="53" t="s">
        <v>94</v>
      </c>
      <c r="F692" s="53" t="s">
        <v>19</v>
      </c>
      <c r="G692" s="53" t="s">
        <v>191</v>
      </c>
      <c r="H692" s="110" t="e">
        <v>#N/A</v>
      </c>
      <c r="I692" s="110" t="e">
        <v>#N/A</v>
      </c>
      <c r="J692" s="110" t="e">
        <v>#N/A</v>
      </c>
      <c r="K692" s="110" t="e">
        <v>#N/A</v>
      </c>
      <c r="L692" s="110" t="e">
        <v>#N/A</v>
      </c>
      <c r="M692" s="110" t="e">
        <v>#N/A</v>
      </c>
      <c r="N692" s="110">
        <v>0.59454397346751031</v>
      </c>
      <c r="O692" s="110">
        <v>0.59434093204338789</v>
      </c>
      <c r="P692" s="110">
        <v>0.57625352600768376</v>
      </c>
      <c r="Q692" s="110">
        <v>0.57457672701925477</v>
      </c>
      <c r="R692" s="110">
        <v>0.57802985485782821</v>
      </c>
    </row>
    <row r="693" spans="3:18" s="79" customFormat="1" ht="13.15" customHeight="1" x14ac:dyDescent="0.2">
      <c r="C693" s="114"/>
      <c r="D693" s="53" t="s">
        <v>180</v>
      </c>
      <c r="E693" s="53" t="s">
        <v>98</v>
      </c>
      <c r="F693" s="53" t="s">
        <v>19</v>
      </c>
      <c r="G693" s="53" t="s">
        <v>191</v>
      </c>
      <c r="H693" s="110" t="e">
        <v>#N/A</v>
      </c>
      <c r="I693" s="110" t="e">
        <v>#N/A</v>
      </c>
      <c r="J693" s="110" t="e">
        <v>#N/A</v>
      </c>
      <c r="K693" s="110" t="e">
        <v>#N/A</v>
      </c>
      <c r="L693" s="110" t="e">
        <v>#N/A</v>
      </c>
      <c r="M693" s="110" t="e">
        <v>#N/A</v>
      </c>
      <c r="N693" s="110">
        <v>0</v>
      </c>
      <c r="O693" s="110">
        <v>0</v>
      </c>
      <c r="P693" s="110">
        <v>0</v>
      </c>
      <c r="Q693" s="110">
        <v>0</v>
      </c>
      <c r="R693" s="110">
        <v>0</v>
      </c>
    </row>
    <row r="694" spans="3:18" s="79" customFormat="1" ht="13.15" customHeight="1" x14ac:dyDescent="0.2">
      <c r="C694" s="114"/>
      <c r="D694" s="53" t="s">
        <v>180</v>
      </c>
      <c r="E694" s="53" t="s">
        <v>102</v>
      </c>
      <c r="F694" s="53" t="s">
        <v>19</v>
      </c>
      <c r="G694" s="53" t="s">
        <v>191</v>
      </c>
      <c r="H694" s="110">
        <v>0.91306260612118628</v>
      </c>
      <c r="I694" s="110">
        <v>0.94226582785282675</v>
      </c>
      <c r="J694" s="110">
        <v>0.94260195316030126</v>
      </c>
      <c r="K694" s="110">
        <v>0.987913697475714</v>
      </c>
      <c r="L694" s="110">
        <v>0.98889538430118362</v>
      </c>
      <c r="M694" s="110">
        <v>0.99212477339879135</v>
      </c>
      <c r="N694" s="110">
        <v>0.99734712889415411</v>
      </c>
      <c r="O694" s="110">
        <v>0.99850095612266798</v>
      </c>
      <c r="P694" s="110">
        <v>0.99844273769363612</v>
      </c>
      <c r="Q694" s="110">
        <v>0.99979874829133464</v>
      </c>
      <c r="R694" s="110" t="e">
        <v>#N/A</v>
      </c>
    </row>
    <row r="695" spans="3:18" s="79" customFormat="1" ht="13.15" customHeight="1" x14ac:dyDescent="0.2">
      <c r="C695" s="114"/>
      <c r="D695" s="53" t="s">
        <v>180</v>
      </c>
      <c r="E695" s="53" t="s">
        <v>106</v>
      </c>
      <c r="F695" s="53" t="s">
        <v>19</v>
      </c>
      <c r="G695" s="53" t="s">
        <v>191</v>
      </c>
      <c r="H695" s="110" t="e">
        <v>#N/A</v>
      </c>
      <c r="I695" s="110" t="e">
        <v>#N/A</v>
      </c>
      <c r="J695" s="110" t="e">
        <v>#N/A</v>
      </c>
      <c r="K695" s="110">
        <v>0.93499064864152615</v>
      </c>
      <c r="L695" s="110">
        <v>0.93559251530957377</v>
      </c>
      <c r="M695" s="110">
        <v>0.9589518880255653</v>
      </c>
      <c r="N695" s="110">
        <v>0.9589518880255653</v>
      </c>
      <c r="O695" s="110">
        <v>0.96589588802556525</v>
      </c>
      <c r="P695" s="110">
        <v>0.99443280059011074</v>
      </c>
      <c r="Q695" s="110" t="e">
        <v>#N/A</v>
      </c>
      <c r="R695" s="110" t="e">
        <v>#N/A</v>
      </c>
    </row>
    <row r="696" spans="3:18" s="79" customFormat="1" ht="13.15" customHeight="1" x14ac:dyDescent="0.2">
      <c r="C696" s="114"/>
      <c r="D696" s="53" t="s">
        <v>180</v>
      </c>
      <c r="E696" s="53" t="s">
        <v>108</v>
      </c>
      <c r="F696" s="53" t="s">
        <v>19</v>
      </c>
      <c r="G696" s="53" t="s">
        <v>191</v>
      </c>
      <c r="H696" s="110" t="e">
        <v>#N/A</v>
      </c>
      <c r="I696" s="110" t="e">
        <v>#N/A</v>
      </c>
      <c r="J696" s="110" t="e">
        <v>#N/A</v>
      </c>
      <c r="K696" s="110" t="e">
        <v>#N/A</v>
      </c>
      <c r="L696" s="110" t="e">
        <v>#N/A</v>
      </c>
      <c r="M696" s="110" t="e">
        <v>#N/A</v>
      </c>
      <c r="N696" s="110" t="e">
        <v>#N/A</v>
      </c>
      <c r="O696" s="110">
        <v>0</v>
      </c>
      <c r="P696" s="110">
        <v>0</v>
      </c>
      <c r="Q696" s="110">
        <v>0.70078587749043042</v>
      </c>
      <c r="R696" s="110">
        <v>0.98093511827671853</v>
      </c>
    </row>
    <row r="697" spans="3:18" s="79" customFormat="1" ht="13.15" customHeight="1" x14ac:dyDescent="0.2">
      <c r="C697" s="114"/>
      <c r="D697" s="53" t="s">
        <v>180</v>
      </c>
      <c r="E697" s="53" t="s">
        <v>207</v>
      </c>
      <c r="F697" s="53" t="s">
        <v>19</v>
      </c>
      <c r="G697" s="53" t="s">
        <v>191</v>
      </c>
      <c r="H697" s="110" t="e">
        <v>#N/A</v>
      </c>
      <c r="I697" s="110" t="e">
        <v>#N/A</v>
      </c>
      <c r="J697" s="110" t="e">
        <v>#N/A</v>
      </c>
      <c r="K697" s="110" t="e">
        <v>#N/A</v>
      </c>
      <c r="L697" s="110" t="e">
        <v>#N/A</v>
      </c>
      <c r="M697" s="110" t="e">
        <v>#N/A</v>
      </c>
      <c r="N697" s="110" t="e">
        <v>#N/A</v>
      </c>
      <c r="O697" s="110" t="e">
        <v>#N/A</v>
      </c>
      <c r="P697" s="110" t="e">
        <v>#N/A</v>
      </c>
      <c r="Q697" s="110">
        <v>0.48199120417457419</v>
      </c>
      <c r="R697" s="110">
        <v>0.65165825890781359</v>
      </c>
    </row>
    <row r="698" spans="3:18" s="79" customFormat="1" ht="13.15" customHeight="1" x14ac:dyDescent="0.2">
      <c r="C698" s="114"/>
      <c r="D698" s="53" t="s">
        <v>180</v>
      </c>
      <c r="E698" s="53" t="s">
        <v>112</v>
      </c>
      <c r="F698" s="53" t="s">
        <v>19</v>
      </c>
      <c r="G698" s="53" t="s">
        <v>191</v>
      </c>
      <c r="H698" s="110">
        <v>1</v>
      </c>
      <c r="I698" s="110">
        <v>1</v>
      </c>
      <c r="J698" s="110">
        <v>1</v>
      </c>
      <c r="K698" s="110">
        <v>1</v>
      </c>
      <c r="L698" s="110">
        <v>1</v>
      </c>
      <c r="M698" s="110">
        <v>1</v>
      </c>
      <c r="N698" s="110">
        <v>1</v>
      </c>
      <c r="O698" s="110">
        <v>1</v>
      </c>
      <c r="P698" s="110">
        <v>1</v>
      </c>
      <c r="Q698" s="110">
        <v>1</v>
      </c>
      <c r="R698" s="110">
        <v>1</v>
      </c>
    </row>
    <row r="699" spans="3:18" s="79" customFormat="1" ht="13.15" customHeight="1" x14ac:dyDescent="0.2">
      <c r="C699" s="114"/>
      <c r="D699" s="53" t="s">
        <v>180</v>
      </c>
      <c r="E699" s="53" t="s">
        <v>52</v>
      </c>
      <c r="F699" s="53" t="s">
        <v>19</v>
      </c>
      <c r="G699" s="53" t="s">
        <v>191</v>
      </c>
      <c r="H699" s="110">
        <v>0.997</v>
      </c>
      <c r="I699" s="110">
        <v>0.996</v>
      </c>
      <c r="J699" s="110">
        <v>0.995</v>
      </c>
      <c r="K699" s="110">
        <v>0.99395684873785695</v>
      </c>
      <c r="L699" s="110">
        <v>0.99221301923637384</v>
      </c>
      <c r="M699" s="110">
        <v>0.9960821229168757</v>
      </c>
      <c r="N699" s="110" t="e">
        <v>#N/A</v>
      </c>
      <c r="O699" s="110" t="e">
        <v>#N/A</v>
      </c>
      <c r="P699" s="110" t="e">
        <v>#N/A</v>
      </c>
      <c r="Q699" s="110" t="e">
        <v>#N/A</v>
      </c>
      <c r="R699" s="110" t="e">
        <v>#N/A</v>
      </c>
    </row>
    <row r="700" spans="3:18" s="79" customFormat="1" ht="13.15" customHeight="1" x14ac:dyDescent="0.2">
      <c r="C700" s="114"/>
      <c r="D700" s="53" t="s">
        <v>180</v>
      </c>
      <c r="E700" s="53" t="s">
        <v>53</v>
      </c>
      <c r="F700" s="53" t="s">
        <v>19</v>
      </c>
      <c r="G700" s="53" t="s">
        <v>191</v>
      </c>
      <c r="H700" s="110" t="e">
        <v>#N/A</v>
      </c>
      <c r="I700" s="110" t="e">
        <v>#N/A</v>
      </c>
      <c r="J700" s="110" t="e">
        <v>#N/A</v>
      </c>
      <c r="K700" s="110" t="e">
        <v>#N/A</v>
      </c>
      <c r="L700" s="110">
        <v>0.71720106927928151</v>
      </c>
      <c r="M700" s="110">
        <v>0.75626832596571536</v>
      </c>
      <c r="N700" s="110" t="e">
        <v>#N/A</v>
      </c>
      <c r="O700" s="110" t="e">
        <v>#N/A</v>
      </c>
      <c r="P700" s="110" t="e">
        <v>#N/A</v>
      </c>
      <c r="Q700" s="110" t="e">
        <v>#N/A</v>
      </c>
      <c r="R700" s="110" t="e">
        <v>#N/A</v>
      </c>
    </row>
    <row r="701" spans="3:18" s="79" customFormat="1" ht="13.15" customHeight="1" x14ac:dyDescent="0.2">
      <c r="C701" s="114"/>
      <c r="D701" s="53" t="s">
        <v>180</v>
      </c>
      <c r="E701" s="53" t="s">
        <v>124</v>
      </c>
      <c r="F701" s="53" t="s">
        <v>19</v>
      </c>
      <c r="G701" s="53" t="s">
        <v>191</v>
      </c>
      <c r="H701" s="110">
        <v>0.53800000000000003</v>
      </c>
      <c r="I701" s="110">
        <v>0.54900000000000004</v>
      </c>
      <c r="J701" s="110">
        <v>0.55600000000000005</v>
      </c>
      <c r="K701" s="110">
        <v>0.56027110142869185</v>
      </c>
      <c r="L701" s="110">
        <v>0.56202486174999966</v>
      </c>
      <c r="M701" s="110">
        <v>0.56342507432507472</v>
      </c>
      <c r="N701" s="110" t="e">
        <v>#N/A</v>
      </c>
      <c r="O701" s="110" t="e">
        <v>#N/A</v>
      </c>
      <c r="P701" s="110" t="e">
        <v>#N/A</v>
      </c>
      <c r="Q701" s="110" t="e">
        <v>#N/A</v>
      </c>
      <c r="R701" s="110" t="e">
        <v>#N/A</v>
      </c>
    </row>
    <row r="702" spans="3:18" s="79" customFormat="1" ht="13.15" customHeight="1" x14ac:dyDescent="0.2">
      <c r="C702" s="114"/>
      <c r="D702" s="53" t="s">
        <v>180</v>
      </c>
      <c r="E702" s="53" t="s">
        <v>129</v>
      </c>
      <c r="F702" s="53" t="s">
        <v>19</v>
      </c>
      <c r="G702" s="53" t="s">
        <v>191</v>
      </c>
      <c r="H702" s="110">
        <v>2.4006199298336775E-4</v>
      </c>
      <c r="I702" s="110">
        <v>0</v>
      </c>
      <c r="J702" s="110">
        <v>0</v>
      </c>
      <c r="K702" s="110">
        <v>0</v>
      </c>
      <c r="L702" s="110">
        <v>0</v>
      </c>
      <c r="M702" s="110">
        <v>0</v>
      </c>
      <c r="N702" s="110" t="e">
        <v>#N/A</v>
      </c>
      <c r="O702" s="110" t="e">
        <v>#N/A</v>
      </c>
      <c r="P702" s="110" t="e">
        <v>#N/A</v>
      </c>
      <c r="Q702" s="110" t="e">
        <v>#N/A</v>
      </c>
      <c r="R702" s="110" t="e">
        <v>#N/A</v>
      </c>
    </row>
    <row r="703" spans="3:18" s="79" customFormat="1" ht="13.15" customHeight="1" x14ac:dyDescent="0.2">
      <c r="C703" s="114"/>
      <c r="D703" s="53" t="s">
        <v>180</v>
      </c>
      <c r="E703" s="53" t="s">
        <v>134</v>
      </c>
      <c r="F703" s="53" t="s">
        <v>19</v>
      </c>
      <c r="G703" s="53" t="s">
        <v>191</v>
      </c>
      <c r="H703" s="110">
        <v>0.95297282753579249</v>
      </c>
      <c r="I703" s="110">
        <v>0.9665783158898501</v>
      </c>
      <c r="J703" s="110">
        <v>0.97058707878613948</v>
      </c>
      <c r="K703" s="110">
        <v>0.9876485261473783</v>
      </c>
      <c r="L703" s="110">
        <v>0.98820684577438378</v>
      </c>
      <c r="M703" s="110">
        <v>0.99218236104828506</v>
      </c>
      <c r="N703" s="110" t="e">
        <v>#N/A</v>
      </c>
      <c r="O703" s="110" t="e">
        <v>#N/A</v>
      </c>
      <c r="P703" s="110" t="e">
        <v>#N/A</v>
      </c>
      <c r="Q703" s="110" t="e">
        <v>#N/A</v>
      </c>
      <c r="R703" s="110" t="e">
        <v>#N/A</v>
      </c>
    </row>
    <row r="704" spans="3:18" s="79" customFormat="1" ht="13.15" customHeight="1" x14ac:dyDescent="0.2">
      <c r="C704" s="114"/>
      <c r="D704" s="53" t="s">
        <v>182</v>
      </c>
      <c r="E704" s="53" t="s">
        <v>147</v>
      </c>
      <c r="F704" s="53" t="s">
        <v>19</v>
      </c>
      <c r="G704" s="53" t="s">
        <v>149</v>
      </c>
      <c r="H704" s="110">
        <v>238393</v>
      </c>
      <c r="I704" s="110">
        <v>238393</v>
      </c>
      <c r="J704" s="110">
        <v>238393</v>
      </c>
      <c r="K704" s="110">
        <v>238393</v>
      </c>
      <c r="L704" s="110">
        <v>238393</v>
      </c>
      <c r="M704" s="110">
        <v>238393</v>
      </c>
      <c r="N704" s="110">
        <v>238393</v>
      </c>
      <c r="O704" s="110">
        <v>238393</v>
      </c>
      <c r="P704" s="110">
        <v>238393</v>
      </c>
      <c r="Q704" s="110">
        <v>238393</v>
      </c>
      <c r="R704" s="110">
        <v>238393</v>
      </c>
    </row>
    <row r="705" spans="3:19" s="79" customFormat="1" ht="13.15" customHeight="1" x14ac:dyDescent="0.2">
      <c r="C705" s="114"/>
      <c r="D705" s="53" t="s">
        <v>182</v>
      </c>
      <c r="E705" s="53" t="s">
        <v>28</v>
      </c>
      <c r="F705" s="53" t="s">
        <v>19</v>
      </c>
      <c r="G705" s="53" t="s">
        <v>152</v>
      </c>
      <c r="H705" s="110">
        <v>20121680</v>
      </c>
      <c r="I705" s="110">
        <v>20095996</v>
      </c>
      <c r="J705" s="110">
        <v>19947311</v>
      </c>
      <c r="K705" s="110">
        <v>19870647</v>
      </c>
      <c r="L705" s="110">
        <v>19870647</v>
      </c>
      <c r="M705" s="110">
        <v>19644350</v>
      </c>
      <c r="N705" s="110">
        <v>19530631</v>
      </c>
      <c r="O705" s="110">
        <v>19530631</v>
      </c>
      <c r="P705" s="110">
        <v>19328838.000000067</v>
      </c>
      <c r="Q705" s="110">
        <v>19328838</v>
      </c>
      <c r="R705" s="110">
        <v>19328838</v>
      </c>
    </row>
    <row r="706" spans="3:19" s="79" customFormat="1" ht="13.15" customHeight="1" x14ac:dyDescent="0.2">
      <c r="C706" s="114"/>
      <c r="D706" s="53" t="s">
        <v>182</v>
      </c>
      <c r="E706" s="53" t="s">
        <v>31</v>
      </c>
      <c r="F706" s="53" t="s">
        <v>19</v>
      </c>
      <c r="G706" s="53" t="s">
        <v>152</v>
      </c>
      <c r="H706" s="110">
        <v>7481171</v>
      </c>
      <c r="I706" s="110">
        <v>7481171</v>
      </c>
      <c r="J706" s="110">
        <v>7481171</v>
      </c>
      <c r="K706" s="110">
        <v>7481171</v>
      </c>
      <c r="L706" s="110">
        <v>7481171</v>
      </c>
      <c r="M706" s="110">
        <v>7481171</v>
      </c>
      <c r="N706" s="110">
        <v>7481171</v>
      </c>
      <c r="O706" s="110">
        <v>7481171</v>
      </c>
      <c r="P706" s="110">
        <v>7481171</v>
      </c>
      <c r="Q706" s="110">
        <v>7481171</v>
      </c>
      <c r="R706" s="110">
        <v>7481171</v>
      </c>
      <c r="S706" s="143"/>
    </row>
    <row r="707" spans="3:19" s="79" customFormat="1" ht="13.15" customHeight="1" x14ac:dyDescent="0.2">
      <c r="C707" s="114"/>
      <c r="D707" s="53" t="s">
        <v>182</v>
      </c>
      <c r="E707" s="53" t="s">
        <v>58</v>
      </c>
      <c r="F707" s="53" t="s">
        <v>19</v>
      </c>
      <c r="G707" s="53" t="s">
        <v>191</v>
      </c>
      <c r="H707" s="110">
        <v>0.83179037078553608</v>
      </c>
      <c r="I707" s="110">
        <v>0.89324068711970372</v>
      </c>
      <c r="J707" s="110">
        <v>0.8876008853887648</v>
      </c>
      <c r="K707" s="110">
        <v>0.88599233734180383</v>
      </c>
      <c r="L707" s="110">
        <v>0.88145051868560642</v>
      </c>
      <c r="M707" s="110">
        <v>0.8710671440116099</v>
      </c>
      <c r="N707" s="110">
        <v>0.87352077003394712</v>
      </c>
      <c r="O707" s="110">
        <v>0.89523360878190161</v>
      </c>
      <c r="P707" s="110" t="e">
        <v>#N/A</v>
      </c>
      <c r="Q707" s="110" t="e">
        <v>#N/A</v>
      </c>
      <c r="R707" s="110" t="e">
        <v>#N/A</v>
      </c>
    </row>
    <row r="708" spans="3:19" s="79" customFormat="1" ht="13.15" customHeight="1" x14ac:dyDescent="0.2">
      <c r="C708" s="114"/>
      <c r="D708" s="53" t="s">
        <v>182</v>
      </c>
      <c r="E708" s="53" t="s">
        <v>60</v>
      </c>
      <c r="F708" s="53" t="s">
        <v>19</v>
      </c>
      <c r="G708" s="53" t="s">
        <v>191</v>
      </c>
      <c r="H708" s="110">
        <v>0.34456544303024217</v>
      </c>
      <c r="I708" s="110">
        <v>0.64839599999999997</v>
      </c>
      <c r="J708" s="110">
        <v>0.6585916520402868</v>
      </c>
      <c r="K708" s="110">
        <v>0.66878730408057396</v>
      </c>
      <c r="L708" s="110">
        <v>0.6789829561208609</v>
      </c>
      <c r="M708" s="110">
        <v>0.75640635891051744</v>
      </c>
      <c r="N708" s="110">
        <v>0.81982566613637953</v>
      </c>
      <c r="O708" s="110">
        <v>0.86961557941138445</v>
      </c>
      <c r="P708" s="110">
        <v>0.93742754340056889</v>
      </c>
      <c r="Q708" s="110">
        <v>0.96107993373000478</v>
      </c>
      <c r="R708" s="110">
        <v>0.9582794493149851</v>
      </c>
    </row>
    <row r="709" spans="3:19" s="79" customFormat="1" ht="13.15" customHeight="1" x14ac:dyDescent="0.2">
      <c r="C709" s="114"/>
      <c r="D709" s="53" t="s">
        <v>182</v>
      </c>
      <c r="E709" s="53" t="s">
        <v>61</v>
      </c>
      <c r="F709" s="53" t="s">
        <v>19</v>
      </c>
      <c r="G709" s="53" t="s">
        <v>191</v>
      </c>
      <c r="H709" s="110">
        <v>0.18432715947810843</v>
      </c>
      <c r="I709" s="110">
        <v>0.60190299999999997</v>
      </c>
      <c r="J709" s="110">
        <v>0.61771185075361112</v>
      </c>
      <c r="K709" s="110">
        <v>0.63352070150722239</v>
      </c>
      <c r="L709" s="110">
        <v>0.64932955226083344</v>
      </c>
      <c r="M709" s="110">
        <v>0.73849282965728003</v>
      </c>
      <c r="N709" s="110">
        <v>0.77737501387574282</v>
      </c>
      <c r="O709" s="110">
        <v>0.82782985626689143</v>
      </c>
      <c r="P709" s="110">
        <v>0.88570259035893451</v>
      </c>
      <c r="Q709" s="110">
        <v>0.94530036493918801</v>
      </c>
      <c r="R709" s="110">
        <v>0.9570923328320482</v>
      </c>
    </row>
    <row r="710" spans="3:19" s="79" customFormat="1" ht="13.15" customHeight="1" x14ac:dyDescent="0.2">
      <c r="C710" s="114"/>
      <c r="D710" s="53" t="s">
        <v>182</v>
      </c>
      <c r="E710" s="53" t="s">
        <v>62</v>
      </c>
      <c r="F710" s="53" t="s">
        <v>19</v>
      </c>
      <c r="G710" s="53" t="s">
        <v>191</v>
      </c>
      <c r="H710" s="110" t="e">
        <v>#N/A</v>
      </c>
      <c r="I710" s="110" t="e">
        <v>#N/A</v>
      </c>
      <c r="J710" s="110" t="e">
        <v>#N/A</v>
      </c>
      <c r="K710" s="110" t="e">
        <v>#N/A</v>
      </c>
      <c r="L710" s="110" t="e">
        <v>#N/A</v>
      </c>
      <c r="M710" s="110" t="e">
        <v>#N/A</v>
      </c>
      <c r="N710" s="110">
        <v>0.65897550000000005</v>
      </c>
      <c r="O710" s="110">
        <v>0.72842249999999997</v>
      </c>
      <c r="P710" s="110">
        <v>0.85225773329207899</v>
      </c>
      <c r="Q710" s="110">
        <v>0.91793018698007278</v>
      </c>
      <c r="R710" s="110">
        <v>0.9500232550548332</v>
      </c>
    </row>
    <row r="711" spans="3:19" s="79" customFormat="1" ht="13.15" customHeight="1" x14ac:dyDescent="0.2">
      <c r="C711" s="114"/>
      <c r="D711" s="53" t="s">
        <v>182</v>
      </c>
      <c r="E711" s="53" t="s">
        <v>63</v>
      </c>
      <c r="F711" s="53" t="s">
        <v>19</v>
      </c>
      <c r="G711" s="53" t="s">
        <v>191</v>
      </c>
      <c r="H711" s="110" t="e">
        <v>#N/A</v>
      </c>
      <c r="I711" s="110" t="e">
        <v>#N/A</v>
      </c>
      <c r="J711" s="110" t="e">
        <v>#N/A</v>
      </c>
      <c r="K711" s="110" t="e">
        <v>#N/A</v>
      </c>
      <c r="L711" s="110" t="e">
        <v>#N/A</v>
      </c>
      <c r="M711" s="110" t="e">
        <v>#N/A</v>
      </c>
      <c r="N711" s="110" t="e">
        <v>#N/A</v>
      </c>
      <c r="O711" s="110" t="e">
        <v>#N/A</v>
      </c>
      <c r="P711" s="110">
        <v>0</v>
      </c>
      <c r="Q711" s="110">
        <v>0</v>
      </c>
      <c r="R711" s="110">
        <v>0</v>
      </c>
    </row>
    <row r="712" spans="3:19" s="79" customFormat="1" ht="13.15" customHeight="1" x14ac:dyDescent="0.2">
      <c r="C712" s="114"/>
      <c r="D712" s="53" t="s">
        <v>182</v>
      </c>
      <c r="E712" s="53" t="s">
        <v>65</v>
      </c>
      <c r="F712" s="53" t="s">
        <v>19</v>
      </c>
      <c r="G712" s="53" t="s">
        <v>191</v>
      </c>
      <c r="H712" s="110">
        <v>0.89995409809507099</v>
      </c>
      <c r="I712" s="110">
        <v>0.89413482194164529</v>
      </c>
      <c r="J712" s="110">
        <v>0.8876008853887648</v>
      </c>
      <c r="K712" s="110">
        <v>0.88599233734180383</v>
      </c>
      <c r="L712" s="110">
        <v>0.88145051868560642</v>
      </c>
      <c r="M712" s="110">
        <v>0.8710671440116099</v>
      </c>
      <c r="N712" s="110">
        <v>0.87352077003394712</v>
      </c>
      <c r="O712" s="110">
        <v>0.89523360878190161</v>
      </c>
      <c r="P712" s="110">
        <v>0.94106425489650558</v>
      </c>
      <c r="Q712" s="110">
        <v>0.97772930960294013</v>
      </c>
      <c r="R712" s="110">
        <v>0.97785899259620002</v>
      </c>
    </row>
    <row r="713" spans="3:19" s="79" customFormat="1" ht="13.15" customHeight="1" x14ac:dyDescent="0.2">
      <c r="C713" s="114"/>
      <c r="D713" s="53" t="s">
        <v>182</v>
      </c>
      <c r="E713" s="53" t="s">
        <v>70</v>
      </c>
      <c r="F713" s="53" t="s">
        <v>19</v>
      </c>
      <c r="G713" s="53" t="s">
        <v>191</v>
      </c>
      <c r="H713" s="110">
        <v>0.65928542470156071</v>
      </c>
      <c r="I713" s="110">
        <v>0.69240657645708137</v>
      </c>
      <c r="J713" s="110">
        <v>0.70414190699744117</v>
      </c>
      <c r="K713" s="110">
        <v>0.71705266860872741</v>
      </c>
      <c r="L713" s="110">
        <v>0.73962381057983451</v>
      </c>
      <c r="M713" s="110">
        <v>0.75640635891051744</v>
      </c>
      <c r="N713" s="110">
        <v>0.81982566613637953</v>
      </c>
      <c r="O713" s="110">
        <v>0.86961557941138445</v>
      </c>
      <c r="P713" s="110">
        <v>0.93321792580126017</v>
      </c>
      <c r="Q713" s="110">
        <v>0.97207050987467458</v>
      </c>
      <c r="R713" s="110">
        <v>0.958651145811105</v>
      </c>
    </row>
    <row r="714" spans="3:19" s="79" customFormat="1" ht="13.15" customHeight="1" x14ac:dyDescent="0.2">
      <c r="C714" s="114"/>
      <c r="D714" s="53" t="s">
        <v>182</v>
      </c>
      <c r="E714" s="53" t="s">
        <v>225</v>
      </c>
      <c r="F714" s="53" t="s">
        <v>19</v>
      </c>
      <c r="G714" s="53" t="s">
        <v>191</v>
      </c>
      <c r="H714" s="110" t="e">
        <v>#N/A</v>
      </c>
      <c r="I714" s="110" t="e">
        <v>#N/A</v>
      </c>
      <c r="J714" s="110" t="e">
        <v>#N/A</v>
      </c>
      <c r="K714" s="110" t="e">
        <v>#N/A</v>
      </c>
      <c r="L714" s="110" t="e">
        <v>#N/A</v>
      </c>
      <c r="M714" s="110" t="e">
        <v>#N/A</v>
      </c>
      <c r="N714" s="110">
        <v>0.68146102757522731</v>
      </c>
      <c r="O714" s="110">
        <v>0.7594310051184836</v>
      </c>
      <c r="P714" s="110">
        <v>0.8708649318709184</v>
      </c>
      <c r="Q714" s="110">
        <v>0.95586377592453919</v>
      </c>
      <c r="R714" s="110">
        <v>0.94990174552941409</v>
      </c>
    </row>
    <row r="715" spans="3:19" s="79" customFormat="1" ht="13.15" customHeight="1" x14ac:dyDescent="0.2">
      <c r="C715" s="114"/>
      <c r="D715" s="53" t="s">
        <v>182</v>
      </c>
      <c r="E715" s="53" t="s">
        <v>226</v>
      </c>
      <c r="F715" s="53" t="s">
        <v>19</v>
      </c>
      <c r="G715" s="53" t="s">
        <v>191</v>
      </c>
      <c r="H715" s="110" t="e">
        <v>#N/A</v>
      </c>
      <c r="I715" s="110" t="e">
        <v>#N/A</v>
      </c>
      <c r="J715" s="110" t="e">
        <v>#N/A</v>
      </c>
      <c r="K715" s="110" t="e">
        <v>#N/A</v>
      </c>
      <c r="L715" s="110" t="e">
        <v>#N/A</v>
      </c>
      <c r="M715" s="110" t="e">
        <v>#N/A</v>
      </c>
      <c r="N715" s="110" t="e">
        <v>#N/A</v>
      </c>
      <c r="O715" s="110" t="e">
        <v>#N/A</v>
      </c>
      <c r="P715" s="110" t="e">
        <v>#N/A</v>
      </c>
      <c r="Q715" s="110" t="e">
        <v>#N/A</v>
      </c>
      <c r="R715" s="110">
        <v>0.95706354558701734</v>
      </c>
    </row>
    <row r="716" spans="3:19" s="79" customFormat="1" ht="13.15" customHeight="1" x14ac:dyDescent="0.2">
      <c r="C716" s="114"/>
      <c r="D716" s="53" t="s">
        <v>182</v>
      </c>
      <c r="E716" s="53" t="s">
        <v>74</v>
      </c>
      <c r="F716" s="53" t="s">
        <v>19</v>
      </c>
      <c r="G716" s="53" t="s">
        <v>191</v>
      </c>
      <c r="H716" s="110">
        <v>0.75763379823827048</v>
      </c>
      <c r="I716" s="110">
        <v>0.71430020781505998</v>
      </c>
      <c r="J716" s="110">
        <v>0.68327780467009525</v>
      </c>
      <c r="K716" s="110">
        <v>0.65937629562643396</v>
      </c>
      <c r="L716" s="110">
        <v>0.61887799123254317</v>
      </c>
      <c r="M716" s="110">
        <v>0.57774548011361204</v>
      </c>
      <c r="N716" s="110">
        <v>0.56711764053774538</v>
      </c>
      <c r="O716" s="110">
        <v>0.55920281554715201</v>
      </c>
      <c r="P716" s="110">
        <v>0.55138619135282751</v>
      </c>
      <c r="Q716" s="110">
        <v>0.53054540357382751</v>
      </c>
      <c r="R716" s="110">
        <v>0.37547020166555706</v>
      </c>
    </row>
    <row r="717" spans="3:19" s="79" customFormat="1" ht="13.15" customHeight="1" x14ac:dyDescent="0.2">
      <c r="C717" s="114"/>
      <c r="D717" s="53" t="s">
        <v>182</v>
      </c>
      <c r="E717" s="53" t="s">
        <v>78</v>
      </c>
      <c r="F717" s="53" t="s">
        <v>19</v>
      </c>
      <c r="G717" s="53" t="s">
        <v>191</v>
      </c>
      <c r="H717" s="110">
        <v>0.15947155866374396</v>
      </c>
      <c r="I717" s="110">
        <v>0.13732903578864861</v>
      </c>
      <c r="J717" s="110">
        <v>0.11774723119855973</v>
      </c>
      <c r="K717" s="110">
        <v>0.11000430631298075</v>
      </c>
      <c r="L717" s="110">
        <v>9.4314930551120904E-2</v>
      </c>
      <c r="M717" s="110">
        <v>8.5823048921483319E-2</v>
      </c>
      <c r="N717" s="110">
        <v>9.1666210323366179E-2</v>
      </c>
      <c r="O717" s="110">
        <v>9.1154107236281534E-2</v>
      </c>
      <c r="P717" s="110">
        <v>9.1248125037695679E-2</v>
      </c>
      <c r="Q717" s="110">
        <v>9.1311485420681168E-2</v>
      </c>
      <c r="R717" s="110">
        <v>5.4898318618050015E-2</v>
      </c>
    </row>
    <row r="718" spans="3:19" s="79" customFormat="1" ht="13.15" customHeight="1" x14ac:dyDescent="0.2">
      <c r="C718" s="114"/>
      <c r="D718" s="53" t="s">
        <v>182</v>
      </c>
      <c r="E718" s="53" t="s">
        <v>82</v>
      </c>
      <c r="F718" s="53" t="s">
        <v>19</v>
      </c>
      <c r="G718" s="53" t="s">
        <v>191</v>
      </c>
      <c r="H718" s="110" t="e">
        <v>#N/A</v>
      </c>
      <c r="I718" s="110" t="e">
        <v>#N/A</v>
      </c>
      <c r="J718" s="110" t="e">
        <v>#N/A</v>
      </c>
      <c r="K718" s="110" t="e">
        <v>#N/A</v>
      </c>
      <c r="L718" s="110" t="e">
        <v>#N/A</v>
      </c>
      <c r="M718" s="110" t="e">
        <v>#N/A</v>
      </c>
      <c r="N718" s="110">
        <v>0</v>
      </c>
      <c r="O718" s="110">
        <v>0</v>
      </c>
      <c r="P718" s="110">
        <v>0</v>
      </c>
      <c r="Q718" s="110">
        <v>0</v>
      </c>
      <c r="R718" s="110">
        <v>0</v>
      </c>
    </row>
    <row r="719" spans="3:19" s="79" customFormat="1" ht="13.15" customHeight="1" x14ac:dyDescent="0.2">
      <c r="C719" s="114"/>
      <c r="D719" s="53" t="s">
        <v>182</v>
      </c>
      <c r="E719" s="53" t="s">
        <v>86</v>
      </c>
      <c r="F719" s="53" t="s">
        <v>19</v>
      </c>
      <c r="G719" s="53" t="s">
        <v>191</v>
      </c>
      <c r="H719" s="110">
        <v>0.54724307197362554</v>
      </c>
      <c r="I719" s="110">
        <v>0.58047857748472798</v>
      </c>
      <c r="J719" s="110">
        <v>0.58177729472529049</v>
      </c>
      <c r="K719" s="110">
        <v>0.59705073794065044</v>
      </c>
      <c r="L719" s="110">
        <v>0.60965118127971762</v>
      </c>
      <c r="M719" s="110">
        <v>0.6274948922983965</v>
      </c>
      <c r="N719" s="110">
        <v>0.68146102757522731</v>
      </c>
      <c r="O719" s="110">
        <v>0.7594310051184836</v>
      </c>
      <c r="P719" s="110">
        <v>0.8708649318709184</v>
      </c>
      <c r="Q719" s="110">
        <v>0.95586377592453919</v>
      </c>
      <c r="R719" s="110">
        <v>0.94990174552941409</v>
      </c>
    </row>
    <row r="720" spans="3:19" s="79" customFormat="1" ht="13.15" customHeight="1" x14ac:dyDescent="0.2">
      <c r="C720" s="114"/>
      <c r="D720" s="53" t="s">
        <v>182</v>
      </c>
      <c r="E720" s="53" t="s">
        <v>90</v>
      </c>
      <c r="F720" s="53" t="s">
        <v>19</v>
      </c>
      <c r="G720" s="53" t="s">
        <v>191</v>
      </c>
      <c r="H720" s="110">
        <v>0.26186181280978604</v>
      </c>
      <c r="I720" s="110">
        <v>0.29270979102068378</v>
      </c>
      <c r="J720" s="110">
        <v>0.28944669585798438</v>
      </c>
      <c r="K720" s="110">
        <v>0.30597858100247194</v>
      </c>
      <c r="L720" s="110">
        <v>0.35878908529159403</v>
      </c>
      <c r="M720" s="110">
        <v>0.37678259192310937</v>
      </c>
      <c r="N720" s="110">
        <v>0.42802958445839984</v>
      </c>
      <c r="O720" s="110">
        <v>0.42318268634302447</v>
      </c>
      <c r="P720" s="110">
        <v>0.43740184914074048</v>
      </c>
      <c r="Q720" s="110">
        <v>0.40199256965322516</v>
      </c>
      <c r="R720" s="110">
        <v>0.32914116959543843</v>
      </c>
    </row>
    <row r="721" spans="3:19" s="79" customFormat="1" ht="13.15" customHeight="1" x14ac:dyDescent="0.2">
      <c r="C721" s="114"/>
      <c r="D721" s="53" t="s">
        <v>182</v>
      </c>
      <c r="E721" s="53" t="s">
        <v>94</v>
      </c>
      <c r="F721" s="53" t="s">
        <v>19</v>
      </c>
      <c r="G721" s="53" t="s">
        <v>191</v>
      </c>
      <c r="H721" s="110" t="e">
        <v>#N/A</v>
      </c>
      <c r="I721" s="110" t="e">
        <v>#N/A</v>
      </c>
      <c r="J721" s="110" t="e">
        <v>#N/A</v>
      </c>
      <c r="K721" s="110" t="e">
        <v>#N/A</v>
      </c>
      <c r="L721" s="110" t="e">
        <v>#N/A</v>
      </c>
      <c r="M721" s="110" t="e">
        <v>#N/A</v>
      </c>
      <c r="N721" s="110">
        <v>0</v>
      </c>
      <c r="O721" s="110">
        <v>0</v>
      </c>
      <c r="P721" s="110">
        <v>0</v>
      </c>
      <c r="Q721" s="110">
        <v>0</v>
      </c>
      <c r="R721" s="110">
        <v>8.4641340629838163E-2</v>
      </c>
    </row>
    <row r="722" spans="3:19" s="79" customFormat="1" ht="13.15" customHeight="1" x14ac:dyDescent="0.2">
      <c r="C722" s="114"/>
      <c r="D722" s="53" t="s">
        <v>182</v>
      </c>
      <c r="E722" s="53" t="s">
        <v>98</v>
      </c>
      <c r="F722" s="53" t="s">
        <v>19</v>
      </c>
      <c r="G722" s="53" t="s">
        <v>191</v>
      </c>
      <c r="H722" s="110" t="e">
        <v>#N/A</v>
      </c>
      <c r="I722" s="110" t="e">
        <v>#N/A</v>
      </c>
      <c r="J722" s="110" t="e">
        <v>#N/A</v>
      </c>
      <c r="K722" s="110" t="e">
        <v>#N/A</v>
      </c>
      <c r="L722" s="110" t="e">
        <v>#N/A</v>
      </c>
      <c r="M722" s="110" t="e">
        <v>#N/A</v>
      </c>
      <c r="N722" s="110">
        <v>0.56117892506400402</v>
      </c>
      <c r="O722" s="110">
        <v>0.5609035647757159</v>
      </c>
      <c r="P722" s="110">
        <v>0.57988762721771769</v>
      </c>
      <c r="Q722" s="110">
        <v>0.57998888141976701</v>
      </c>
      <c r="R722" s="110">
        <v>0.52551625248189848</v>
      </c>
    </row>
    <row r="723" spans="3:19" s="79" customFormat="1" ht="13.15" customHeight="1" x14ac:dyDescent="0.2">
      <c r="C723" s="114"/>
      <c r="D723" s="53" t="s">
        <v>182</v>
      </c>
      <c r="E723" s="53" t="s">
        <v>102</v>
      </c>
      <c r="F723" s="53" t="s">
        <v>19</v>
      </c>
      <c r="G723" s="53" t="s">
        <v>191</v>
      </c>
      <c r="H723" s="110">
        <v>0.25010349315635211</v>
      </c>
      <c r="I723" s="110">
        <v>0.55761203693913697</v>
      </c>
      <c r="J723" s="110">
        <v>0.66121052439517825</v>
      </c>
      <c r="K723" s="110">
        <v>0.75196195889654172</v>
      </c>
      <c r="L723" s="110">
        <v>0.93589573076193555</v>
      </c>
      <c r="M723" s="110">
        <v>0.96286049336393997</v>
      </c>
      <c r="N723" s="110">
        <v>0.99106022305866293</v>
      </c>
      <c r="O723" s="110">
        <v>0.99672551262362541</v>
      </c>
      <c r="P723" s="110">
        <v>0.9991018785695448</v>
      </c>
      <c r="Q723" s="110">
        <v>0.99967113057568124</v>
      </c>
      <c r="R723" s="110" t="e">
        <v>#N/A</v>
      </c>
    </row>
    <row r="724" spans="3:19" s="79" customFormat="1" ht="13.15" customHeight="1" x14ac:dyDescent="0.2">
      <c r="C724" s="114"/>
      <c r="D724" s="53" t="s">
        <v>182</v>
      </c>
      <c r="E724" s="53" t="s">
        <v>106</v>
      </c>
      <c r="F724" s="53" t="s">
        <v>19</v>
      </c>
      <c r="G724" s="53" t="s">
        <v>191</v>
      </c>
      <c r="H724" s="110" t="e">
        <v>#N/A</v>
      </c>
      <c r="I724" s="110" t="e">
        <v>#N/A</v>
      </c>
      <c r="J724" s="110" t="e">
        <v>#N/A</v>
      </c>
      <c r="K724" s="110">
        <v>0.44735000000000003</v>
      </c>
      <c r="L724" s="110">
        <v>0.71957500000000008</v>
      </c>
      <c r="M724" s="110">
        <v>0.77332500000000004</v>
      </c>
      <c r="N724" s="110">
        <v>0.85446237590499408</v>
      </c>
      <c r="O724" s="110">
        <v>0.93934910007514294</v>
      </c>
      <c r="P724" s="110">
        <v>0.97141004130867803</v>
      </c>
      <c r="Q724" s="110" t="e">
        <v>#N/A</v>
      </c>
      <c r="R724" s="110" t="e">
        <v>#N/A</v>
      </c>
    </row>
    <row r="725" spans="3:19" s="79" customFormat="1" ht="13.15" customHeight="1" x14ac:dyDescent="0.2">
      <c r="C725" s="114"/>
      <c r="D725" s="53" t="s">
        <v>182</v>
      </c>
      <c r="E725" s="53" t="s">
        <v>108</v>
      </c>
      <c r="F725" s="53" t="s">
        <v>19</v>
      </c>
      <c r="G725" s="53" t="s">
        <v>191</v>
      </c>
      <c r="H725" s="110" t="e">
        <v>#N/A</v>
      </c>
      <c r="I725" s="110" t="e">
        <v>#N/A</v>
      </c>
      <c r="J725" s="110" t="e">
        <v>#N/A</v>
      </c>
      <c r="K725" s="110" t="e">
        <v>#N/A</v>
      </c>
      <c r="L725" s="110" t="e">
        <v>#N/A</v>
      </c>
      <c r="M725" s="110" t="e">
        <v>#N/A</v>
      </c>
      <c r="N725" s="110" t="e">
        <v>#N/A</v>
      </c>
      <c r="O725" s="110">
        <v>0.11694652241112828</v>
      </c>
      <c r="P725" s="110">
        <v>0.24870611833361381</v>
      </c>
      <c r="Q725" s="110">
        <v>0.26753285013803318</v>
      </c>
      <c r="R725" s="110">
        <v>0.32751182936468098</v>
      </c>
    </row>
    <row r="726" spans="3:19" s="79" customFormat="1" ht="13.15" customHeight="1" x14ac:dyDescent="0.2">
      <c r="C726" s="114"/>
      <c r="D726" s="53" t="s">
        <v>182</v>
      </c>
      <c r="E726" s="53" t="s">
        <v>207</v>
      </c>
      <c r="F726" s="53" t="s">
        <v>19</v>
      </c>
      <c r="G726" s="53" t="s">
        <v>191</v>
      </c>
      <c r="H726" s="110" t="e">
        <v>#N/A</v>
      </c>
      <c r="I726" s="110" t="e">
        <v>#N/A</v>
      </c>
      <c r="J726" s="110" t="e">
        <v>#N/A</v>
      </c>
      <c r="K726" s="110" t="e">
        <v>#N/A</v>
      </c>
      <c r="L726" s="110" t="e">
        <v>#N/A</v>
      </c>
      <c r="M726" s="110" t="e">
        <v>#N/A</v>
      </c>
      <c r="N726" s="110" t="e">
        <v>#N/A</v>
      </c>
      <c r="O726" s="110" t="e">
        <v>#N/A</v>
      </c>
      <c r="P726" s="110" t="e">
        <v>#N/A</v>
      </c>
      <c r="Q726" s="110">
        <v>0.25656852383136275</v>
      </c>
      <c r="R726" s="110">
        <v>0.2891820010530437</v>
      </c>
    </row>
    <row r="727" spans="3:19" s="79" customFormat="1" ht="13.15" customHeight="1" x14ac:dyDescent="0.2">
      <c r="C727" s="114"/>
      <c r="D727" s="53" t="s">
        <v>182</v>
      </c>
      <c r="E727" s="53" t="s">
        <v>112</v>
      </c>
      <c r="F727" s="53" t="s">
        <v>19</v>
      </c>
      <c r="G727" s="53" t="s">
        <v>191</v>
      </c>
      <c r="H727" s="110">
        <v>1</v>
      </c>
      <c r="I727" s="110">
        <v>1</v>
      </c>
      <c r="J727" s="110">
        <v>1</v>
      </c>
      <c r="K727" s="110">
        <v>1</v>
      </c>
      <c r="L727" s="110">
        <v>1</v>
      </c>
      <c r="M727" s="110">
        <v>1</v>
      </c>
      <c r="N727" s="110">
        <v>1</v>
      </c>
      <c r="O727" s="110">
        <v>1</v>
      </c>
      <c r="P727" s="110">
        <v>1</v>
      </c>
      <c r="Q727" s="110">
        <v>1</v>
      </c>
      <c r="R727" s="110">
        <v>1</v>
      </c>
    </row>
    <row r="728" spans="3:19" s="79" customFormat="1" ht="13.15" customHeight="1" x14ac:dyDescent="0.2">
      <c r="C728" s="114"/>
      <c r="D728" s="53" t="s">
        <v>182</v>
      </c>
      <c r="E728" s="53" t="s">
        <v>52</v>
      </c>
      <c r="F728" s="53" t="s">
        <v>19</v>
      </c>
      <c r="G728" s="53" t="s">
        <v>191</v>
      </c>
      <c r="H728" s="110">
        <v>0.99862795543638827</v>
      </c>
      <c r="I728" s="110">
        <v>0.99841468668474498</v>
      </c>
      <c r="J728" s="110">
        <v>0.99894916183576077</v>
      </c>
      <c r="K728" s="110">
        <v>0.99991044182789035</v>
      </c>
      <c r="L728" s="110">
        <v>0.99997847930491091</v>
      </c>
      <c r="M728" s="110">
        <v>0.99997847930491091</v>
      </c>
      <c r="N728" s="110" t="e">
        <v>#N/A</v>
      </c>
      <c r="O728" s="110" t="e">
        <v>#N/A</v>
      </c>
      <c r="P728" s="110" t="e">
        <v>#N/A</v>
      </c>
      <c r="Q728" s="110" t="e">
        <v>#N/A</v>
      </c>
      <c r="R728" s="110" t="e">
        <v>#N/A</v>
      </c>
    </row>
    <row r="729" spans="3:19" s="79" customFormat="1" ht="13.15" customHeight="1" x14ac:dyDescent="0.2">
      <c r="C729" s="114"/>
      <c r="D729" s="53" t="s">
        <v>182</v>
      </c>
      <c r="E729" s="53" t="s">
        <v>53</v>
      </c>
      <c r="F729" s="53" t="s">
        <v>19</v>
      </c>
      <c r="G729" s="53" t="s">
        <v>191</v>
      </c>
      <c r="H729" s="110" t="e">
        <v>#N/A</v>
      </c>
      <c r="I729" s="110" t="e">
        <v>#N/A</v>
      </c>
      <c r="J729" s="110" t="e">
        <v>#N/A</v>
      </c>
      <c r="K729" s="110" t="e">
        <v>#N/A</v>
      </c>
      <c r="L729" s="110">
        <v>0.72785146933285227</v>
      </c>
      <c r="M729" s="110">
        <v>0.74770015550799829</v>
      </c>
      <c r="N729" s="110" t="e">
        <v>#N/A</v>
      </c>
      <c r="O729" s="110" t="e">
        <v>#N/A</v>
      </c>
      <c r="P729" s="110" t="e">
        <v>#N/A</v>
      </c>
      <c r="Q729" s="110" t="e">
        <v>#N/A</v>
      </c>
      <c r="R729" s="110" t="e">
        <v>#N/A</v>
      </c>
    </row>
    <row r="730" spans="3:19" s="79" customFormat="1" ht="13.15" customHeight="1" x14ac:dyDescent="0.2">
      <c r="C730" s="114"/>
      <c r="D730" s="53" t="s">
        <v>182</v>
      </c>
      <c r="E730" s="53" t="s">
        <v>124</v>
      </c>
      <c r="F730" s="53" t="s">
        <v>19</v>
      </c>
      <c r="G730" s="53" t="s">
        <v>191</v>
      </c>
      <c r="H730" s="110">
        <v>0.28833988689738543</v>
      </c>
      <c r="I730" s="110">
        <v>0.32662065871773283</v>
      </c>
      <c r="J730" s="110">
        <v>0.30870798762634516</v>
      </c>
      <c r="K730" s="110">
        <v>0.32339737813997887</v>
      </c>
      <c r="L730" s="110">
        <v>0.40326967050135393</v>
      </c>
      <c r="M730" s="110">
        <v>0.43443152025147996</v>
      </c>
      <c r="N730" s="110" t="e">
        <v>#N/A</v>
      </c>
      <c r="O730" s="110" t="e">
        <v>#N/A</v>
      </c>
      <c r="P730" s="110" t="e">
        <v>#N/A</v>
      </c>
      <c r="Q730" s="110" t="e">
        <v>#N/A</v>
      </c>
      <c r="R730" s="110" t="e">
        <v>#N/A</v>
      </c>
    </row>
    <row r="731" spans="3:19" s="79" customFormat="1" ht="13.15" customHeight="1" x14ac:dyDescent="0.2">
      <c r="C731" s="114"/>
      <c r="D731" s="53" t="s">
        <v>182</v>
      </c>
      <c r="E731" s="53" t="s">
        <v>129</v>
      </c>
      <c r="F731" s="53" t="s">
        <v>19</v>
      </c>
      <c r="G731" s="53" t="s">
        <v>191</v>
      </c>
      <c r="H731" s="110">
        <v>0.60696914961574866</v>
      </c>
      <c r="I731" s="110">
        <v>0.67407789502472271</v>
      </c>
      <c r="J731" s="110">
        <v>0.65533697866283236</v>
      </c>
      <c r="K731" s="110">
        <v>0.67446152480674482</v>
      </c>
      <c r="L731" s="110">
        <v>0.67261315106953179</v>
      </c>
      <c r="M731" s="110">
        <v>0.66662465007149285</v>
      </c>
      <c r="N731" s="110" t="e">
        <v>#N/A</v>
      </c>
      <c r="O731" s="110" t="e">
        <v>#N/A</v>
      </c>
      <c r="P731" s="110" t="e">
        <v>#N/A</v>
      </c>
      <c r="Q731" s="110" t="e">
        <v>#N/A</v>
      </c>
      <c r="R731" s="110" t="e">
        <v>#N/A</v>
      </c>
    </row>
    <row r="732" spans="3:19" s="79" customFormat="1" ht="13.15" customHeight="1" x14ac:dyDescent="0.2">
      <c r="C732" s="114"/>
      <c r="D732" s="53" t="s">
        <v>182</v>
      </c>
      <c r="E732" s="53" t="s">
        <v>134</v>
      </c>
      <c r="F732" s="53" t="s">
        <v>19</v>
      </c>
      <c r="G732" s="53" t="s">
        <v>191</v>
      </c>
      <c r="H732" s="110">
        <v>0.99725591087277643</v>
      </c>
      <c r="I732" s="110">
        <v>0.99682937336948985</v>
      </c>
      <c r="J732" s="110">
        <v>0.99789832367152143</v>
      </c>
      <c r="K732" s="110">
        <v>0.99982088365578059</v>
      </c>
      <c r="L732" s="110">
        <v>0.99995695860982192</v>
      </c>
      <c r="M732" s="110">
        <v>0.99995695860982192</v>
      </c>
      <c r="N732" s="110" t="e">
        <v>#N/A</v>
      </c>
      <c r="O732" s="110" t="e">
        <v>#N/A</v>
      </c>
      <c r="P732" s="110" t="e">
        <v>#N/A</v>
      </c>
      <c r="Q732" s="110" t="e">
        <v>#N/A</v>
      </c>
      <c r="R732" s="110" t="e">
        <v>#N/A</v>
      </c>
    </row>
    <row r="733" spans="3:19" s="79" customFormat="1" ht="13.15" customHeight="1" x14ac:dyDescent="0.2">
      <c r="C733" s="114"/>
      <c r="D733" s="53" t="s">
        <v>183</v>
      </c>
      <c r="E733" s="53" t="s">
        <v>147</v>
      </c>
      <c r="F733" s="53" t="s">
        <v>19</v>
      </c>
      <c r="G733" s="53" t="s">
        <v>149</v>
      </c>
      <c r="H733" s="110">
        <v>49036</v>
      </c>
      <c r="I733" s="110">
        <v>49036</v>
      </c>
      <c r="J733" s="110">
        <v>49036</v>
      </c>
      <c r="K733" s="110">
        <v>49036</v>
      </c>
      <c r="L733" s="110">
        <v>49036</v>
      </c>
      <c r="M733" s="110">
        <v>49036</v>
      </c>
      <c r="N733" s="110">
        <v>49036</v>
      </c>
      <c r="O733" s="110">
        <v>49036</v>
      </c>
      <c r="P733" s="110">
        <v>49036</v>
      </c>
      <c r="Q733" s="110">
        <v>49036</v>
      </c>
      <c r="R733" s="110">
        <v>49034</v>
      </c>
    </row>
    <row r="734" spans="3:19" s="79" customFormat="1" ht="13.15" customHeight="1" x14ac:dyDescent="0.2">
      <c r="C734" s="114"/>
      <c r="D734" s="53" t="s">
        <v>183</v>
      </c>
      <c r="E734" s="53" t="s">
        <v>28</v>
      </c>
      <c r="F734" s="53" t="s">
        <v>19</v>
      </c>
      <c r="G734" s="53" t="s">
        <v>152</v>
      </c>
      <c r="H734" s="110">
        <v>5404322</v>
      </c>
      <c r="I734" s="110">
        <v>5419523</v>
      </c>
      <c r="J734" s="110">
        <v>5415949</v>
      </c>
      <c r="K734" s="110">
        <v>5421349</v>
      </c>
      <c r="L734" s="110">
        <v>5421349</v>
      </c>
      <c r="M734" s="110">
        <v>5435343</v>
      </c>
      <c r="N734" s="110">
        <v>5443120</v>
      </c>
      <c r="O734" s="110">
        <v>5443120</v>
      </c>
      <c r="P734" s="110">
        <v>5457873.0000000224</v>
      </c>
      <c r="Q734" s="110">
        <v>5459780.9999999981</v>
      </c>
      <c r="R734" s="110">
        <v>5449270</v>
      </c>
    </row>
    <row r="735" spans="3:19" s="79" customFormat="1" ht="13.15" customHeight="1" x14ac:dyDescent="0.2">
      <c r="C735" s="114"/>
      <c r="D735" s="53" t="s">
        <v>183</v>
      </c>
      <c r="E735" s="53" t="s">
        <v>31</v>
      </c>
      <c r="F735" s="53" t="s">
        <v>19</v>
      </c>
      <c r="G735" s="53" t="s">
        <v>152</v>
      </c>
      <c r="H735" s="110">
        <v>1935538</v>
      </c>
      <c r="I735" s="110">
        <v>1935538</v>
      </c>
      <c r="J735" s="110">
        <v>1936197</v>
      </c>
      <c r="K735" s="110">
        <v>1936196.0714285714</v>
      </c>
      <c r="L735" s="110">
        <v>1937947.1428571432</v>
      </c>
      <c r="M735" s="110">
        <v>1941193.9285714286</v>
      </c>
      <c r="N735" s="110">
        <v>1936352</v>
      </c>
      <c r="O735" s="110">
        <v>1936352</v>
      </c>
      <c r="P735" s="110">
        <v>1693085.8174966429</v>
      </c>
      <c r="Q735" s="110">
        <v>1693997.9531886168</v>
      </c>
      <c r="R735" s="110">
        <v>1833150</v>
      </c>
      <c r="S735" s="143"/>
    </row>
    <row r="736" spans="3:19" s="79" customFormat="1" ht="13.15" customHeight="1" x14ac:dyDescent="0.2">
      <c r="C736" s="114"/>
      <c r="D736" s="53" t="s">
        <v>183</v>
      </c>
      <c r="E736" s="53" t="s">
        <v>58</v>
      </c>
      <c r="F736" s="53" t="s">
        <v>19</v>
      </c>
      <c r="G736" s="53" t="s">
        <v>191</v>
      </c>
      <c r="H736" s="110">
        <v>0.76119519027114457</v>
      </c>
      <c r="I736" s="110">
        <v>0.86473161561880496</v>
      </c>
      <c r="J736" s="110">
        <v>0.86272534810872525</v>
      </c>
      <c r="K736" s="110">
        <v>0.87644981102563324</v>
      </c>
      <c r="L736" s="110">
        <v>0.87330232735228663</v>
      </c>
      <c r="M736" s="110">
        <v>0.88300000000000001</v>
      </c>
      <c r="N736" s="110">
        <v>0.92804850925864713</v>
      </c>
      <c r="O736" s="110">
        <v>0.97396620655748545</v>
      </c>
      <c r="P736" s="110" t="e">
        <v>#N/A</v>
      </c>
      <c r="Q736" s="110" t="e">
        <v>#N/A</v>
      </c>
      <c r="R736" s="110" t="e">
        <v>#N/A</v>
      </c>
    </row>
    <row r="737" spans="3:18" s="79" customFormat="1" ht="13.15" customHeight="1" x14ac:dyDescent="0.2">
      <c r="C737" s="114"/>
      <c r="D737" s="53" t="s">
        <v>183</v>
      </c>
      <c r="E737" s="53" t="s">
        <v>60</v>
      </c>
      <c r="F737" s="53" t="s">
        <v>19</v>
      </c>
      <c r="G737" s="53" t="s">
        <v>191</v>
      </c>
      <c r="H737" s="110">
        <v>0.45900000000000002</v>
      </c>
      <c r="I737" s="110">
        <v>0.48799999999999999</v>
      </c>
      <c r="J737" s="110">
        <v>0.53900000000000003</v>
      </c>
      <c r="K737" s="110">
        <v>0.64298469808898118</v>
      </c>
      <c r="L737" s="110">
        <v>0.69985108201756918</v>
      </c>
      <c r="M737" s="110">
        <v>0.7240132833843238</v>
      </c>
      <c r="N737" s="110">
        <v>0.70903848099415812</v>
      </c>
      <c r="O737" s="110">
        <v>0.74111262415098078</v>
      </c>
      <c r="P737" s="110">
        <v>0.82299971028887919</v>
      </c>
      <c r="Q737" s="110">
        <v>0.82831661949190238</v>
      </c>
      <c r="R737" s="110">
        <v>0.97399999999999998</v>
      </c>
    </row>
    <row r="738" spans="3:18" s="79" customFormat="1" ht="13.15" customHeight="1" x14ac:dyDescent="0.2">
      <c r="C738" s="114"/>
      <c r="D738" s="53" t="s">
        <v>183</v>
      </c>
      <c r="E738" s="53" t="s">
        <v>61</v>
      </c>
      <c r="F738" s="53" t="s">
        <v>19</v>
      </c>
      <c r="G738" s="53" t="s">
        <v>191</v>
      </c>
      <c r="H738" s="110">
        <v>0.32400000000000001</v>
      </c>
      <c r="I738" s="110">
        <v>0.35899999999999999</v>
      </c>
      <c r="J738" s="110">
        <v>0.45</v>
      </c>
      <c r="K738" s="110">
        <v>0.49</v>
      </c>
      <c r="L738" s="110">
        <v>0.53100805307235999</v>
      </c>
      <c r="M738" s="110">
        <v>0.54718226963781302</v>
      </c>
      <c r="N738" s="110">
        <v>0.57288401915044374</v>
      </c>
      <c r="O738" s="110">
        <v>0.61924232590458761</v>
      </c>
      <c r="P738" s="110">
        <v>0.75412150599938743</v>
      </c>
      <c r="Q738" s="110">
        <v>0.80204263695241673</v>
      </c>
      <c r="R738" s="110">
        <v>0.84731857185718573</v>
      </c>
    </row>
    <row r="739" spans="3:18" s="79" customFormat="1" ht="13.15" customHeight="1" x14ac:dyDescent="0.2">
      <c r="C739" s="114"/>
      <c r="D739" s="53" t="s">
        <v>183</v>
      </c>
      <c r="E739" s="53" t="s">
        <v>62</v>
      </c>
      <c r="F739" s="53" t="s">
        <v>19</v>
      </c>
      <c r="G739" s="53" t="s">
        <v>191</v>
      </c>
      <c r="H739" s="110" t="e">
        <v>#N/A</v>
      </c>
      <c r="I739" s="110" t="e">
        <v>#N/A</v>
      </c>
      <c r="J739" s="110" t="e">
        <v>#N/A</v>
      </c>
      <c r="K739" s="110" t="e">
        <v>#N/A</v>
      </c>
      <c r="L739" s="110" t="e">
        <v>#N/A</v>
      </c>
      <c r="M739" s="110" t="e">
        <v>#N/A</v>
      </c>
      <c r="N739" s="110">
        <v>0.19235142422452117</v>
      </c>
      <c r="O739" s="110">
        <v>0.21389780783659171</v>
      </c>
      <c r="P739" s="110">
        <v>0.28047018945685642</v>
      </c>
      <c r="Q739" s="144">
        <v>0.40316875750318903</v>
      </c>
      <c r="R739" s="110">
        <v>0.60899735428088264</v>
      </c>
    </row>
    <row r="740" spans="3:18" s="79" customFormat="1" ht="13.15" customHeight="1" x14ac:dyDescent="0.2">
      <c r="C740" s="114"/>
      <c r="D740" s="53" t="s">
        <v>183</v>
      </c>
      <c r="E740" s="53" t="s">
        <v>63</v>
      </c>
      <c r="F740" s="53" t="s">
        <v>19</v>
      </c>
      <c r="G740" s="53" t="s">
        <v>191</v>
      </c>
      <c r="H740" s="110" t="e">
        <v>#N/A</v>
      </c>
      <c r="I740" s="110" t="e">
        <v>#N/A</v>
      </c>
      <c r="J740" s="110" t="e">
        <v>#N/A</v>
      </c>
      <c r="K740" s="110" t="e">
        <v>#N/A</v>
      </c>
      <c r="L740" s="110" t="e">
        <v>#N/A</v>
      </c>
      <c r="M740" s="110" t="e">
        <v>#N/A</v>
      </c>
      <c r="N740" s="110" t="e">
        <v>#N/A</v>
      </c>
      <c r="O740" s="110" t="e">
        <v>#N/A</v>
      </c>
      <c r="P740" s="110" t="e">
        <v>#N/A</v>
      </c>
      <c r="Q740" s="110" t="e">
        <v>#N/A</v>
      </c>
      <c r="R740" s="110" t="e">
        <v>#N/A</v>
      </c>
    </row>
    <row r="741" spans="3:18" s="79" customFormat="1" ht="13.15" customHeight="1" x14ac:dyDescent="0.2">
      <c r="C741" s="114"/>
      <c r="D741" s="53" t="s">
        <v>183</v>
      </c>
      <c r="E741" s="53" t="s">
        <v>65</v>
      </c>
      <c r="F741" s="53" t="s">
        <v>19</v>
      </c>
      <c r="G741" s="53" t="s">
        <v>191</v>
      </c>
      <c r="H741" s="110">
        <v>0.86516743126139606</v>
      </c>
      <c r="I741" s="110">
        <v>0.86816040351435397</v>
      </c>
      <c r="J741" s="110">
        <v>0.86328860006604158</v>
      </c>
      <c r="K741" s="110">
        <v>0.8801949478633464</v>
      </c>
      <c r="L741" s="110">
        <v>0.88282665641035463</v>
      </c>
      <c r="M741" s="110">
        <v>0.88572275816156698</v>
      </c>
      <c r="N741" s="110">
        <v>0.92850912437408073</v>
      </c>
      <c r="O741" s="110">
        <v>0.97421620655748542</v>
      </c>
      <c r="P741" s="110">
        <v>0.97419999999999984</v>
      </c>
      <c r="Q741" s="110">
        <v>0.97441144944125635</v>
      </c>
      <c r="R741" s="110">
        <v>0.97412159397757958</v>
      </c>
    </row>
    <row r="742" spans="3:18" s="79" customFormat="1" ht="13.15" customHeight="1" x14ac:dyDescent="0.2">
      <c r="C742" s="114"/>
      <c r="D742" s="53" t="s">
        <v>183</v>
      </c>
      <c r="E742" s="53" t="s">
        <v>70</v>
      </c>
      <c r="F742" s="53" t="s">
        <v>19</v>
      </c>
      <c r="G742" s="53" t="s">
        <v>191</v>
      </c>
      <c r="H742" s="110">
        <v>0.4708734729052077</v>
      </c>
      <c r="I742" s="110">
        <v>0.50539828595082248</v>
      </c>
      <c r="J742" s="110">
        <v>0.54444292280551765</v>
      </c>
      <c r="K742" s="110">
        <v>0.64947949301917296</v>
      </c>
      <c r="L742" s="110">
        <v>0.70166582753620732</v>
      </c>
      <c r="M742" s="110">
        <v>0.72575793284802803</v>
      </c>
      <c r="N742" s="110">
        <v>0.73676067161342562</v>
      </c>
      <c r="O742" s="110">
        <v>0.75216592850886621</v>
      </c>
      <c r="P742" s="110">
        <v>0.8427</v>
      </c>
      <c r="Q742" s="110">
        <v>0.84392426443217206</v>
      </c>
      <c r="R742" s="110">
        <v>0.84731857185718573</v>
      </c>
    </row>
    <row r="743" spans="3:18" s="79" customFormat="1" ht="13.15" customHeight="1" x14ac:dyDescent="0.2">
      <c r="C743" s="114"/>
      <c r="D743" s="53" t="s">
        <v>183</v>
      </c>
      <c r="E743" s="53" t="s">
        <v>225</v>
      </c>
      <c r="F743" s="53" t="s">
        <v>19</v>
      </c>
      <c r="G743" s="53" t="s">
        <v>191</v>
      </c>
      <c r="H743" s="110" t="e">
        <v>#N/A</v>
      </c>
      <c r="I743" s="110" t="e">
        <v>#N/A</v>
      </c>
      <c r="J743" s="110" t="e">
        <v>#N/A</v>
      </c>
      <c r="K743" s="110" t="e">
        <v>#N/A</v>
      </c>
      <c r="L743" s="110" t="e">
        <v>#N/A</v>
      </c>
      <c r="M743" s="110" t="e">
        <v>#N/A</v>
      </c>
      <c r="N743" s="110">
        <v>0.45485996347771479</v>
      </c>
      <c r="O743" s="110">
        <v>0.50214180582869228</v>
      </c>
      <c r="P743" s="110">
        <v>0.66690000000000005</v>
      </c>
      <c r="Q743" s="110">
        <v>0.71310923991706843</v>
      </c>
      <c r="R743" s="110">
        <v>0.69121703079398844</v>
      </c>
    </row>
    <row r="744" spans="3:18" s="79" customFormat="1" ht="13.15" customHeight="1" x14ac:dyDescent="0.2">
      <c r="C744" s="114"/>
      <c r="D744" s="53" t="s">
        <v>183</v>
      </c>
      <c r="E744" s="53" t="s">
        <v>226</v>
      </c>
      <c r="F744" s="53" t="s">
        <v>19</v>
      </c>
      <c r="G744" s="53" t="s">
        <v>191</v>
      </c>
      <c r="H744" s="110" t="e">
        <v>#N/A</v>
      </c>
      <c r="I744" s="110" t="e">
        <v>#N/A</v>
      </c>
      <c r="J744" s="110" t="e">
        <v>#N/A</v>
      </c>
      <c r="K744" s="110" t="e">
        <v>#N/A</v>
      </c>
      <c r="L744" s="110" t="e">
        <v>#N/A</v>
      </c>
      <c r="M744" s="110" t="e">
        <v>#N/A</v>
      </c>
      <c r="N744" s="110" t="e">
        <v>#N/A</v>
      </c>
      <c r="O744" s="110" t="e">
        <v>#N/A</v>
      </c>
      <c r="P744" s="110" t="e">
        <v>#N/A</v>
      </c>
      <c r="Q744" s="110" t="e">
        <v>#N/A</v>
      </c>
      <c r="R744" s="110">
        <v>0.69121703079398844</v>
      </c>
    </row>
    <row r="745" spans="3:18" s="79" customFormat="1" ht="13.15" customHeight="1" x14ac:dyDescent="0.2">
      <c r="C745" s="114"/>
      <c r="D745" s="53" t="s">
        <v>183</v>
      </c>
      <c r="E745" s="53" t="s">
        <v>74</v>
      </c>
      <c r="F745" s="53" t="s">
        <v>19</v>
      </c>
      <c r="G745" s="53" t="s">
        <v>191</v>
      </c>
      <c r="H745" s="110">
        <v>0.70501875860871766</v>
      </c>
      <c r="I745" s="110">
        <v>0.70888197493410088</v>
      </c>
      <c r="J745" s="110">
        <v>0.71154588092017501</v>
      </c>
      <c r="K745" s="110">
        <v>0.72507687662240528</v>
      </c>
      <c r="L745" s="110">
        <v>0.746113228799547</v>
      </c>
      <c r="M745" s="110">
        <v>0.77</v>
      </c>
      <c r="N745" s="110">
        <v>0.77</v>
      </c>
      <c r="O745" s="110">
        <v>0.77025768042174148</v>
      </c>
      <c r="P745" s="110">
        <v>0.71517934146442097</v>
      </c>
      <c r="Q745" s="110">
        <v>0.66941816421057776</v>
      </c>
      <c r="R745" s="110">
        <v>0.55872623625998963</v>
      </c>
    </row>
    <row r="746" spans="3:18" s="79" customFormat="1" ht="13.15" customHeight="1" x14ac:dyDescent="0.2">
      <c r="C746" s="114"/>
      <c r="D746" s="53" t="s">
        <v>183</v>
      </c>
      <c r="E746" s="53" t="s">
        <v>78</v>
      </c>
      <c r="F746" s="53" t="s">
        <v>19</v>
      </c>
      <c r="G746" s="53" t="s">
        <v>191</v>
      </c>
      <c r="H746" s="110">
        <v>0.10341724109782396</v>
      </c>
      <c r="I746" s="110">
        <v>0.11695026727903154</v>
      </c>
      <c r="J746" s="110">
        <v>0.16937945880506994</v>
      </c>
      <c r="K746" s="110">
        <v>0.28722297715937489</v>
      </c>
      <c r="L746" s="110">
        <v>0.36098868979914678</v>
      </c>
      <c r="M746" s="110">
        <v>0.39506871967417695</v>
      </c>
      <c r="N746" s="110">
        <v>0.39281545917271238</v>
      </c>
      <c r="O746" s="110">
        <v>0.39281545917271238</v>
      </c>
      <c r="P746" s="110">
        <v>0.57722413707593279</v>
      </c>
      <c r="Q746" s="110">
        <v>0.54676394281148888</v>
      </c>
      <c r="R746" s="110">
        <v>0.45233832474156505</v>
      </c>
    </row>
    <row r="747" spans="3:18" s="79" customFormat="1" ht="13.15" customHeight="1" x14ac:dyDescent="0.2">
      <c r="C747" s="114"/>
      <c r="D747" s="53" t="s">
        <v>183</v>
      </c>
      <c r="E747" s="53" t="s">
        <v>82</v>
      </c>
      <c r="F747" s="53" t="s">
        <v>19</v>
      </c>
      <c r="G747" s="53" t="s">
        <v>191</v>
      </c>
      <c r="H747" s="110" t="e">
        <v>#N/A</v>
      </c>
      <c r="I747" s="110" t="e">
        <v>#N/A</v>
      </c>
      <c r="J747" s="110" t="e">
        <v>#N/A</v>
      </c>
      <c r="K747" s="110" t="e">
        <v>#N/A</v>
      </c>
      <c r="L747" s="110" t="e">
        <v>#N/A</v>
      </c>
      <c r="M747" s="110" t="e">
        <v>#N/A</v>
      </c>
      <c r="N747" s="110">
        <v>0</v>
      </c>
      <c r="O747" s="110">
        <v>0.21003825750689958</v>
      </c>
      <c r="P747" s="110">
        <v>0.33389270299118839</v>
      </c>
      <c r="Q747" s="110">
        <v>0.32049389373704246</v>
      </c>
      <c r="R747" s="110">
        <v>0.26536890052641626</v>
      </c>
    </row>
    <row r="748" spans="3:18" s="79" customFormat="1" ht="13.15" customHeight="1" x14ac:dyDescent="0.2">
      <c r="C748" s="114"/>
      <c r="D748" s="53" t="s">
        <v>183</v>
      </c>
      <c r="E748" s="53" t="s">
        <v>86</v>
      </c>
      <c r="F748" s="53" t="s">
        <v>19</v>
      </c>
      <c r="G748" s="53" t="s">
        <v>191</v>
      </c>
      <c r="H748" s="110">
        <v>0.29499498330696683</v>
      </c>
      <c r="I748" s="110">
        <v>0.32</v>
      </c>
      <c r="J748" s="110">
        <v>0.36119671706959572</v>
      </c>
      <c r="K748" s="110">
        <v>0.39508860248620781</v>
      </c>
      <c r="L748" s="110">
        <v>0.41249989864090347</v>
      </c>
      <c r="M748" s="110">
        <v>0.42912559520162757</v>
      </c>
      <c r="N748" s="110">
        <v>0.44300313166201188</v>
      </c>
      <c r="O748" s="110">
        <v>0.49180520897026986</v>
      </c>
      <c r="P748" s="110">
        <v>0.62284675065036443</v>
      </c>
      <c r="Q748" s="110">
        <v>0.66893764414945966</v>
      </c>
      <c r="R748" s="110">
        <v>0.64185036685486729</v>
      </c>
    </row>
    <row r="749" spans="3:18" s="79" customFormat="1" ht="13.15" customHeight="1" x14ac:dyDescent="0.2">
      <c r="C749" s="114"/>
      <c r="D749" s="53" t="s">
        <v>183</v>
      </c>
      <c r="E749" s="53" t="s">
        <v>90</v>
      </c>
      <c r="F749" s="53" t="s">
        <v>19</v>
      </c>
      <c r="G749" s="53" t="s">
        <v>191</v>
      </c>
      <c r="H749" s="110">
        <v>0.24833973809865784</v>
      </c>
      <c r="I749" s="110">
        <v>0.25384630462261332</v>
      </c>
      <c r="J749" s="110">
        <v>0.25271576581027122</v>
      </c>
      <c r="K749" s="110">
        <v>0.27850381888345505</v>
      </c>
      <c r="L749" s="110">
        <v>0.29658858453311782</v>
      </c>
      <c r="M749" s="110">
        <v>0.300323420251491</v>
      </c>
      <c r="N749" s="110">
        <v>0.3219424980582043</v>
      </c>
      <c r="O749" s="110">
        <v>0.32879817305944375</v>
      </c>
      <c r="P749" s="110">
        <v>0.39396171954604575</v>
      </c>
      <c r="Q749" s="110">
        <v>0.40708785905080513</v>
      </c>
      <c r="R749" s="110">
        <v>0.37846275536644575</v>
      </c>
    </row>
    <row r="750" spans="3:18" s="79" customFormat="1" ht="13.15" customHeight="1" x14ac:dyDescent="0.2">
      <c r="C750" s="114"/>
      <c r="D750" s="53" t="s">
        <v>183</v>
      </c>
      <c r="E750" s="53" t="s">
        <v>94</v>
      </c>
      <c r="F750" s="53" t="s">
        <v>19</v>
      </c>
      <c r="G750" s="53" t="s">
        <v>191</v>
      </c>
      <c r="H750" s="110" t="e">
        <v>#N/A</v>
      </c>
      <c r="I750" s="110" t="e">
        <v>#N/A</v>
      </c>
      <c r="J750" s="110" t="e">
        <v>#N/A</v>
      </c>
      <c r="K750" s="110" t="e">
        <v>#N/A</v>
      </c>
      <c r="L750" s="110" t="e">
        <v>#N/A</v>
      </c>
      <c r="M750" s="110" t="e">
        <v>#N/A</v>
      </c>
      <c r="N750" s="110">
        <v>8.583666606071623E-2</v>
      </c>
      <c r="O750" s="110">
        <v>9.731288526053114E-2</v>
      </c>
      <c r="P750" s="110">
        <v>0.17406382887061445</v>
      </c>
      <c r="Q750" s="144">
        <v>0.17626526610493101</v>
      </c>
      <c r="R750" s="110">
        <v>0.16353598996263263</v>
      </c>
    </row>
    <row r="751" spans="3:18" s="79" customFormat="1" ht="13.15" customHeight="1" x14ac:dyDescent="0.2">
      <c r="C751" s="114"/>
      <c r="D751" s="53" t="s">
        <v>183</v>
      </c>
      <c r="E751" s="53" t="s">
        <v>98</v>
      </c>
      <c r="F751" s="53" t="s">
        <v>19</v>
      </c>
      <c r="G751" s="53" t="s">
        <v>191</v>
      </c>
      <c r="H751" s="110" t="e">
        <v>#N/A</v>
      </c>
      <c r="I751" s="110" t="e">
        <v>#N/A</v>
      </c>
      <c r="J751" s="110" t="e">
        <v>#N/A</v>
      </c>
      <c r="K751" s="110" t="e">
        <v>#N/A</v>
      </c>
      <c r="L751" s="110" t="e">
        <v>#N/A</v>
      </c>
      <c r="M751" s="110" t="e">
        <v>#N/A</v>
      </c>
      <c r="N751" s="110">
        <v>0.78143385087008976</v>
      </c>
      <c r="O751" s="110">
        <v>0.94843241311497084</v>
      </c>
      <c r="P751" s="110">
        <v>0.94848680544509312</v>
      </c>
      <c r="Q751" s="110">
        <v>0.94882289888251292</v>
      </c>
      <c r="R751" s="110">
        <v>0.94824318795515916</v>
      </c>
    </row>
    <row r="752" spans="3:18" s="79" customFormat="1" ht="13.15" customHeight="1" x14ac:dyDescent="0.2">
      <c r="C752" s="114"/>
      <c r="D752" s="53" t="s">
        <v>183</v>
      </c>
      <c r="E752" s="53" t="s">
        <v>102</v>
      </c>
      <c r="F752" s="53" t="s">
        <v>19</v>
      </c>
      <c r="G752" s="53" t="s">
        <v>191</v>
      </c>
      <c r="H752" s="110">
        <v>0.24013611719325581</v>
      </c>
      <c r="I752" s="110">
        <v>0.52165452173580384</v>
      </c>
      <c r="J752" s="110">
        <v>0.61201500032845668</v>
      </c>
      <c r="K752" s="110">
        <v>0.90302736826063257</v>
      </c>
      <c r="L752" s="110">
        <v>0.96287079921831853</v>
      </c>
      <c r="M752" s="110">
        <v>0.97373415622015558</v>
      </c>
      <c r="N752" s="110">
        <v>0.9840000000000001</v>
      </c>
      <c r="O752" s="110">
        <v>0.9840000000000001</v>
      </c>
      <c r="P752" s="110">
        <v>0.98399999999999987</v>
      </c>
      <c r="Q752" s="110">
        <v>0.94781371445991502</v>
      </c>
      <c r="R752" s="110" t="e">
        <v>#N/A</v>
      </c>
    </row>
    <row r="753" spans="3:19" s="79" customFormat="1" ht="13.15" customHeight="1" x14ac:dyDescent="0.2">
      <c r="C753" s="114"/>
      <c r="D753" s="53" t="s">
        <v>183</v>
      </c>
      <c r="E753" s="53" t="s">
        <v>106</v>
      </c>
      <c r="F753" s="53" t="s">
        <v>19</v>
      </c>
      <c r="G753" s="53" t="s">
        <v>191</v>
      </c>
      <c r="H753" s="110" t="e">
        <v>#N/A</v>
      </c>
      <c r="I753" s="110" t="e">
        <v>#N/A</v>
      </c>
      <c r="J753" s="110" t="e">
        <v>#N/A</v>
      </c>
      <c r="K753" s="110">
        <v>0.70903138410503219</v>
      </c>
      <c r="L753" s="110">
        <v>0.81527235064280124</v>
      </c>
      <c r="M753" s="110">
        <v>0.86624999999999996</v>
      </c>
      <c r="N753" s="110">
        <v>0.88749999999999996</v>
      </c>
      <c r="O753" s="110">
        <v>0.89599999999999991</v>
      </c>
      <c r="P753" s="110">
        <v>0.90874999999999995</v>
      </c>
      <c r="Q753" s="110" t="e">
        <v>#N/A</v>
      </c>
      <c r="R753" s="110" t="e">
        <v>#N/A</v>
      </c>
    </row>
    <row r="754" spans="3:19" s="79" customFormat="1" ht="13.15" customHeight="1" x14ac:dyDescent="0.2">
      <c r="C754" s="114"/>
      <c r="D754" s="53" t="s">
        <v>183</v>
      </c>
      <c r="E754" s="53" t="s">
        <v>108</v>
      </c>
      <c r="F754" s="53" t="s">
        <v>19</v>
      </c>
      <c r="G754" s="53" t="s">
        <v>191</v>
      </c>
      <c r="H754" s="110" t="e">
        <v>#N/A</v>
      </c>
      <c r="I754" s="110" t="e">
        <v>#N/A</v>
      </c>
      <c r="J754" s="110" t="e">
        <v>#N/A</v>
      </c>
      <c r="K754" s="110" t="e">
        <v>#N/A</v>
      </c>
      <c r="L754" s="110" t="e">
        <v>#N/A</v>
      </c>
      <c r="M754" s="110" t="e">
        <v>#N/A</v>
      </c>
      <c r="N754" s="110" t="e">
        <v>#N/A</v>
      </c>
      <c r="O754" s="110">
        <v>0</v>
      </c>
      <c r="P754" s="110">
        <v>0.13766558447831284</v>
      </c>
      <c r="Q754" s="110">
        <v>0.55344136078085004</v>
      </c>
      <c r="R754" s="110">
        <v>0.79030980740216916</v>
      </c>
    </row>
    <row r="755" spans="3:19" s="79" customFormat="1" ht="13.15" customHeight="1" x14ac:dyDescent="0.2">
      <c r="C755" s="114"/>
      <c r="D755" s="53" t="s">
        <v>183</v>
      </c>
      <c r="E755" s="53" t="s">
        <v>207</v>
      </c>
      <c r="F755" s="53" t="s">
        <v>19</v>
      </c>
      <c r="G755" s="53" t="s">
        <v>191</v>
      </c>
      <c r="H755" s="110" t="e">
        <v>#N/A</v>
      </c>
      <c r="I755" s="110" t="e">
        <v>#N/A</v>
      </c>
      <c r="J755" s="110" t="e">
        <v>#N/A</v>
      </c>
      <c r="K755" s="110" t="e">
        <v>#N/A</v>
      </c>
      <c r="L755" s="110" t="e">
        <v>#N/A</v>
      </c>
      <c r="M755" s="110" t="e">
        <v>#N/A</v>
      </c>
      <c r="N755" s="110" t="e">
        <v>#N/A</v>
      </c>
      <c r="O755" s="110" t="e">
        <v>#N/A</v>
      </c>
      <c r="P755" s="110" t="e">
        <v>#N/A</v>
      </c>
      <c r="Q755" s="110">
        <v>0.39174759526157943</v>
      </c>
      <c r="R755" s="110">
        <v>0.47510241933284236</v>
      </c>
    </row>
    <row r="756" spans="3:19" s="79" customFormat="1" ht="13.15" customHeight="1" x14ac:dyDescent="0.2">
      <c r="C756" s="114"/>
      <c r="D756" s="53" t="s">
        <v>183</v>
      </c>
      <c r="E756" s="53" t="s">
        <v>112</v>
      </c>
      <c r="F756" s="53" t="s">
        <v>19</v>
      </c>
      <c r="G756" s="53" t="s">
        <v>191</v>
      </c>
      <c r="H756" s="110">
        <v>1</v>
      </c>
      <c r="I756" s="110">
        <v>1</v>
      </c>
      <c r="J756" s="110">
        <v>1</v>
      </c>
      <c r="K756" s="110">
        <v>1</v>
      </c>
      <c r="L756" s="110">
        <v>1</v>
      </c>
      <c r="M756" s="110">
        <v>1</v>
      </c>
      <c r="N756" s="110">
        <v>1</v>
      </c>
      <c r="O756" s="110">
        <v>1</v>
      </c>
      <c r="P756" s="110">
        <v>1</v>
      </c>
      <c r="Q756" s="110">
        <v>1</v>
      </c>
      <c r="R756" s="110">
        <v>1</v>
      </c>
    </row>
    <row r="757" spans="3:19" s="79" customFormat="1" ht="13.15" customHeight="1" x14ac:dyDescent="0.2">
      <c r="C757" s="114"/>
      <c r="D757" s="53" t="s">
        <v>183</v>
      </c>
      <c r="E757" s="53" t="s">
        <v>52</v>
      </c>
      <c r="F757" s="53" t="s">
        <v>19</v>
      </c>
      <c r="G757" s="53" t="s">
        <v>191</v>
      </c>
      <c r="H757" s="110">
        <v>0.93283726865421435</v>
      </c>
      <c r="I757" s="110">
        <v>0.95900243533443186</v>
      </c>
      <c r="J757" s="110">
        <v>0.95922798542710275</v>
      </c>
      <c r="K757" s="110">
        <v>0.95924492953421647</v>
      </c>
      <c r="L757" s="110">
        <v>0.98162645229156331</v>
      </c>
      <c r="M757" s="110">
        <v>0.98686707811007779</v>
      </c>
      <c r="N757" s="110" t="e">
        <v>#N/A</v>
      </c>
      <c r="O757" s="110" t="e">
        <v>#N/A</v>
      </c>
      <c r="P757" s="110" t="e">
        <v>#N/A</v>
      </c>
      <c r="Q757" s="110" t="e">
        <v>#N/A</v>
      </c>
      <c r="R757" s="110" t="e">
        <v>#N/A</v>
      </c>
    </row>
    <row r="758" spans="3:19" s="79" customFormat="1" ht="13.15" customHeight="1" x14ac:dyDescent="0.2">
      <c r="C758" s="114"/>
      <c r="D758" s="53" t="s">
        <v>183</v>
      </c>
      <c r="E758" s="53" t="s">
        <v>53</v>
      </c>
      <c r="F758" s="53" t="s">
        <v>19</v>
      </c>
      <c r="G758" s="53" t="s">
        <v>191</v>
      </c>
      <c r="H758" s="110" t="e">
        <v>#N/A</v>
      </c>
      <c r="I758" s="110" t="e">
        <v>#N/A</v>
      </c>
      <c r="J758" s="110" t="e">
        <v>#N/A</v>
      </c>
      <c r="K758" s="110" t="e">
        <v>#N/A</v>
      </c>
      <c r="L758" s="110">
        <v>0.53765741067683537</v>
      </c>
      <c r="M758" s="110">
        <v>0.55472797208934188</v>
      </c>
      <c r="N758" s="110" t="e">
        <v>#N/A</v>
      </c>
      <c r="O758" s="110" t="e">
        <v>#N/A</v>
      </c>
      <c r="P758" s="110" t="e">
        <v>#N/A</v>
      </c>
      <c r="Q758" s="110" t="e">
        <v>#N/A</v>
      </c>
      <c r="R758" s="110" t="e">
        <v>#N/A</v>
      </c>
    </row>
    <row r="759" spans="3:19" s="79" customFormat="1" ht="13.15" customHeight="1" x14ac:dyDescent="0.2">
      <c r="C759" s="114"/>
      <c r="D759" s="53" t="s">
        <v>183</v>
      </c>
      <c r="E759" s="53" t="s">
        <v>124</v>
      </c>
      <c r="F759" s="53" t="s">
        <v>19</v>
      </c>
      <c r="G759" s="53" t="s">
        <v>191</v>
      </c>
      <c r="H759" s="110">
        <v>0.27734872681394013</v>
      </c>
      <c r="I759" s="110">
        <v>0.28439243488943655</v>
      </c>
      <c r="J759" s="110">
        <v>0.28755833996444502</v>
      </c>
      <c r="K759" s="110">
        <v>0.30420731076342811</v>
      </c>
      <c r="L759" s="110">
        <v>0.30198501654549026</v>
      </c>
      <c r="M759" s="110">
        <v>0.29964291122013825</v>
      </c>
      <c r="N759" s="110" t="e">
        <v>#N/A</v>
      </c>
      <c r="O759" s="110" t="e">
        <v>#N/A</v>
      </c>
      <c r="P759" s="110" t="e">
        <v>#N/A</v>
      </c>
      <c r="Q759" s="110" t="e">
        <v>#N/A</v>
      </c>
      <c r="R759" s="110" t="e">
        <v>#N/A</v>
      </c>
    </row>
    <row r="760" spans="3:19" s="79" customFormat="1" ht="13.15" customHeight="1" x14ac:dyDescent="0.2">
      <c r="C760" s="114"/>
      <c r="D760" s="53" t="s">
        <v>183</v>
      </c>
      <c r="E760" s="53" t="s">
        <v>129</v>
      </c>
      <c r="F760" s="53" t="s">
        <v>19</v>
      </c>
      <c r="G760" s="53" t="s">
        <v>191</v>
      </c>
      <c r="H760" s="110">
        <v>0.49913622517356931</v>
      </c>
      <c r="I760" s="110">
        <v>0.50129337682856145</v>
      </c>
      <c r="J760" s="110">
        <v>0.49966615122324842</v>
      </c>
      <c r="K760" s="110">
        <v>0.49966616316344886</v>
      </c>
      <c r="L760" s="110">
        <v>0.49926793816431664</v>
      </c>
      <c r="M760" s="110">
        <v>0.49885626592470805</v>
      </c>
      <c r="N760" s="110" t="e">
        <v>#N/A</v>
      </c>
      <c r="O760" s="110" t="e">
        <v>#N/A</v>
      </c>
      <c r="P760" s="110" t="e">
        <v>#N/A</v>
      </c>
      <c r="Q760" s="110" t="e">
        <v>#N/A</v>
      </c>
      <c r="R760" s="110" t="e">
        <v>#N/A</v>
      </c>
    </row>
    <row r="761" spans="3:19" s="79" customFormat="1" ht="13.15" customHeight="1" x14ac:dyDescent="0.2">
      <c r="C761" s="114"/>
      <c r="D761" s="53" t="s">
        <v>183</v>
      </c>
      <c r="E761" s="53" t="s">
        <v>134</v>
      </c>
      <c r="F761" s="53" t="s">
        <v>19</v>
      </c>
      <c r="G761" s="53" t="s">
        <v>191</v>
      </c>
      <c r="H761" s="110">
        <v>0.86096208277899755</v>
      </c>
      <c r="I761" s="110">
        <v>0.91090998006755752</v>
      </c>
      <c r="J761" s="110">
        <v>0.91845597085420538</v>
      </c>
      <c r="K761" s="110">
        <v>0.90694610157209277</v>
      </c>
      <c r="L761" s="110">
        <v>0.92289860478282237</v>
      </c>
      <c r="M761" s="110">
        <v>0.96606154472335859</v>
      </c>
      <c r="N761" s="110" t="e">
        <v>#N/A</v>
      </c>
      <c r="O761" s="110" t="e">
        <v>#N/A</v>
      </c>
      <c r="P761" s="110" t="e">
        <v>#N/A</v>
      </c>
      <c r="Q761" s="110" t="e">
        <v>#N/A</v>
      </c>
      <c r="R761" s="110" t="e">
        <v>#N/A</v>
      </c>
    </row>
    <row r="762" spans="3:19" s="79" customFormat="1" ht="13.15" customHeight="1" x14ac:dyDescent="0.2">
      <c r="C762" s="114"/>
      <c r="D762" s="53" t="s">
        <v>184</v>
      </c>
      <c r="E762" s="53" t="s">
        <v>147</v>
      </c>
      <c r="F762" s="53" t="s">
        <v>19</v>
      </c>
      <c r="G762" s="53" t="s">
        <v>149</v>
      </c>
      <c r="H762" s="110">
        <v>20273</v>
      </c>
      <c r="I762" s="110">
        <v>20273</v>
      </c>
      <c r="J762" s="110">
        <v>20273</v>
      </c>
      <c r="K762" s="110">
        <v>20274</v>
      </c>
      <c r="L762" s="110">
        <v>20275</v>
      </c>
      <c r="M762" s="110">
        <v>20275</v>
      </c>
      <c r="N762" s="110">
        <v>20275</v>
      </c>
      <c r="O762" s="110">
        <v>20275</v>
      </c>
      <c r="P762" s="110">
        <v>20275</v>
      </c>
      <c r="Q762" s="110">
        <v>20275</v>
      </c>
      <c r="R762" s="110">
        <v>20271</v>
      </c>
    </row>
    <row r="763" spans="3:19" s="79" customFormat="1" ht="13.15" customHeight="1" x14ac:dyDescent="0.2">
      <c r="C763" s="114"/>
      <c r="D763" s="53" t="s">
        <v>184</v>
      </c>
      <c r="E763" s="53" t="s">
        <v>28</v>
      </c>
      <c r="F763" s="53" t="s">
        <v>19</v>
      </c>
      <c r="G763" s="53" t="s">
        <v>152</v>
      </c>
      <c r="H763" s="110">
        <v>2055496</v>
      </c>
      <c r="I763" s="110">
        <v>2058821</v>
      </c>
      <c r="J763" s="110">
        <v>2061085</v>
      </c>
      <c r="K763" s="110">
        <v>2061292</v>
      </c>
      <c r="L763" s="110">
        <v>2059443</v>
      </c>
      <c r="M763" s="110">
        <v>2059875</v>
      </c>
      <c r="N763" s="110">
        <v>2054115</v>
      </c>
      <c r="O763" s="110">
        <v>2052602</v>
      </c>
      <c r="P763" s="110">
        <v>2046668</v>
      </c>
      <c r="Q763" s="110">
        <v>2108976.9999999963</v>
      </c>
      <c r="R763" s="110">
        <v>2048290</v>
      </c>
    </row>
    <row r="764" spans="3:19" s="79" customFormat="1" ht="13.15" customHeight="1" x14ac:dyDescent="0.2">
      <c r="C764" s="114"/>
      <c r="D764" s="53" t="s">
        <v>184</v>
      </c>
      <c r="E764" s="53" t="s">
        <v>31</v>
      </c>
      <c r="F764" s="53" t="s">
        <v>19</v>
      </c>
      <c r="G764" s="53" t="s">
        <v>152</v>
      </c>
      <c r="H764" s="110">
        <v>822198.79683388083</v>
      </c>
      <c r="I764" s="110">
        <v>823528.79225412267</v>
      </c>
      <c r="J764" s="110">
        <v>824434.38749916316</v>
      </c>
      <c r="K764" s="110">
        <v>838961</v>
      </c>
      <c r="L764" s="110">
        <v>853169</v>
      </c>
      <c r="M764" s="110">
        <v>868881</v>
      </c>
      <c r="N764" s="110">
        <v>870099</v>
      </c>
      <c r="O764" s="110">
        <v>869812</v>
      </c>
      <c r="P764" s="110">
        <v>689643</v>
      </c>
      <c r="Q764" s="110">
        <v>692761</v>
      </c>
      <c r="R764" s="110">
        <v>696539</v>
      </c>
      <c r="S764" s="143"/>
    </row>
    <row r="765" spans="3:19" s="79" customFormat="1" ht="13.15" customHeight="1" x14ac:dyDescent="0.2">
      <c r="C765" s="114"/>
      <c r="D765" s="53" t="s">
        <v>184</v>
      </c>
      <c r="E765" s="53" t="s">
        <v>58</v>
      </c>
      <c r="F765" s="53" t="s">
        <v>19</v>
      </c>
      <c r="G765" s="53" t="s">
        <v>191</v>
      </c>
      <c r="H765" s="110">
        <v>0.97785298464482395</v>
      </c>
      <c r="I765" s="110">
        <v>0.97697987379676066</v>
      </c>
      <c r="J765" s="110">
        <v>0.97610676294869725</v>
      </c>
      <c r="K765" s="110">
        <v>0.97523365210063395</v>
      </c>
      <c r="L765" s="110">
        <v>0.97699999999999998</v>
      </c>
      <c r="M765" s="110">
        <v>0.97986300000000015</v>
      </c>
      <c r="N765" s="110">
        <v>0.9878163289464762</v>
      </c>
      <c r="O765" s="110">
        <v>0.98879589999999984</v>
      </c>
      <c r="P765" s="110" t="e">
        <v>#N/A</v>
      </c>
      <c r="Q765" s="110" t="e">
        <v>#N/A</v>
      </c>
      <c r="R765" s="110" t="e">
        <v>#N/A</v>
      </c>
    </row>
    <row r="766" spans="3:19" s="79" customFormat="1" ht="13.15" customHeight="1" x14ac:dyDescent="0.2">
      <c r="C766" s="114"/>
      <c r="D766" s="53" t="s">
        <v>184</v>
      </c>
      <c r="E766" s="53" t="s">
        <v>60</v>
      </c>
      <c r="F766" s="53" t="s">
        <v>19</v>
      </c>
      <c r="G766" s="53" t="s">
        <v>191</v>
      </c>
      <c r="H766" s="110">
        <v>0.71149291052177843</v>
      </c>
      <c r="I766" s="110">
        <v>0.74629277857116261</v>
      </c>
      <c r="J766" s="110">
        <v>0.78109264662054689</v>
      </c>
      <c r="K766" s="110">
        <v>0.81589251466993107</v>
      </c>
      <c r="L766" s="110">
        <v>0.83199999999999996</v>
      </c>
      <c r="M766" s="110">
        <v>0.85897500000000004</v>
      </c>
      <c r="N766" s="110">
        <v>0.86897008271472553</v>
      </c>
      <c r="O766" s="110">
        <v>0.87551100000000004</v>
      </c>
      <c r="P766" s="110">
        <v>0.89485400000000004</v>
      </c>
      <c r="Q766" s="110">
        <v>0.90524800000000005</v>
      </c>
      <c r="R766" s="110">
        <v>0.91913999999999985</v>
      </c>
    </row>
    <row r="767" spans="3:19" s="79" customFormat="1" ht="13.15" customHeight="1" x14ac:dyDescent="0.2">
      <c r="C767" s="114"/>
      <c r="D767" s="53" t="s">
        <v>184</v>
      </c>
      <c r="E767" s="53" t="s">
        <v>61</v>
      </c>
      <c r="F767" s="53" t="s">
        <v>19</v>
      </c>
      <c r="G767" s="53" t="s">
        <v>191</v>
      </c>
      <c r="H767" s="110">
        <v>0.64711214113462523</v>
      </c>
      <c r="I767" s="110">
        <v>0.67263560543146761</v>
      </c>
      <c r="J767" s="110">
        <v>0.68736439456853204</v>
      </c>
      <c r="K767" s="110">
        <v>0.72160803660718431</v>
      </c>
      <c r="L767" s="110">
        <v>0.74299999999999999</v>
      </c>
      <c r="M767" s="110">
        <v>0.79357702608297342</v>
      </c>
      <c r="N767" s="110">
        <v>0.80930790634169214</v>
      </c>
      <c r="O767" s="110">
        <v>0.82143500000000003</v>
      </c>
      <c r="P767" s="110">
        <v>0.85520300000000005</v>
      </c>
      <c r="Q767" s="110">
        <v>0.87200900000000015</v>
      </c>
      <c r="R767" s="110">
        <v>0.89029899999999984</v>
      </c>
    </row>
    <row r="768" spans="3:19" s="79" customFormat="1" ht="13.15" customHeight="1" x14ac:dyDescent="0.2">
      <c r="C768" s="114"/>
      <c r="D768" s="53" t="s">
        <v>184</v>
      </c>
      <c r="E768" s="53" t="s">
        <v>62</v>
      </c>
      <c r="F768" s="53" t="s">
        <v>19</v>
      </c>
      <c r="G768" s="53" t="s">
        <v>191</v>
      </c>
      <c r="H768" s="110" t="e">
        <v>#N/A</v>
      </c>
      <c r="I768" s="110" t="e">
        <v>#N/A</v>
      </c>
      <c r="J768" s="110" t="e">
        <v>#N/A</v>
      </c>
      <c r="K768" s="110" t="e">
        <v>#N/A</v>
      </c>
      <c r="L768" s="110" t="e">
        <v>#N/A</v>
      </c>
      <c r="M768" s="110" t="e">
        <v>#N/A</v>
      </c>
      <c r="N768" s="110">
        <v>4.6649999999999999E-3</v>
      </c>
      <c r="O768" s="110">
        <v>7.9480000000000002E-3</v>
      </c>
      <c r="P768" s="110">
        <v>8.5400000000000007E-3</v>
      </c>
      <c r="Q768" s="144">
        <v>6.6246512144881128E-2</v>
      </c>
      <c r="R768" s="110">
        <v>0.10902476386821125</v>
      </c>
    </row>
    <row r="769" spans="3:18" s="79" customFormat="1" ht="13.15" customHeight="1" x14ac:dyDescent="0.2">
      <c r="C769" s="114"/>
      <c r="D769" s="53" t="s">
        <v>184</v>
      </c>
      <c r="E769" s="53" t="s">
        <v>63</v>
      </c>
      <c r="F769" s="53" t="s">
        <v>19</v>
      </c>
      <c r="G769" s="53" t="s">
        <v>191</v>
      </c>
      <c r="H769" s="110" t="e">
        <v>#N/A</v>
      </c>
      <c r="I769" s="110" t="e">
        <v>#N/A</v>
      </c>
      <c r="J769" s="110" t="e">
        <v>#N/A</v>
      </c>
      <c r="K769" s="110" t="e">
        <v>#N/A</v>
      </c>
      <c r="L769" s="110" t="e">
        <v>#N/A</v>
      </c>
      <c r="M769" s="110" t="e">
        <v>#N/A</v>
      </c>
      <c r="N769" s="110" t="e">
        <v>#N/A</v>
      </c>
      <c r="O769" s="110" t="e">
        <v>#N/A</v>
      </c>
      <c r="P769" s="110">
        <v>8.5400000000000007E-3</v>
      </c>
      <c r="Q769" s="144">
        <v>6.6246512144881128E-2</v>
      </c>
      <c r="R769" s="110">
        <v>0.10902476386821125</v>
      </c>
    </row>
    <row r="770" spans="3:18" s="79" customFormat="1" ht="13.15" customHeight="1" x14ac:dyDescent="0.2">
      <c r="C770" s="114"/>
      <c r="D770" s="53" t="s">
        <v>184</v>
      </c>
      <c r="E770" s="53" t="s">
        <v>65</v>
      </c>
      <c r="F770" s="53" t="s">
        <v>19</v>
      </c>
      <c r="G770" s="53" t="s">
        <v>191</v>
      </c>
      <c r="H770" s="110">
        <v>0.95185617275735512</v>
      </c>
      <c r="I770" s="110">
        <v>0.95385444141783604</v>
      </c>
      <c r="J770" s="110">
        <v>0.95455115128901691</v>
      </c>
      <c r="K770" s="110">
        <v>0.97705614444533173</v>
      </c>
      <c r="L770" s="110">
        <v>0.97799999999999998</v>
      </c>
      <c r="M770" s="110">
        <v>0.98099999999999998</v>
      </c>
      <c r="N770" s="110">
        <v>0.98748648142337825</v>
      </c>
      <c r="O770" s="110">
        <v>0.98879589999999984</v>
      </c>
      <c r="P770" s="110">
        <v>0.98918977499952887</v>
      </c>
      <c r="Q770" s="110">
        <v>0.99004866469099728</v>
      </c>
      <c r="R770" s="110">
        <v>0.99133802270942484</v>
      </c>
    </row>
    <row r="771" spans="3:18" s="79" customFormat="1" ht="13.15" customHeight="1" x14ac:dyDescent="0.2">
      <c r="C771" s="114"/>
      <c r="D771" s="53" t="s">
        <v>184</v>
      </c>
      <c r="E771" s="53" t="s">
        <v>70</v>
      </c>
      <c r="F771" s="53" t="s">
        <v>19</v>
      </c>
      <c r="G771" s="53" t="s">
        <v>191</v>
      </c>
      <c r="H771" s="110">
        <v>0.7806813628216277</v>
      </c>
      <c r="I771" s="110">
        <v>0.80213257725319764</v>
      </c>
      <c r="J771" s="110">
        <v>0.80817514917603084</v>
      </c>
      <c r="K771" s="110">
        <v>0.81589251466993107</v>
      </c>
      <c r="L771" s="110">
        <v>0.83199999999999996</v>
      </c>
      <c r="M771" s="110">
        <v>0.85915148449557532</v>
      </c>
      <c r="N771" s="110">
        <v>0.86907581780923782</v>
      </c>
      <c r="O771" s="110">
        <v>0.87556999999999996</v>
      </c>
      <c r="P771" s="110">
        <v>0.89488438510939716</v>
      </c>
      <c r="Q771" s="110">
        <v>0.90513036241936251</v>
      </c>
      <c r="R771" s="110">
        <v>0.91912449410585784</v>
      </c>
    </row>
    <row r="772" spans="3:18" s="79" customFormat="1" ht="13.15" customHeight="1" x14ac:dyDescent="0.2">
      <c r="C772" s="114"/>
      <c r="D772" s="53" t="s">
        <v>184</v>
      </c>
      <c r="E772" s="53" t="s">
        <v>225</v>
      </c>
      <c r="F772" s="53" t="s">
        <v>19</v>
      </c>
      <c r="G772" s="53" t="s">
        <v>191</v>
      </c>
      <c r="H772" s="110" t="e">
        <v>#N/A</v>
      </c>
      <c r="I772" s="110" t="e">
        <v>#N/A</v>
      </c>
      <c r="J772" s="110" t="e">
        <v>#N/A</v>
      </c>
      <c r="K772" s="110" t="e">
        <v>#N/A</v>
      </c>
      <c r="L772" s="110" t="e">
        <v>#N/A</v>
      </c>
      <c r="M772" s="110" t="e">
        <v>#N/A</v>
      </c>
      <c r="N772" s="110">
        <v>0.63793100000000003</v>
      </c>
      <c r="O772" s="110">
        <v>0.65575664626379038</v>
      </c>
      <c r="P772" s="110">
        <v>0.72440899566877359</v>
      </c>
      <c r="Q772" s="110">
        <v>0.75524696482625331</v>
      </c>
      <c r="R772" s="110">
        <v>0.78508591205948275</v>
      </c>
    </row>
    <row r="773" spans="3:18" s="79" customFormat="1" ht="13.15" customHeight="1" x14ac:dyDescent="0.2">
      <c r="C773" s="114"/>
      <c r="D773" s="53" t="s">
        <v>184</v>
      </c>
      <c r="E773" s="53" t="s">
        <v>226</v>
      </c>
      <c r="F773" s="53" t="s">
        <v>19</v>
      </c>
      <c r="G773" s="53" t="s">
        <v>191</v>
      </c>
      <c r="H773" s="110" t="e">
        <v>#N/A</v>
      </c>
      <c r="I773" s="110" t="e">
        <v>#N/A</v>
      </c>
      <c r="J773" s="110" t="e">
        <v>#N/A</v>
      </c>
      <c r="K773" s="110" t="e">
        <v>#N/A</v>
      </c>
      <c r="L773" s="110" t="e">
        <v>#N/A</v>
      </c>
      <c r="M773" s="110" t="e">
        <v>#N/A</v>
      </c>
      <c r="N773" s="110" t="e">
        <v>#N/A</v>
      </c>
      <c r="O773" s="110" t="e">
        <v>#N/A</v>
      </c>
      <c r="P773" s="110" t="e">
        <v>#N/A</v>
      </c>
      <c r="Q773" s="110" t="e">
        <v>#N/A</v>
      </c>
      <c r="R773" s="110">
        <v>0.91790049229117099</v>
      </c>
    </row>
    <row r="774" spans="3:18" s="79" customFormat="1" ht="13.15" customHeight="1" x14ac:dyDescent="0.2">
      <c r="C774" s="114"/>
      <c r="D774" s="53" t="s">
        <v>184</v>
      </c>
      <c r="E774" s="53" t="s">
        <v>74</v>
      </c>
      <c r="F774" s="53" t="s">
        <v>19</v>
      </c>
      <c r="G774" s="53" t="s">
        <v>191</v>
      </c>
      <c r="H774" s="110">
        <v>0.90570918233836295</v>
      </c>
      <c r="I774" s="110">
        <v>0.90770888283567219</v>
      </c>
      <c r="J774" s="110">
        <v>0.90910230257803348</v>
      </c>
      <c r="K774" s="110">
        <v>0.95846171633723143</v>
      </c>
      <c r="L774" s="110">
        <v>0.95808333401705881</v>
      </c>
      <c r="M774" s="110">
        <v>0.9608749644657899</v>
      </c>
      <c r="N774" s="110">
        <v>0.95887019752924663</v>
      </c>
      <c r="O774" s="110">
        <v>0.95857265707992068</v>
      </c>
      <c r="P774" s="110">
        <v>0.9577622045029095</v>
      </c>
      <c r="Q774" s="110">
        <v>0.95571228605536396</v>
      </c>
      <c r="R774" s="110">
        <v>0.95187593314947205</v>
      </c>
    </row>
    <row r="775" spans="3:18" s="79" customFormat="1" ht="13.15" customHeight="1" x14ac:dyDescent="0.2">
      <c r="C775" s="114"/>
      <c r="D775" s="53" t="s">
        <v>184</v>
      </c>
      <c r="E775" s="53" t="s">
        <v>78</v>
      </c>
      <c r="F775" s="53" t="s">
        <v>19</v>
      </c>
      <c r="G775" s="53" t="s">
        <v>191</v>
      </c>
      <c r="H775" s="110">
        <v>0.51642388646692228</v>
      </c>
      <c r="I775" s="110">
        <v>0.52483923699417534</v>
      </c>
      <c r="J775" s="110">
        <v>0.52787169773713782</v>
      </c>
      <c r="K775" s="110">
        <v>0.53393661922306279</v>
      </c>
      <c r="L775" s="110">
        <v>0.58970965893041116</v>
      </c>
      <c r="M775" s="110">
        <v>0.55218493671745617</v>
      </c>
      <c r="N775" s="110">
        <v>0.56162459674129039</v>
      </c>
      <c r="O775" s="110">
        <v>0.56172483249253857</v>
      </c>
      <c r="P775" s="110">
        <v>0.56590583823804486</v>
      </c>
      <c r="Q775" s="110">
        <v>0.56162591774075032</v>
      </c>
      <c r="R775" s="110">
        <v>0.56384255813385908</v>
      </c>
    </row>
    <row r="776" spans="3:18" s="79" customFormat="1" ht="13.15" customHeight="1" x14ac:dyDescent="0.2">
      <c r="C776" s="114"/>
      <c r="D776" s="53" t="s">
        <v>184</v>
      </c>
      <c r="E776" s="53" t="s">
        <v>82</v>
      </c>
      <c r="F776" s="53" t="s">
        <v>19</v>
      </c>
      <c r="G776" s="53" t="s">
        <v>191</v>
      </c>
      <c r="H776" s="110" t="e">
        <v>#N/A</v>
      </c>
      <c r="I776" s="110" t="e">
        <v>#N/A</v>
      </c>
      <c r="J776" s="110" t="e">
        <v>#N/A</v>
      </c>
      <c r="K776" s="110" t="e">
        <v>#N/A</v>
      </c>
      <c r="L776" s="110" t="e">
        <v>#N/A</v>
      </c>
      <c r="M776" s="110" t="e">
        <v>#N/A</v>
      </c>
      <c r="N776" s="110">
        <v>0</v>
      </c>
      <c r="O776" s="110">
        <v>0</v>
      </c>
      <c r="P776" s="110">
        <v>0</v>
      </c>
      <c r="Q776" s="110">
        <v>0</v>
      </c>
      <c r="R776" s="110">
        <v>0</v>
      </c>
    </row>
    <row r="777" spans="3:18" s="79" customFormat="1" ht="13.15" customHeight="1" x14ac:dyDescent="0.2">
      <c r="C777" s="114"/>
      <c r="D777" s="53" t="s">
        <v>184</v>
      </c>
      <c r="E777" s="53" t="s">
        <v>86</v>
      </c>
      <c r="F777" s="53" t="s">
        <v>19</v>
      </c>
      <c r="G777" s="53" t="s">
        <v>191</v>
      </c>
      <c r="H777" s="110">
        <v>0.36637246510208832</v>
      </c>
      <c r="I777" s="110">
        <v>0.42193303169025964</v>
      </c>
      <c r="J777" s="110">
        <v>0.44994605468270393</v>
      </c>
      <c r="K777" s="110">
        <v>0.50391257758107943</v>
      </c>
      <c r="L777" s="110">
        <v>0.52164459796359219</v>
      </c>
      <c r="M777" s="110">
        <v>0.6108178220032433</v>
      </c>
      <c r="N777" s="110">
        <v>0.63793085614395606</v>
      </c>
      <c r="O777" s="110">
        <v>0.65575664626379038</v>
      </c>
      <c r="P777" s="110">
        <v>0.72451978777425419</v>
      </c>
      <c r="Q777" s="110">
        <v>0.75524696482625331</v>
      </c>
      <c r="R777" s="110">
        <v>0.78508591205948275</v>
      </c>
    </row>
    <row r="778" spans="3:18" s="79" customFormat="1" ht="13.15" customHeight="1" x14ac:dyDescent="0.2">
      <c r="C778" s="114"/>
      <c r="D778" s="53" t="s">
        <v>184</v>
      </c>
      <c r="E778" s="53" t="s">
        <v>90</v>
      </c>
      <c r="F778" s="53" t="s">
        <v>19</v>
      </c>
      <c r="G778" s="53" t="s">
        <v>191</v>
      </c>
      <c r="H778" s="110">
        <v>0.49232253994867403</v>
      </c>
      <c r="I778" s="110">
        <v>0.51119145614296391</v>
      </c>
      <c r="J778" s="110">
        <v>0.52385372814538289</v>
      </c>
      <c r="K778" s="110">
        <v>0.53651600014780187</v>
      </c>
      <c r="L778" s="110">
        <v>0.57361202762875818</v>
      </c>
      <c r="M778" s="110">
        <v>0.59852960301813485</v>
      </c>
      <c r="N778" s="110">
        <v>0.57645509304113673</v>
      </c>
      <c r="O778" s="110">
        <v>0.58701420536851645</v>
      </c>
      <c r="P778" s="110">
        <v>0.58489537340334052</v>
      </c>
      <c r="Q778" s="110">
        <v>0.58419785986797768</v>
      </c>
      <c r="R778" s="110">
        <v>0.58031977922269962</v>
      </c>
    </row>
    <row r="779" spans="3:18" s="79" customFormat="1" ht="13.15" customHeight="1" x14ac:dyDescent="0.2">
      <c r="C779" s="114"/>
      <c r="D779" s="53" t="s">
        <v>184</v>
      </c>
      <c r="E779" s="53" t="s">
        <v>94</v>
      </c>
      <c r="F779" s="53" t="s">
        <v>19</v>
      </c>
      <c r="G779" s="53" t="s">
        <v>191</v>
      </c>
      <c r="H779" s="110" t="e">
        <v>#N/A</v>
      </c>
      <c r="I779" s="110" t="e">
        <v>#N/A</v>
      </c>
      <c r="J779" s="110" t="e">
        <v>#N/A</v>
      </c>
      <c r="K779" s="110" t="e">
        <v>#N/A</v>
      </c>
      <c r="L779" s="110" t="e">
        <v>#N/A</v>
      </c>
      <c r="M779" s="110" t="e">
        <v>#N/A</v>
      </c>
      <c r="N779" s="110">
        <v>0</v>
      </c>
      <c r="O779" s="110">
        <v>0</v>
      </c>
      <c r="P779" s="110">
        <v>0</v>
      </c>
      <c r="Q779" s="110">
        <v>0</v>
      </c>
      <c r="R779" s="110">
        <v>0</v>
      </c>
    </row>
    <row r="780" spans="3:18" s="79" customFormat="1" ht="13.15" customHeight="1" x14ac:dyDescent="0.2">
      <c r="C780" s="114"/>
      <c r="D780" s="53" t="s">
        <v>184</v>
      </c>
      <c r="E780" s="53" t="s">
        <v>98</v>
      </c>
      <c r="F780" s="53" t="s">
        <v>19</v>
      </c>
      <c r="G780" s="53" t="s">
        <v>191</v>
      </c>
      <c r="H780" s="110" t="e">
        <v>#N/A</v>
      </c>
      <c r="I780" s="110" t="e">
        <v>#N/A</v>
      </c>
      <c r="J780" s="110" t="e">
        <v>#N/A</v>
      </c>
      <c r="K780" s="110" t="e">
        <v>#N/A</v>
      </c>
      <c r="L780" s="110" t="e">
        <v>#N/A</v>
      </c>
      <c r="M780" s="110" t="e">
        <v>#N/A</v>
      </c>
      <c r="N780" s="110">
        <v>0.33669387046761345</v>
      </c>
      <c r="O780" s="110">
        <v>0.36152409946057307</v>
      </c>
      <c r="P780" s="110">
        <v>0.29720304563375544</v>
      </c>
      <c r="Q780" s="110">
        <v>0.29862537296412472</v>
      </c>
      <c r="R780" s="110">
        <v>0.34410988128446501</v>
      </c>
    </row>
    <row r="781" spans="3:18" s="79" customFormat="1" ht="13.15" customHeight="1" x14ac:dyDescent="0.2">
      <c r="C781" s="114"/>
      <c r="D781" s="53" t="s">
        <v>184</v>
      </c>
      <c r="E781" s="53" t="s">
        <v>102</v>
      </c>
      <c r="F781" s="53" t="s">
        <v>19</v>
      </c>
      <c r="G781" s="53" t="s">
        <v>191</v>
      </c>
      <c r="H781" s="110">
        <v>0.61435528143244067</v>
      </c>
      <c r="I781" s="110">
        <v>0.8765514054537481</v>
      </c>
      <c r="J781" s="110">
        <v>0.95658427280843505</v>
      </c>
      <c r="K781" s="110">
        <v>0.97389628361747449</v>
      </c>
      <c r="L781" s="110">
        <v>0.98567458498843719</v>
      </c>
      <c r="M781" s="110">
        <v>0.99514778203229215</v>
      </c>
      <c r="N781" s="110">
        <v>0.99700723710750161</v>
      </c>
      <c r="O781" s="110">
        <v>0.99932859054600309</v>
      </c>
      <c r="P781" s="110">
        <v>0.99943884009552764</v>
      </c>
      <c r="Q781" s="110">
        <v>0.99753740034441873</v>
      </c>
      <c r="R781" s="110" t="e">
        <v>#N/A</v>
      </c>
    </row>
    <row r="782" spans="3:18" s="79" customFormat="1" ht="13.15" customHeight="1" x14ac:dyDescent="0.2">
      <c r="C782" s="114"/>
      <c r="D782" s="53" t="s">
        <v>184</v>
      </c>
      <c r="E782" s="53" t="s">
        <v>106</v>
      </c>
      <c r="F782" s="53" t="s">
        <v>19</v>
      </c>
      <c r="G782" s="53" t="s">
        <v>191</v>
      </c>
      <c r="H782" s="110" t="e">
        <v>#N/A</v>
      </c>
      <c r="I782" s="110" t="e">
        <v>#N/A</v>
      </c>
      <c r="J782" s="110" t="e">
        <v>#N/A</v>
      </c>
      <c r="K782" s="110">
        <v>0.90149800368153798</v>
      </c>
      <c r="L782" s="110">
        <v>0.96063333333333334</v>
      </c>
      <c r="M782" s="110">
        <v>0.98199999999999998</v>
      </c>
      <c r="N782" s="110">
        <v>0.98796666666666655</v>
      </c>
      <c r="O782" s="110">
        <v>0.99483333333333324</v>
      </c>
      <c r="P782" s="110">
        <v>0.99575000000000002</v>
      </c>
      <c r="Q782" s="110" t="e">
        <v>#N/A</v>
      </c>
      <c r="R782" s="110" t="e">
        <v>#N/A</v>
      </c>
    </row>
    <row r="783" spans="3:18" s="79" customFormat="1" ht="13.15" customHeight="1" x14ac:dyDescent="0.2">
      <c r="C783" s="114"/>
      <c r="D783" s="53" t="s">
        <v>184</v>
      </c>
      <c r="E783" s="53" t="s">
        <v>108</v>
      </c>
      <c r="F783" s="53" t="s">
        <v>19</v>
      </c>
      <c r="G783" s="53" t="s">
        <v>191</v>
      </c>
      <c r="H783" s="110" t="e">
        <v>#N/A</v>
      </c>
      <c r="I783" s="110" t="e">
        <v>#N/A</v>
      </c>
      <c r="J783" s="110" t="e">
        <v>#N/A</v>
      </c>
      <c r="K783" s="110" t="e">
        <v>#N/A</v>
      </c>
      <c r="L783" s="110" t="e">
        <v>#N/A</v>
      </c>
      <c r="M783" s="110" t="e">
        <v>#N/A</v>
      </c>
      <c r="N783" s="110" t="e">
        <v>#N/A</v>
      </c>
      <c r="O783" s="110">
        <v>0</v>
      </c>
      <c r="P783" s="110">
        <v>0.36592845863729495</v>
      </c>
      <c r="Q783" s="110">
        <v>0.63919358162483164</v>
      </c>
      <c r="R783" s="110">
        <v>0.82126923775983829</v>
      </c>
    </row>
    <row r="784" spans="3:18" s="79" customFormat="1" ht="13.15" customHeight="1" x14ac:dyDescent="0.2">
      <c r="C784" s="114"/>
      <c r="D784" s="53" t="s">
        <v>184</v>
      </c>
      <c r="E784" s="53" t="s">
        <v>207</v>
      </c>
      <c r="F784" s="53" t="s">
        <v>19</v>
      </c>
      <c r="G784" s="53" t="s">
        <v>191</v>
      </c>
      <c r="H784" s="110" t="e">
        <v>#N/A</v>
      </c>
      <c r="I784" s="110" t="e">
        <v>#N/A</v>
      </c>
      <c r="J784" s="110" t="e">
        <v>#N/A</v>
      </c>
      <c r="K784" s="110" t="e">
        <v>#N/A</v>
      </c>
      <c r="L784" s="110" t="e">
        <v>#N/A</v>
      </c>
      <c r="M784" s="110" t="e">
        <v>#N/A</v>
      </c>
      <c r="N784" s="110" t="e">
        <v>#N/A</v>
      </c>
      <c r="O784" s="110" t="e">
        <v>#N/A</v>
      </c>
      <c r="P784" s="110" t="e">
        <v>#N/A</v>
      </c>
      <c r="Q784" s="110">
        <v>0.55410048241745713</v>
      </c>
      <c r="R784" s="110">
        <v>0.68098183403944368</v>
      </c>
    </row>
    <row r="785" spans="3:19" s="79" customFormat="1" ht="13.15" customHeight="1" x14ac:dyDescent="0.2">
      <c r="C785" s="114"/>
      <c r="D785" s="53" t="s">
        <v>184</v>
      </c>
      <c r="E785" s="53" t="s">
        <v>112</v>
      </c>
      <c r="F785" s="53" t="s">
        <v>19</v>
      </c>
      <c r="G785" s="53" t="s">
        <v>191</v>
      </c>
      <c r="H785" s="110">
        <v>1</v>
      </c>
      <c r="I785" s="110">
        <v>1</v>
      </c>
      <c r="J785" s="110">
        <v>1</v>
      </c>
      <c r="K785" s="110">
        <v>1</v>
      </c>
      <c r="L785" s="110">
        <v>1</v>
      </c>
      <c r="M785" s="110">
        <v>1</v>
      </c>
      <c r="N785" s="110">
        <v>1</v>
      </c>
      <c r="O785" s="110">
        <v>1</v>
      </c>
      <c r="P785" s="110">
        <v>1</v>
      </c>
      <c r="Q785" s="110">
        <v>1</v>
      </c>
      <c r="R785" s="110">
        <v>1</v>
      </c>
    </row>
    <row r="786" spans="3:19" s="79" customFormat="1" ht="13.15" customHeight="1" x14ac:dyDescent="0.2">
      <c r="C786" s="114"/>
      <c r="D786" s="53" t="s">
        <v>184</v>
      </c>
      <c r="E786" s="53" t="s">
        <v>52</v>
      </c>
      <c r="F786" s="53" t="s">
        <v>19</v>
      </c>
      <c r="G786" s="53" t="s">
        <v>191</v>
      </c>
      <c r="H786" s="110">
        <v>0.99258504944922765</v>
      </c>
      <c r="I786" s="110">
        <v>0.99636911366134373</v>
      </c>
      <c r="J786" s="110">
        <v>0.99730811836016231</v>
      </c>
      <c r="K786" s="110">
        <v>0.99839205874885717</v>
      </c>
      <c r="L786" s="110">
        <v>0.99883534211861891</v>
      </c>
      <c r="M786" s="110">
        <v>1</v>
      </c>
      <c r="N786" s="110" t="e">
        <v>#N/A</v>
      </c>
      <c r="O786" s="110" t="e">
        <v>#N/A</v>
      </c>
      <c r="P786" s="110" t="e">
        <v>#N/A</v>
      </c>
      <c r="Q786" s="110" t="e">
        <v>#N/A</v>
      </c>
      <c r="R786" s="110" t="e">
        <v>#N/A</v>
      </c>
    </row>
    <row r="787" spans="3:19" s="79" customFormat="1" ht="13.15" customHeight="1" x14ac:dyDescent="0.2">
      <c r="C787" s="114"/>
      <c r="D787" s="53" t="s">
        <v>184</v>
      </c>
      <c r="E787" s="53" t="s">
        <v>53</v>
      </c>
      <c r="F787" s="53" t="s">
        <v>19</v>
      </c>
      <c r="G787" s="53" t="s">
        <v>191</v>
      </c>
      <c r="H787" s="110" t="e">
        <v>#N/A</v>
      </c>
      <c r="I787" s="110" t="e">
        <v>#N/A</v>
      </c>
      <c r="J787" s="110" t="e">
        <v>#N/A</v>
      </c>
      <c r="K787" s="110" t="e">
        <v>#N/A</v>
      </c>
      <c r="L787" s="110">
        <v>0.746</v>
      </c>
      <c r="M787" s="110">
        <v>0.79510000000000003</v>
      </c>
      <c r="N787" s="110" t="e">
        <v>#N/A</v>
      </c>
      <c r="O787" s="110" t="e">
        <v>#N/A</v>
      </c>
      <c r="P787" s="110" t="e">
        <v>#N/A</v>
      </c>
      <c r="Q787" s="110" t="e">
        <v>#N/A</v>
      </c>
      <c r="R787" s="110" t="e">
        <v>#N/A</v>
      </c>
    </row>
    <row r="788" spans="3:19" s="79" customFormat="1" ht="13.15" customHeight="1" x14ac:dyDescent="0.2">
      <c r="C788" s="114"/>
      <c r="D788" s="53" t="s">
        <v>184</v>
      </c>
      <c r="E788" s="53" t="s">
        <v>124</v>
      </c>
      <c r="F788" s="53" t="s">
        <v>19</v>
      </c>
      <c r="G788" s="53" t="s">
        <v>191</v>
      </c>
      <c r="H788" s="110">
        <v>0.5630230358427728</v>
      </c>
      <c r="I788" s="110">
        <v>0.5827888735191431</v>
      </c>
      <c r="J788" s="110">
        <v>0.58421198131766183</v>
      </c>
      <c r="K788" s="110">
        <v>0.58563508911618056</v>
      </c>
      <c r="L788" s="110">
        <v>0.60339510694833032</v>
      </c>
      <c r="M788" s="110">
        <v>0.62586936531009429</v>
      </c>
      <c r="N788" s="110" t="e">
        <v>#N/A</v>
      </c>
      <c r="O788" s="110" t="e">
        <v>#N/A</v>
      </c>
      <c r="P788" s="110" t="e">
        <v>#N/A</v>
      </c>
      <c r="Q788" s="110" t="e">
        <v>#N/A</v>
      </c>
      <c r="R788" s="110" t="e">
        <v>#N/A</v>
      </c>
    </row>
    <row r="789" spans="3:19" s="79" customFormat="1" ht="13.15" customHeight="1" x14ac:dyDescent="0.2">
      <c r="C789" s="114"/>
      <c r="D789" s="53" t="s">
        <v>184</v>
      </c>
      <c r="E789" s="53" t="s">
        <v>129</v>
      </c>
      <c r="F789" s="53" t="s">
        <v>19</v>
      </c>
      <c r="G789" s="53" t="s">
        <v>191</v>
      </c>
      <c r="H789" s="110">
        <v>2.8448107793480237E-3</v>
      </c>
      <c r="I789" s="110">
        <v>2.8402164223035892E-3</v>
      </c>
      <c r="J789" s="110">
        <v>2.8370966027934808E-3</v>
      </c>
      <c r="K789" s="110">
        <v>2.5547075489802267E-2</v>
      </c>
      <c r="L789" s="110">
        <v>2.5718234019285746E-2</v>
      </c>
      <c r="M789" s="110">
        <v>2.5428108106863887E-2</v>
      </c>
      <c r="N789" s="110" t="e">
        <v>#N/A</v>
      </c>
      <c r="O789" s="110" t="e">
        <v>#N/A</v>
      </c>
      <c r="P789" s="110" t="e">
        <v>#N/A</v>
      </c>
      <c r="Q789" s="110" t="e">
        <v>#N/A</v>
      </c>
      <c r="R789" s="110" t="e">
        <v>#N/A</v>
      </c>
    </row>
    <row r="790" spans="3:19" s="79" customFormat="1" ht="13.15" customHeight="1" x14ac:dyDescent="0.2">
      <c r="C790" s="114"/>
      <c r="D790" s="53" t="s">
        <v>184</v>
      </c>
      <c r="E790" s="53" t="s">
        <v>134</v>
      </c>
      <c r="F790" s="53" t="s">
        <v>19</v>
      </c>
      <c r="G790" s="53" t="s">
        <v>191</v>
      </c>
      <c r="H790" s="110">
        <v>0.97569701221187588</v>
      </c>
      <c r="I790" s="110">
        <v>0.97948107642399196</v>
      </c>
      <c r="J790" s="110">
        <v>0.98042008112281065</v>
      </c>
      <c r="K790" s="110">
        <v>0.98135908582162934</v>
      </c>
      <c r="L790" s="110">
        <v>0.98367029275559703</v>
      </c>
      <c r="M790" s="110">
        <v>0.9892816162397382</v>
      </c>
      <c r="N790" s="110" t="e">
        <v>#N/A</v>
      </c>
      <c r="O790" s="110" t="e">
        <v>#N/A</v>
      </c>
      <c r="P790" s="110" t="e">
        <v>#N/A</v>
      </c>
      <c r="Q790" s="110" t="e">
        <v>#N/A</v>
      </c>
      <c r="R790" s="110" t="e">
        <v>#N/A</v>
      </c>
    </row>
    <row r="791" spans="3:19" s="79" customFormat="1" ht="13.15" customHeight="1" x14ac:dyDescent="0.2">
      <c r="C791" s="114"/>
      <c r="D791" s="53" t="s">
        <v>185</v>
      </c>
      <c r="E791" s="53" t="s">
        <v>147</v>
      </c>
      <c r="F791" s="53" t="s">
        <v>19</v>
      </c>
      <c r="G791" s="53" t="s">
        <v>149</v>
      </c>
      <c r="H791" s="110">
        <v>505991.08999999997</v>
      </c>
      <c r="I791" s="110">
        <v>505991.08999999997</v>
      </c>
      <c r="J791" s="110">
        <v>505991.08999999997</v>
      </c>
      <c r="K791" s="110">
        <v>505991.08999999997</v>
      </c>
      <c r="L791" s="110">
        <v>505991.08999999997</v>
      </c>
      <c r="M791" s="110">
        <v>505991.08999999997</v>
      </c>
      <c r="N791" s="110">
        <v>505991.08999999997</v>
      </c>
      <c r="O791" s="110">
        <v>505991.08999999997</v>
      </c>
      <c r="P791" s="144">
        <v>510490</v>
      </c>
      <c r="Q791" s="144">
        <v>510490</v>
      </c>
      <c r="R791" s="110">
        <v>510490</v>
      </c>
    </row>
    <row r="792" spans="3:19" s="79" customFormat="1" ht="13.15" customHeight="1" x14ac:dyDescent="0.2">
      <c r="C792" s="114"/>
      <c r="D792" s="53" t="s">
        <v>185</v>
      </c>
      <c r="E792" s="53" t="s">
        <v>28</v>
      </c>
      <c r="F792" s="53" t="s">
        <v>19</v>
      </c>
      <c r="G792" s="53" t="s">
        <v>152</v>
      </c>
      <c r="H792" s="110">
        <v>46799022</v>
      </c>
      <c r="I792" s="110">
        <v>47129783</v>
      </c>
      <c r="J792" s="110">
        <v>47129783</v>
      </c>
      <c r="K792" s="110">
        <v>46771341</v>
      </c>
      <c r="L792" s="110">
        <v>46557008</v>
      </c>
      <c r="M792" s="110">
        <v>46572132</v>
      </c>
      <c r="N792" s="110">
        <v>46722980</v>
      </c>
      <c r="O792" s="110">
        <v>46937060</v>
      </c>
      <c r="P792" s="110">
        <v>47332614.00000003</v>
      </c>
      <c r="Q792" s="110">
        <v>47398695</v>
      </c>
      <c r="R792" s="110">
        <v>47432892.999999866</v>
      </c>
    </row>
    <row r="793" spans="3:19" s="79" customFormat="1" ht="13.15" customHeight="1" x14ac:dyDescent="0.2">
      <c r="C793" s="114"/>
      <c r="D793" s="53" t="s">
        <v>185</v>
      </c>
      <c r="E793" s="53" t="s">
        <v>31</v>
      </c>
      <c r="F793" s="53" t="s">
        <v>19</v>
      </c>
      <c r="G793" s="53" t="s">
        <v>152</v>
      </c>
      <c r="H793" s="110">
        <v>18080204</v>
      </c>
      <c r="I793" s="110">
        <v>18199069.04020749</v>
      </c>
      <c r="J793" s="110">
        <v>18199069.04020749</v>
      </c>
      <c r="K793" s="110">
        <v>18051893.738196209</v>
      </c>
      <c r="L793" s="110">
        <v>17967650.201300591</v>
      </c>
      <c r="M793" s="110">
        <v>17971079.827158421</v>
      </c>
      <c r="N793" s="110">
        <v>18027914.656594273</v>
      </c>
      <c r="O793" s="110">
        <v>18181690.548914697</v>
      </c>
      <c r="P793" s="110">
        <v>18334701.460369941</v>
      </c>
      <c r="Q793" s="110">
        <v>18359244.213452879</v>
      </c>
      <c r="R793" s="110">
        <v>18371457.972305089</v>
      </c>
      <c r="S793" s="143"/>
    </row>
    <row r="794" spans="3:19" s="79" customFormat="1" ht="13.15" customHeight="1" x14ac:dyDescent="0.2">
      <c r="C794" s="114"/>
      <c r="D794" s="53" t="s">
        <v>185</v>
      </c>
      <c r="E794" s="53" t="s">
        <v>58</v>
      </c>
      <c r="F794" s="53" t="s">
        <v>19</v>
      </c>
      <c r="G794" s="53" t="s">
        <v>191</v>
      </c>
      <c r="H794" s="110">
        <v>0.96308586279137209</v>
      </c>
      <c r="I794" s="110">
        <v>0.95060699999999998</v>
      </c>
      <c r="J794" s="110">
        <v>0.95069799127286003</v>
      </c>
      <c r="K794" s="110">
        <v>0.9549589827260655</v>
      </c>
      <c r="L794" s="110">
        <v>0.95672640001082465</v>
      </c>
      <c r="M794" s="110">
        <v>0.96060288604565536</v>
      </c>
      <c r="N794" s="110">
        <v>0.95599999999999996</v>
      </c>
      <c r="O794" s="110">
        <v>0.95499999999999985</v>
      </c>
      <c r="P794" s="110" t="e">
        <v>#N/A</v>
      </c>
      <c r="Q794" s="110" t="e">
        <v>#N/A</v>
      </c>
      <c r="R794" s="110" t="e">
        <v>#N/A</v>
      </c>
    </row>
    <row r="795" spans="3:19" s="79" customFormat="1" ht="13.15" customHeight="1" x14ac:dyDescent="0.2">
      <c r="C795" s="114"/>
      <c r="D795" s="53" t="s">
        <v>185</v>
      </c>
      <c r="E795" s="53" t="s">
        <v>60</v>
      </c>
      <c r="F795" s="53" t="s">
        <v>19</v>
      </c>
      <c r="G795" s="53" t="s">
        <v>191</v>
      </c>
      <c r="H795" s="110">
        <v>0.64864491064070595</v>
      </c>
      <c r="I795" s="110">
        <v>0.73232765200000005</v>
      </c>
      <c r="J795" s="110">
        <v>0.76594292010733234</v>
      </c>
      <c r="K795" s="110">
        <v>0.80841034169253745</v>
      </c>
      <c r="L795" s="110">
        <v>0.85029139730525372</v>
      </c>
      <c r="M795" s="110">
        <v>0.88186066358627702</v>
      </c>
      <c r="N795" s="110">
        <v>0.91</v>
      </c>
      <c r="O795" s="110">
        <v>0.92286924984326801</v>
      </c>
      <c r="P795" s="110">
        <v>0.96220000000000017</v>
      </c>
      <c r="Q795" s="110">
        <v>0.9670542087805345</v>
      </c>
      <c r="R795" s="110">
        <v>0.9618788623787472</v>
      </c>
    </row>
    <row r="796" spans="3:19" s="79" customFormat="1" ht="13.15" customHeight="1" x14ac:dyDescent="0.2">
      <c r="C796" s="114"/>
      <c r="D796" s="53" t="s">
        <v>185</v>
      </c>
      <c r="E796" s="53" t="s">
        <v>61</v>
      </c>
      <c r="F796" s="53" t="s">
        <v>19</v>
      </c>
      <c r="G796" s="53" t="s">
        <v>191</v>
      </c>
      <c r="H796" s="110">
        <v>0.60647848215364386</v>
      </c>
      <c r="I796" s="110">
        <v>0.70483156899999999</v>
      </c>
      <c r="J796" s="110">
        <v>0.74224987571654677</v>
      </c>
      <c r="K796" s="110">
        <v>0.79061305275191107</v>
      </c>
      <c r="L796" s="110">
        <v>0.83641722966093135</v>
      </c>
      <c r="M796" s="110">
        <v>0.87236602121907048</v>
      </c>
      <c r="N796" s="110">
        <v>0.89</v>
      </c>
      <c r="O796" s="110">
        <v>0.916976571984914</v>
      </c>
      <c r="P796" s="110">
        <v>0.93840000000000012</v>
      </c>
      <c r="Q796" s="110">
        <v>0.91158383084158146</v>
      </c>
      <c r="R796" s="110">
        <v>0.95715380758722335</v>
      </c>
    </row>
    <row r="797" spans="3:19" s="79" customFormat="1" ht="13.15" customHeight="1" x14ac:dyDescent="0.2">
      <c r="C797" s="114"/>
      <c r="D797" s="53" t="s">
        <v>185</v>
      </c>
      <c r="E797" s="53" t="s">
        <v>62</v>
      </c>
      <c r="F797" s="53" t="s">
        <v>19</v>
      </c>
      <c r="G797" s="53" t="s">
        <v>191</v>
      </c>
      <c r="H797" s="110" t="e">
        <v>#N/A</v>
      </c>
      <c r="I797" s="110" t="e">
        <v>#N/A</v>
      </c>
      <c r="J797" s="110" t="e">
        <v>#N/A</v>
      </c>
      <c r="K797" s="110" t="e">
        <v>#N/A</v>
      </c>
      <c r="L797" s="110" t="e">
        <v>#N/A</v>
      </c>
      <c r="M797" s="110" t="e">
        <v>#N/A</v>
      </c>
      <c r="N797" s="110">
        <v>0.89</v>
      </c>
      <c r="O797" s="110">
        <v>0.916976571984914</v>
      </c>
      <c r="P797" s="110">
        <v>0.92530000000000001</v>
      </c>
      <c r="Q797" s="110">
        <v>0.86748184095584113</v>
      </c>
      <c r="R797" s="110">
        <v>0.92609695741862319</v>
      </c>
    </row>
    <row r="798" spans="3:19" s="79" customFormat="1" ht="13.15" customHeight="1" x14ac:dyDescent="0.2">
      <c r="C798" s="114"/>
      <c r="D798" s="53" t="s">
        <v>185</v>
      </c>
      <c r="E798" s="53" t="s">
        <v>63</v>
      </c>
      <c r="F798" s="53" t="s">
        <v>19</v>
      </c>
      <c r="G798" s="53" t="s">
        <v>191</v>
      </c>
      <c r="H798" s="110" t="e">
        <v>#N/A</v>
      </c>
      <c r="I798" s="110" t="e">
        <v>#N/A</v>
      </c>
      <c r="J798" s="110" t="e">
        <v>#N/A</v>
      </c>
      <c r="K798" s="110" t="e">
        <v>#N/A</v>
      </c>
      <c r="L798" s="110" t="e">
        <v>#N/A</v>
      </c>
      <c r="M798" s="110" t="e">
        <v>#N/A</v>
      </c>
      <c r="N798" s="110" t="e">
        <v>#N/A</v>
      </c>
      <c r="O798" s="110" t="e">
        <v>#N/A</v>
      </c>
      <c r="P798" s="110" t="e">
        <v>#N/A</v>
      </c>
      <c r="Q798" s="110">
        <v>0.83297486376055463</v>
      </c>
      <c r="R798" s="110">
        <v>0.90193433531038281</v>
      </c>
    </row>
    <row r="799" spans="3:19" s="79" customFormat="1" ht="13.15" customHeight="1" x14ac:dyDescent="0.2">
      <c r="C799" s="114"/>
      <c r="D799" s="53" t="s">
        <v>185</v>
      </c>
      <c r="E799" s="53" t="s">
        <v>65</v>
      </c>
      <c r="F799" s="53" t="s">
        <v>19</v>
      </c>
      <c r="G799" s="53" t="s">
        <v>191</v>
      </c>
      <c r="H799" s="110">
        <v>0.96531941785612596</v>
      </c>
      <c r="I799" s="110">
        <v>0.95089699158604313</v>
      </c>
      <c r="J799" s="110">
        <v>0.95055697516499993</v>
      </c>
      <c r="K799" s="110">
        <v>0.9549589827260655</v>
      </c>
      <c r="L799" s="110">
        <v>0.95672640001082465</v>
      </c>
      <c r="M799" s="110">
        <v>0.96060288604565514</v>
      </c>
      <c r="N799" s="110">
        <v>0.95638487498641456</v>
      </c>
      <c r="O799" s="110">
        <v>0.95499999999999985</v>
      </c>
      <c r="P799" s="110">
        <v>0.96382315714544542</v>
      </c>
      <c r="Q799" s="110">
        <v>0.95950172459494321</v>
      </c>
      <c r="R799" s="110">
        <v>0.98928494213130069</v>
      </c>
    </row>
    <row r="800" spans="3:19" s="79" customFormat="1" ht="13.15" customHeight="1" x14ac:dyDescent="0.2">
      <c r="C800" s="114"/>
      <c r="D800" s="53" t="s">
        <v>185</v>
      </c>
      <c r="E800" s="53" t="s">
        <v>70</v>
      </c>
      <c r="F800" s="53" t="s">
        <v>19</v>
      </c>
      <c r="G800" s="53" t="s">
        <v>191</v>
      </c>
      <c r="H800" s="110">
        <v>0.64864491064070595</v>
      </c>
      <c r="I800" s="110">
        <v>0.73232765191781801</v>
      </c>
      <c r="J800" s="110">
        <v>0.76594292010733234</v>
      </c>
      <c r="K800" s="110">
        <v>0.80841034169253745</v>
      </c>
      <c r="L800" s="110">
        <v>0.85029139730525372</v>
      </c>
      <c r="M800" s="110">
        <v>0.88186066358627702</v>
      </c>
      <c r="N800" s="110">
        <v>0.89800000000000002</v>
      </c>
      <c r="O800" s="110">
        <v>0.92286924984326801</v>
      </c>
      <c r="P800" s="110">
        <v>0.943888914775039</v>
      </c>
      <c r="Q800" s="110">
        <v>0.9414205856775375</v>
      </c>
      <c r="R800" s="110">
        <v>0.96746022185913216</v>
      </c>
    </row>
    <row r="801" spans="3:18" s="79" customFormat="1" ht="13.15" customHeight="1" x14ac:dyDescent="0.2">
      <c r="C801" s="114"/>
      <c r="D801" s="53" t="s">
        <v>185</v>
      </c>
      <c r="E801" s="53" t="s">
        <v>225</v>
      </c>
      <c r="F801" s="53" t="s">
        <v>19</v>
      </c>
      <c r="G801" s="53" t="s">
        <v>191</v>
      </c>
      <c r="H801" s="110" t="e">
        <v>#N/A</v>
      </c>
      <c r="I801" s="110" t="e">
        <v>#N/A</v>
      </c>
      <c r="J801" s="110" t="e">
        <v>#N/A</v>
      </c>
      <c r="K801" s="110" t="e">
        <v>#N/A</v>
      </c>
      <c r="L801" s="110" t="e">
        <v>#N/A</v>
      </c>
      <c r="M801" s="110" t="e">
        <v>#N/A</v>
      </c>
      <c r="N801" s="110">
        <v>0.89040054977125271</v>
      </c>
      <c r="O801" s="110">
        <v>0.916976571984914</v>
      </c>
      <c r="P801" s="110">
        <v>0.93836067535984569</v>
      </c>
      <c r="Q801" s="110">
        <v>0.93292395103704784</v>
      </c>
      <c r="R801" s="110">
        <v>0.96320297886247008</v>
      </c>
    </row>
    <row r="802" spans="3:18" s="79" customFormat="1" ht="13.15" customHeight="1" x14ac:dyDescent="0.2">
      <c r="C802" s="114"/>
      <c r="D802" s="53" t="s">
        <v>185</v>
      </c>
      <c r="E802" s="53" t="s">
        <v>226</v>
      </c>
      <c r="F802" s="53" t="s">
        <v>19</v>
      </c>
      <c r="G802" s="53" t="s">
        <v>191</v>
      </c>
      <c r="H802" s="110" t="e">
        <v>#N/A</v>
      </c>
      <c r="I802" s="110" t="e">
        <v>#N/A</v>
      </c>
      <c r="J802" s="110" t="e">
        <v>#N/A</v>
      </c>
      <c r="K802" s="110" t="e">
        <v>#N/A</v>
      </c>
      <c r="L802" s="110" t="e">
        <v>#N/A</v>
      </c>
      <c r="M802" s="110" t="e">
        <v>#N/A</v>
      </c>
      <c r="N802" s="110" t="e">
        <v>#N/A</v>
      </c>
      <c r="O802" s="110" t="e">
        <v>#N/A</v>
      </c>
      <c r="P802" s="110" t="e">
        <v>#N/A</v>
      </c>
      <c r="Q802" s="110" t="e">
        <v>#N/A</v>
      </c>
      <c r="R802" s="110">
        <v>0.92078065213210147</v>
      </c>
    </row>
    <row r="803" spans="3:18" s="79" customFormat="1" ht="13.15" customHeight="1" x14ac:dyDescent="0.2">
      <c r="C803" s="114"/>
      <c r="D803" s="53" t="s">
        <v>185</v>
      </c>
      <c r="E803" s="53" t="s">
        <v>74</v>
      </c>
      <c r="F803" s="53" t="s">
        <v>19</v>
      </c>
      <c r="G803" s="53" t="s">
        <v>191</v>
      </c>
      <c r="H803" s="110">
        <v>0.91026365206368942</v>
      </c>
      <c r="I803" s="110">
        <v>0.88535862842107715</v>
      </c>
      <c r="J803" s="110">
        <v>0.88535862842107715</v>
      </c>
      <c r="K803" s="110">
        <v>0.90110313613600068</v>
      </c>
      <c r="L803" s="110">
        <v>0.9002211412928115</v>
      </c>
      <c r="M803" s="110">
        <v>0.89801688346932906</v>
      </c>
      <c r="N803" s="110">
        <v>0.89811575966835389</v>
      </c>
      <c r="O803" s="110">
        <v>0.89118486240316475</v>
      </c>
      <c r="P803" s="110">
        <v>0.88820218233465353</v>
      </c>
      <c r="Q803" s="110">
        <v>0.78741785273796527</v>
      </c>
      <c r="R803" s="110">
        <v>0.3157018897870455</v>
      </c>
    </row>
    <row r="804" spans="3:18" s="79" customFormat="1" ht="13.15" customHeight="1" x14ac:dyDescent="0.2">
      <c r="C804" s="114"/>
      <c r="D804" s="53" t="s">
        <v>185</v>
      </c>
      <c r="E804" s="53" t="s">
        <v>78</v>
      </c>
      <c r="F804" s="53" t="s">
        <v>19</v>
      </c>
      <c r="G804" s="53" t="s">
        <v>191</v>
      </c>
      <c r="H804" s="110">
        <v>0.11048089501908541</v>
      </c>
      <c r="I804" s="110">
        <v>0.11022556967535654</v>
      </c>
      <c r="J804" s="110">
        <v>0.11022556967535654</v>
      </c>
      <c r="K804" s="110">
        <v>0.11831302175205467</v>
      </c>
      <c r="L804" s="110">
        <v>0.11787196377101401</v>
      </c>
      <c r="M804" s="110">
        <v>0.11767894905180148</v>
      </c>
      <c r="N804" s="110">
        <v>0.11761239596297034</v>
      </c>
      <c r="O804" s="110">
        <v>0.11635704907932849</v>
      </c>
      <c r="P804" s="110">
        <v>0.11863127271279156</v>
      </c>
      <c r="Q804" s="110">
        <v>0.11011092528840158</v>
      </c>
      <c r="R804" s="110">
        <v>1.1217237102828768E-2</v>
      </c>
    </row>
    <row r="805" spans="3:18" s="79" customFormat="1" ht="13.15" customHeight="1" x14ac:dyDescent="0.2">
      <c r="C805" s="114"/>
      <c r="D805" s="53" t="s">
        <v>185</v>
      </c>
      <c r="E805" s="53" t="s">
        <v>82</v>
      </c>
      <c r="F805" s="53" t="s">
        <v>19</v>
      </c>
      <c r="G805" s="53" t="s">
        <v>191</v>
      </c>
      <c r="H805" s="110" t="e">
        <v>#N/A</v>
      </c>
      <c r="I805" s="110" t="e">
        <v>#N/A</v>
      </c>
      <c r="J805" s="110" t="e">
        <v>#N/A</v>
      </c>
      <c r="K805" s="110" t="e">
        <v>#N/A</v>
      </c>
      <c r="L805" s="110" t="e">
        <v>#N/A</v>
      </c>
      <c r="M805" s="110" t="e">
        <v>#N/A</v>
      </c>
      <c r="N805" s="110">
        <v>0</v>
      </c>
      <c r="O805" s="110">
        <v>0</v>
      </c>
      <c r="P805" s="110">
        <v>0</v>
      </c>
      <c r="Q805" s="110">
        <v>0</v>
      </c>
      <c r="R805" s="110">
        <v>0</v>
      </c>
    </row>
    <row r="806" spans="3:18" s="79" customFormat="1" ht="13.15" customHeight="1" x14ac:dyDescent="0.2">
      <c r="C806" s="114"/>
      <c r="D806" s="53" t="s">
        <v>185</v>
      </c>
      <c r="E806" s="53" t="s">
        <v>86</v>
      </c>
      <c r="F806" s="53" t="s">
        <v>19</v>
      </c>
      <c r="G806" s="53" t="s">
        <v>191</v>
      </c>
      <c r="H806" s="110">
        <v>0.22713807135430608</v>
      </c>
      <c r="I806" s="110">
        <v>0.44820479325489082</v>
      </c>
      <c r="J806" s="110">
        <v>0.52769039685994656</v>
      </c>
      <c r="K806" s="110">
        <v>0.62809666894370908</v>
      </c>
      <c r="L806" s="110">
        <v>0.71400148571753619</v>
      </c>
      <c r="M806" s="110">
        <v>0.77389017903393587</v>
      </c>
      <c r="N806" s="110">
        <v>0.80361000226240209</v>
      </c>
      <c r="O806" s="110">
        <v>0.8493345146603537</v>
      </c>
      <c r="P806" s="110">
        <v>0.88926841060869566</v>
      </c>
      <c r="Q806" s="110">
        <v>0.91019957015624398</v>
      </c>
      <c r="R806" s="110">
        <v>0.95214157771005292</v>
      </c>
    </row>
    <row r="807" spans="3:18" s="79" customFormat="1" ht="13.15" customHeight="1" x14ac:dyDescent="0.2">
      <c r="C807" s="114"/>
      <c r="D807" s="53" t="s">
        <v>185</v>
      </c>
      <c r="E807" s="53" t="s">
        <v>90</v>
      </c>
      <c r="F807" s="53" t="s">
        <v>19</v>
      </c>
      <c r="G807" s="53" t="s">
        <v>191</v>
      </c>
      <c r="H807" s="110">
        <v>0.48511185837163806</v>
      </c>
      <c r="I807" s="110">
        <v>0.47802806144904464</v>
      </c>
      <c r="J807" s="110">
        <v>0.47802806144904464</v>
      </c>
      <c r="K807" s="110">
        <v>0.48793611257457842</v>
      </c>
      <c r="L807" s="110">
        <v>0.48824420436752525</v>
      </c>
      <c r="M807" s="110">
        <v>0.48923697688661461</v>
      </c>
      <c r="N807" s="110">
        <v>0.48852842707915284</v>
      </c>
      <c r="O807" s="110">
        <v>0.45791602665656128</v>
      </c>
      <c r="P807" s="110">
        <v>0.38444503567179455</v>
      </c>
      <c r="Q807" s="110">
        <v>0.33044825324758614</v>
      </c>
      <c r="R807" s="110">
        <v>0.32845039018118899</v>
      </c>
    </row>
    <row r="808" spans="3:18" s="79" customFormat="1" ht="13.15" customHeight="1" x14ac:dyDescent="0.2">
      <c r="C808" s="114"/>
      <c r="D808" s="53" t="s">
        <v>185</v>
      </c>
      <c r="E808" s="53" t="s">
        <v>94</v>
      </c>
      <c r="F808" s="53" t="s">
        <v>19</v>
      </c>
      <c r="G808" s="53" t="s">
        <v>191</v>
      </c>
      <c r="H808" s="110" t="e">
        <v>#N/A</v>
      </c>
      <c r="I808" s="110" t="e">
        <v>#N/A</v>
      </c>
      <c r="J808" s="110" t="e">
        <v>#N/A</v>
      </c>
      <c r="K808" s="110" t="e">
        <v>#N/A</v>
      </c>
      <c r="L808" s="110" t="e">
        <v>#N/A</v>
      </c>
      <c r="M808" s="110" t="e">
        <v>#N/A</v>
      </c>
      <c r="N808" s="110">
        <v>0.48852842707915284</v>
      </c>
      <c r="O808" s="110">
        <v>0.45791602665656128</v>
      </c>
      <c r="P808" s="110">
        <v>0.38444503567179455</v>
      </c>
      <c r="Q808" s="110">
        <v>0.33044825324758614</v>
      </c>
      <c r="R808" s="110">
        <v>0.31362630134422798</v>
      </c>
    </row>
    <row r="809" spans="3:18" s="79" customFormat="1" ht="13.15" customHeight="1" x14ac:dyDescent="0.2">
      <c r="C809" s="114"/>
      <c r="D809" s="53" t="s">
        <v>185</v>
      </c>
      <c r="E809" s="53" t="s">
        <v>98</v>
      </c>
      <c r="F809" s="53" t="s">
        <v>19</v>
      </c>
      <c r="G809" s="53" t="s">
        <v>191</v>
      </c>
      <c r="H809" s="110" t="e">
        <v>#N/A</v>
      </c>
      <c r="I809" s="110" t="e">
        <v>#N/A</v>
      </c>
      <c r="J809" s="110" t="e">
        <v>#N/A</v>
      </c>
      <c r="K809" s="110" t="e">
        <v>#N/A</v>
      </c>
      <c r="L809" s="110" t="e">
        <v>#N/A</v>
      </c>
      <c r="M809" s="110" t="e">
        <v>#N/A</v>
      </c>
      <c r="N809" s="110">
        <v>0.35679722420506499</v>
      </c>
      <c r="O809" s="110">
        <v>0.35451130631064065</v>
      </c>
      <c r="P809" s="110">
        <v>0.35275391809188161</v>
      </c>
      <c r="Q809" s="110">
        <v>0.58823503008680822</v>
      </c>
      <c r="R809" s="110">
        <v>0.97480559046792259</v>
      </c>
    </row>
    <row r="810" spans="3:18" s="79" customFormat="1" ht="13.15" customHeight="1" x14ac:dyDescent="0.2">
      <c r="C810" s="114"/>
      <c r="D810" s="53" t="s">
        <v>185</v>
      </c>
      <c r="E810" s="53" t="s">
        <v>102</v>
      </c>
      <c r="F810" s="53" t="s">
        <v>19</v>
      </c>
      <c r="G810" s="53" t="s">
        <v>191</v>
      </c>
      <c r="H810" s="110">
        <v>0.4713711635439467</v>
      </c>
      <c r="I810" s="110">
        <v>0.76346742050545413</v>
      </c>
      <c r="J810" s="110">
        <v>0.79082542933902533</v>
      </c>
      <c r="K810" s="110">
        <v>0.94418972013467317</v>
      </c>
      <c r="L810" s="110">
        <v>0.97222923055746258</v>
      </c>
      <c r="M810" s="110">
        <v>0.99533429806819107</v>
      </c>
      <c r="N810" s="110">
        <v>0.99771569810796712</v>
      </c>
      <c r="O810" s="110">
        <v>0.99870054732909685</v>
      </c>
      <c r="P810" s="110">
        <v>0.99912318660018073</v>
      </c>
      <c r="Q810" s="110">
        <v>0.99886247878931345</v>
      </c>
      <c r="R810" s="110" t="e">
        <v>#N/A</v>
      </c>
    </row>
    <row r="811" spans="3:18" s="79" customFormat="1" ht="13.15" customHeight="1" x14ac:dyDescent="0.2">
      <c r="C811" s="114"/>
      <c r="D811" s="53" t="s">
        <v>185</v>
      </c>
      <c r="E811" s="53" t="s">
        <v>106</v>
      </c>
      <c r="F811" s="53" t="s">
        <v>19</v>
      </c>
      <c r="G811" s="53" t="s">
        <v>191</v>
      </c>
      <c r="H811" s="110" t="e">
        <v>#N/A</v>
      </c>
      <c r="I811" s="110" t="e">
        <v>#N/A</v>
      </c>
      <c r="J811" s="110" t="e">
        <v>#N/A</v>
      </c>
      <c r="K811" s="110">
        <v>0.85899999999999999</v>
      </c>
      <c r="L811" s="110">
        <v>0.92249999999999999</v>
      </c>
      <c r="M811" s="110">
        <v>0.93675000000000008</v>
      </c>
      <c r="N811" s="110">
        <v>0.95097513461141581</v>
      </c>
      <c r="O811" s="110">
        <v>0.953399249096058</v>
      </c>
      <c r="P811" s="110">
        <v>0.96327499999999977</v>
      </c>
      <c r="Q811" s="110" t="e">
        <v>#N/A</v>
      </c>
      <c r="R811" s="110" t="e">
        <v>#N/A</v>
      </c>
    </row>
    <row r="812" spans="3:18" s="79" customFormat="1" ht="13.15" customHeight="1" x14ac:dyDescent="0.2">
      <c r="C812" s="114"/>
      <c r="D812" s="53" t="s">
        <v>185</v>
      </c>
      <c r="E812" s="53" t="s">
        <v>108</v>
      </c>
      <c r="F812" s="53" t="s">
        <v>19</v>
      </c>
      <c r="G812" s="53" t="s">
        <v>191</v>
      </c>
      <c r="H812" s="110" t="e">
        <v>#N/A</v>
      </c>
      <c r="I812" s="110" t="e">
        <v>#N/A</v>
      </c>
      <c r="J812" s="110" t="e">
        <v>#N/A</v>
      </c>
      <c r="K812" s="110" t="e">
        <v>#N/A</v>
      </c>
      <c r="L812" s="110" t="e">
        <v>#N/A</v>
      </c>
      <c r="M812" s="110" t="e">
        <v>#N/A</v>
      </c>
      <c r="N812" s="110" t="e">
        <v>#N/A</v>
      </c>
      <c r="O812" s="110">
        <v>0.12516548963791724</v>
      </c>
      <c r="P812" s="110">
        <v>0.58889124942779358</v>
      </c>
      <c r="Q812" s="110">
        <v>0.82296113421064776</v>
      </c>
      <c r="R812" s="110">
        <v>0.92277123938664818</v>
      </c>
    </row>
    <row r="813" spans="3:18" s="79" customFormat="1" ht="13.15" customHeight="1" x14ac:dyDescent="0.2">
      <c r="C813" s="114"/>
      <c r="D813" s="53" t="s">
        <v>185</v>
      </c>
      <c r="E813" s="53" t="s">
        <v>207</v>
      </c>
      <c r="F813" s="53" t="s">
        <v>19</v>
      </c>
      <c r="G813" s="53" t="s">
        <v>191</v>
      </c>
      <c r="H813" s="110" t="e">
        <v>#N/A</v>
      </c>
      <c r="I813" s="110" t="e">
        <v>#N/A</v>
      </c>
      <c r="J813" s="110" t="e">
        <v>#N/A</v>
      </c>
      <c r="K813" s="110" t="e">
        <v>#N/A</v>
      </c>
      <c r="L813" s="110" t="e">
        <v>#N/A</v>
      </c>
      <c r="M813" s="110" t="e">
        <v>#N/A</v>
      </c>
      <c r="N813" s="110" t="e">
        <v>#N/A</v>
      </c>
      <c r="O813" s="110" t="e">
        <v>#N/A</v>
      </c>
      <c r="P813" s="110" t="e">
        <v>#N/A</v>
      </c>
      <c r="Q813" s="110">
        <v>0.39065356498416332</v>
      </c>
      <c r="R813" s="110">
        <v>0.58286887405639831</v>
      </c>
    </row>
    <row r="814" spans="3:18" s="79" customFormat="1" ht="13.15" customHeight="1" x14ac:dyDescent="0.2">
      <c r="C814" s="114"/>
      <c r="D814" s="53" t="s">
        <v>185</v>
      </c>
      <c r="E814" s="53" t="s">
        <v>112</v>
      </c>
      <c r="F814" s="53" t="s">
        <v>19</v>
      </c>
      <c r="G814" s="53" t="s">
        <v>191</v>
      </c>
      <c r="H814" s="110">
        <v>1</v>
      </c>
      <c r="I814" s="110">
        <v>1</v>
      </c>
      <c r="J814" s="110">
        <v>1</v>
      </c>
      <c r="K814" s="110">
        <v>1</v>
      </c>
      <c r="L814" s="110">
        <v>1</v>
      </c>
      <c r="M814" s="110">
        <v>1</v>
      </c>
      <c r="N814" s="110">
        <v>1</v>
      </c>
      <c r="O814" s="110">
        <v>1</v>
      </c>
      <c r="P814" s="110">
        <v>1</v>
      </c>
      <c r="Q814" s="110">
        <v>1</v>
      </c>
      <c r="R814" s="110">
        <v>1</v>
      </c>
    </row>
    <row r="815" spans="3:18" s="79" customFormat="1" ht="13.15" customHeight="1" x14ac:dyDescent="0.2">
      <c r="C815" s="114"/>
      <c r="D815" s="53" t="s">
        <v>185</v>
      </c>
      <c r="E815" s="53" t="s">
        <v>52</v>
      </c>
      <c r="F815" s="53" t="s">
        <v>19</v>
      </c>
      <c r="G815" s="53" t="s">
        <v>191</v>
      </c>
      <c r="H815" s="110">
        <v>0.9958423392540563</v>
      </c>
      <c r="I815" s="110">
        <v>0.99827606588590423</v>
      </c>
      <c r="J815" s="110">
        <v>0.99827606588590423</v>
      </c>
      <c r="K815" s="110">
        <v>0.99858871101827229</v>
      </c>
      <c r="L815" s="110">
        <v>0.99948407534857142</v>
      </c>
      <c r="M815" s="110">
        <v>0.99950989261905288</v>
      </c>
      <c r="N815" s="110" t="e">
        <v>#N/A</v>
      </c>
      <c r="O815" s="110" t="e">
        <v>#N/A</v>
      </c>
      <c r="P815" s="110" t="e">
        <v>#N/A</v>
      </c>
      <c r="Q815" s="110" t="e">
        <v>#N/A</v>
      </c>
      <c r="R815" s="110" t="e">
        <v>#N/A</v>
      </c>
    </row>
    <row r="816" spans="3:18" s="79" customFormat="1" ht="13.15" customHeight="1" x14ac:dyDescent="0.2">
      <c r="C816" s="114"/>
      <c r="D816" s="53" t="s">
        <v>185</v>
      </c>
      <c r="E816" s="53" t="s">
        <v>53</v>
      </c>
      <c r="F816" s="53" t="s">
        <v>19</v>
      </c>
      <c r="G816" s="53" t="s">
        <v>191</v>
      </c>
      <c r="H816" s="110" t="e">
        <v>#N/A</v>
      </c>
      <c r="I816" s="110" t="e">
        <v>#N/A</v>
      </c>
      <c r="J816" s="110" t="e">
        <v>#N/A</v>
      </c>
      <c r="K816" s="110" t="e">
        <v>#N/A</v>
      </c>
      <c r="L816" s="110">
        <v>0.83625760663402537</v>
      </c>
      <c r="M816" s="110">
        <v>0.87236602121907048</v>
      </c>
      <c r="N816" s="110" t="e">
        <v>#N/A</v>
      </c>
      <c r="O816" s="110" t="e">
        <v>#N/A</v>
      </c>
      <c r="P816" s="110" t="e">
        <v>#N/A</v>
      </c>
      <c r="Q816" s="110" t="e">
        <v>#N/A</v>
      </c>
      <c r="R816" s="110" t="e">
        <v>#N/A</v>
      </c>
    </row>
    <row r="817" spans="3:19" s="79" customFormat="1" ht="13.15" customHeight="1" x14ac:dyDescent="0.2">
      <c r="C817" s="114"/>
      <c r="D817" s="53" t="s">
        <v>185</v>
      </c>
      <c r="E817" s="53" t="s">
        <v>124</v>
      </c>
      <c r="F817" s="53" t="s">
        <v>19</v>
      </c>
      <c r="G817" s="53" t="s">
        <v>191</v>
      </c>
      <c r="H817" s="110">
        <v>0.48511185837163806</v>
      </c>
      <c r="I817" s="110">
        <v>0.47802806144904464</v>
      </c>
      <c r="J817" s="110">
        <v>0.47802806144904464</v>
      </c>
      <c r="K817" s="110">
        <v>0.48793611257457842</v>
      </c>
      <c r="L817" s="110">
        <v>0.48824420436752525</v>
      </c>
      <c r="M817" s="110">
        <v>0.48923697688661461</v>
      </c>
      <c r="N817" s="110" t="e">
        <v>#N/A</v>
      </c>
      <c r="O817" s="110" t="e">
        <v>#N/A</v>
      </c>
      <c r="P817" s="110" t="e">
        <v>#N/A</v>
      </c>
      <c r="Q817" s="110" t="e">
        <v>#N/A</v>
      </c>
      <c r="R817" s="110" t="e">
        <v>#N/A</v>
      </c>
    </row>
    <row r="818" spans="3:19" s="79" customFormat="1" ht="13.15" customHeight="1" x14ac:dyDescent="0.2">
      <c r="C818" s="114"/>
      <c r="D818" s="53" t="s">
        <v>185</v>
      </c>
      <c r="E818" s="53" t="s">
        <v>129</v>
      </c>
      <c r="F818" s="53" t="s">
        <v>19</v>
      </c>
      <c r="G818" s="53" t="s">
        <v>191</v>
      </c>
      <c r="H818" s="110">
        <v>0.55238449007373702</v>
      </c>
      <c r="I818" s="110">
        <v>0.57119382910438432</v>
      </c>
      <c r="J818" s="110">
        <v>0.57119382910438432</v>
      </c>
      <c r="K818" s="110">
        <v>0.54239709036485884</v>
      </c>
      <c r="L818" s="110">
        <v>0.57544527790803457</v>
      </c>
      <c r="M818" s="110">
        <v>0.59833150524195677</v>
      </c>
      <c r="N818" s="110" t="e">
        <v>#N/A</v>
      </c>
      <c r="O818" s="110" t="e">
        <v>#N/A</v>
      </c>
      <c r="P818" s="110" t="e">
        <v>#N/A</v>
      </c>
      <c r="Q818" s="110" t="e">
        <v>#N/A</v>
      </c>
      <c r="R818" s="110" t="e">
        <v>#N/A</v>
      </c>
    </row>
    <row r="819" spans="3:19" s="79" customFormat="1" ht="13.15" customHeight="1" x14ac:dyDescent="0.2">
      <c r="C819" s="114"/>
      <c r="D819" s="53" t="s">
        <v>185</v>
      </c>
      <c r="E819" s="53" t="s">
        <v>134</v>
      </c>
      <c r="F819" s="53" t="s">
        <v>19</v>
      </c>
      <c r="G819" s="53" t="s">
        <v>191</v>
      </c>
      <c r="H819" s="110">
        <v>0.99065824020999416</v>
      </c>
      <c r="I819" s="110">
        <v>0.99654999434803415</v>
      </c>
      <c r="J819" s="110">
        <v>0.99654999434803415</v>
      </c>
      <c r="K819" s="110">
        <v>0.99717362140954702</v>
      </c>
      <c r="L819" s="110">
        <v>0.99896732674469102</v>
      </c>
      <c r="M819" s="110">
        <v>0.99899568191926624</v>
      </c>
      <c r="N819" s="110" t="e">
        <v>#N/A</v>
      </c>
      <c r="O819" s="110" t="e">
        <v>#N/A</v>
      </c>
      <c r="P819" s="110" t="e">
        <v>#N/A</v>
      </c>
      <c r="Q819" s="110" t="e">
        <v>#N/A</v>
      </c>
      <c r="R819" s="110" t="e">
        <v>#N/A</v>
      </c>
    </row>
    <row r="820" spans="3:19" s="79" customFormat="1" ht="13.15" customHeight="1" x14ac:dyDescent="0.2">
      <c r="C820" s="114"/>
      <c r="D820" s="53" t="s">
        <v>186</v>
      </c>
      <c r="E820" s="53" t="s">
        <v>147</v>
      </c>
      <c r="F820" s="53" t="s">
        <v>19</v>
      </c>
      <c r="G820" s="53" t="s">
        <v>149</v>
      </c>
      <c r="H820" s="110">
        <v>438575.8</v>
      </c>
      <c r="I820" s="110">
        <v>438575.8</v>
      </c>
      <c r="J820" s="110">
        <v>438575.8</v>
      </c>
      <c r="K820" s="110">
        <v>438575.8</v>
      </c>
      <c r="L820" s="110">
        <v>438575.8</v>
      </c>
      <c r="M820" s="110">
        <v>438575.8</v>
      </c>
      <c r="N820" s="110">
        <v>438575.8</v>
      </c>
      <c r="O820" s="110">
        <v>438575.8</v>
      </c>
      <c r="P820" s="110">
        <v>438575.8</v>
      </c>
      <c r="Q820" s="110">
        <v>438575.8</v>
      </c>
      <c r="R820" s="110">
        <v>438575.8</v>
      </c>
    </row>
    <row r="821" spans="3:19" s="79" customFormat="1" ht="13.15" customHeight="1" x14ac:dyDescent="0.2">
      <c r="C821" s="114"/>
      <c r="D821" s="53" t="s">
        <v>186</v>
      </c>
      <c r="E821" s="53" t="s">
        <v>28</v>
      </c>
      <c r="F821" s="53" t="s">
        <v>19</v>
      </c>
      <c r="G821" s="53" t="s">
        <v>152</v>
      </c>
      <c r="H821" s="110">
        <v>9555893</v>
      </c>
      <c r="I821" s="110">
        <v>9644864</v>
      </c>
      <c r="J821" s="110">
        <v>9644864</v>
      </c>
      <c r="K821" s="110">
        <v>9747355</v>
      </c>
      <c r="L821" s="110">
        <v>9851017</v>
      </c>
      <c r="M821" s="110">
        <v>9995153</v>
      </c>
      <c r="N821" s="110">
        <v>10120242</v>
      </c>
      <c r="O821" s="110">
        <v>10230185</v>
      </c>
      <c r="P821" s="110">
        <v>10327598.773255534</v>
      </c>
      <c r="Q821" s="110">
        <v>10379294.999999918</v>
      </c>
      <c r="R821" s="110">
        <v>10452325.999999806</v>
      </c>
    </row>
    <row r="822" spans="3:19" s="79" customFormat="1" ht="13.15" customHeight="1" x14ac:dyDescent="0.2">
      <c r="C822" s="114"/>
      <c r="D822" s="53" t="s">
        <v>186</v>
      </c>
      <c r="E822" s="53" t="s">
        <v>31</v>
      </c>
      <c r="F822" s="53" t="s">
        <v>19</v>
      </c>
      <c r="G822" s="53" t="s">
        <v>152</v>
      </c>
      <c r="H822" s="110">
        <v>4550425.2380952379</v>
      </c>
      <c r="I822" s="110">
        <v>4215196.84</v>
      </c>
      <c r="J822" s="110">
        <v>4215196.84</v>
      </c>
      <c r="K822" s="110">
        <v>4587626</v>
      </c>
      <c r="L822" s="110">
        <v>4711025</v>
      </c>
      <c r="M822" s="110">
        <v>4786069</v>
      </c>
      <c r="N822" s="110">
        <v>4851605</v>
      </c>
      <c r="O822" s="110">
        <v>4916961</v>
      </c>
      <c r="P822" s="110">
        <v>4972695</v>
      </c>
      <c r="Q822" s="110">
        <v>4407147.2973962491</v>
      </c>
      <c r="R822" s="110">
        <v>4825301</v>
      </c>
      <c r="S822" s="143"/>
    </row>
    <row r="823" spans="3:19" s="79" customFormat="1" ht="13.15" customHeight="1" x14ac:dyDescent="0.2">
      <c r="C823" s="114"/>
      <c r="D823" s="53" t="s">
        <v>186</v>
      </c>
      <c r="E823" s="53" t="s">
        <v>58</v>
      </c>
      <c r="F823" s="53" t="s">
        <v>19</v>
      </c>
      <c r="G823" s="53" t="s">
        <v>191</v>
      </c>
      <c r="H823" s="110">
        <v>0.97600000000000009</v>
      </c>
      <c r="I823" s="110">
        <v>0.97499999999999998</v>
      </c>
      <c r="J823" s="110">
        <v>0.97499999999999998</v>
      </c>
      <c r="K823" s="110">
        <v>0.97827242238142298</v>
      </c>
      <c r="L823" s="110">
        <v>0.97158792407172534</v>
      </c>
      <c r="M823" s="110">
        <v>0.96399999999999997</v>
      </c>
      <c r="N823" s="110">
        <v>0.97328286206317305</v>
      </c>
      <c r="O823" s="110">
        <v>0.97106037652118893</v>
      </c>
      <c r="P823" s="110" t="e">
        <v>#N/A</v>
      </c>
      <c r="Q823" s="110" t="e">
        <v>#N/A</v>
      </c>
      <c r="R823" s="110" t="e">
        <v>#N/A</v>
      </c>
    </row>
    <row r="824" spans="3:19" s="79" customFormat="1" ht="13.15" customHeight="1" x14ac:dyDescent="0.2">
      <c r="C824" s="114"/>
      <c r="D824" s="53" t="s">
        <v>186</v>
      </c>
      <c r="E824" s="53" t="s">
        <v>60</v>
      </c>
      <c r="F824" s="53" t="s">
        <v>19</v>
      </c>
      <c r="G824" s="53" t="s">
        <v>191</v>
      </c>
      <c r="H824" s="110">
        <v>0.72099999999999997</v>
      </c>
      <c r="I824" s="110">
        <v>0.72599999999999998</v>
      </c>
      <c r="J824" s="110">
        <v>0.72599999999999998</v>
      </c>
      <c r="K824" s="110">
        <v>0.74209602090492988</v>
      </c>
      <c r="L824" s="110">
        <v>0.77890565216699126</v>
      </c>
      <c r="M824" s="110">
        <v>0.81899999999999995</v>
      </c>
      <c r="N824" s="110">
        <v>0.85116801553300403</v>
      </c>
      <c r="O824" s="110">
        <v>0.87491155614209648</v>
      </c>
      <c r="P824" s="110">
        <v>0.88858295149813116</v>
      </c>
      <c r="Q824" s="144">
        <v>0.89120097228815398</v>
      </c>
      <c r="R824" s="110">
        <v>0.90785072268030498</v>
      </c>
    </row>
    <row r="825" spans="3:19" s="79" customFormat="1" ht="13.15" customHeight="1" x14ac:dyDescent="0.2">
      <c r="C825" s="114"/>
      <c r="D825" s="53" t="s">
        <v>186</v>
      </c>
      <c r="E825" s="53" t="s">
        <v>61</v>
      </c>
      <c r="F825" s="53" t="s">
        <v>19</v>
      </c>
      <c r="G825" s="53" t="s">
        <v>191</v>
      </c>
      <c r="H825" s="110">
        <v>0.59142858380687202</v>
      </c>
      <c r="I825" s="110">
        <v>0.57478499999999999</v>
      </c>
      <c r="J825" s="110">
        <v>0.57478499999999999</v>
      </c>
      <c r="K825" s="110">
        <v>0.68645024681610922</v>
      </c>
      <c r="L825" s="110">
        <v>0.73279148380660264</v>
      </c>
      <c r="M825" s="110">
        <v>0.78400000000000003</v>
      </c>
      <c r="N825" s="110">
        <v>0.82243979054354199</v>
      </c>
      <c r="O825" s="110">
        <v>0.85132605282002405</v>
      </c>
      <c r="P825" s="110">
        <v>0.86688264613051891</v>
      </c>
      <c r="Q825" s="144">
        <v>0.868496728850921</v>
      </c>
      <c r="R825" s="110">
        <v>0.88983195037988305</v>
      </c>
    </row>
    <row r="826" spans="3:19" s="79" customFormat="1" ht="13.15" customHeight="1" x14ac:dyDescent="0.2">
      <c r="C826" s="114"/>
      <c r="D826" s="53" t="s">
        <v>186</v>
      </c>
      <c r="E826" s="53" t="s">
        <v>62</v>
      </c>
      <c r="F826" s="53" t="s">
        <v>19</v>
      </c>
      <c r="G826" s="53" t="s">
        <v>191</v>
      </c>
      <c r="H826" s="110" t="e">
        <v>#N/A</v>
      </c>
      <c r="I826" s="110" t="e">
        <v>#N/A</v>
      </c>
      <c r="J826" s="110" t="e">
        <v>#N/A</v>
      </c>
      <c r="K826" s="110" t="e">
        <v>#N/A</v>
      </c>
      <c r="L826" s="110" t="e">
        <v>#N/A</v>
      </c>
      <c r="M826" s="110" t="e">
        <v>#N/A</v>
      </c>
      <c r="N826" s="110">
        <v>0.77122416190106202</v>
      </c>
      <c r="O826" s="110">
        <v>0.80502509578579096</v>
      </c>
      <c r="P826" s="110">
        <v>0.82546385812924405</v>
      </c>
      <c r="Q826" s="144">
        <v>0.81615080517612704</v>
      </c>
      <c r="R826" s="110">
        <v>0.88464636713854705</v>
      </c>
    </row>
    <row r="827" spans="3:19" s="79" customFormat="1" ht="13.15" customHeight="1" x14ac:dyDescent="0.2">
      <c r="C827" s="114"/>
      <c r="D827" s="53" t="s">
        <v>186</v>
      </c>
      <c r="E827" s="53" t="s">
        <v>63</v>
      </c>
      <c r="F827" s="53" t="s">
        <v>19</v>
      </c>
      <c r="G827" s="53" t="s">
        <v>191</v>
      </c>
      <c r="H827" s="110" t="e">
        <v>#N/A</v>
      </c>
      <c r="I827" s="110" t="e">
        <v>#N/A</v>
      </c>
      <c r="J827" s="110" t="e">
        <v>#N/A</v>
      </c>
      <c r="K827" s="110" t="e">
        <v>#N/A</v>
      </c>
      <c r="L827" s="110" t="e">
        <v>#N/A</v>
      </c>
      <c r="M827" s="110" t="e">
        <v>#N/A</v>
      </c>
      <c r="N827" s="110" t="e">
        <v>#N/A</v>
      </c>
      <c r="O827" s="110" t="e">
        <v>#N/A</v>
      </c>
      <c r="P827" s="110">
        <v>0</v>
      </c>
      <c r="Q827" s="144">
        <v>0.81615080517612704</v>
      </c>
      <c r="R827" s="110">
        <v>0.88464636713854705</v>
      </c>
    </row>
    <row r="828" spans="3:19" s="79" customFormat="1" ht="13.15" customHeight="1" x14ac:dyDescent="0.2">
      <c r="C828" s="114"/>
      <c r="D828" s="53" t="s">
        <v>186</v>
      </c>
      <c r="E828" s="53" t="s">
        <v>65</v>
      </c>
      <c r="F828" s="53" t="s">
        <v>19</v>
      </c>
      <c r="G828" s="53" t="s">
        <v>191</v>
      </c>
      <c r="H828" s="110">
        <v>0.99021268865191359</v>
      </c>
      <c r="I828" s="110">
        <v>0.98972492504566867</v>
      </c>
      <c r="J828" s="110">
        <v>0.98972492504566867</v>
      </c>
      <c r="K828" s="110">
        <v>0.98982938016307342</v>
      </c>
      <c r="L828" s="110">
        <v>0.9850130942584584</v>
      </c>
      <c r="M828" s="110">
        <v>0.97400000000000009</v>
      </c>
      <c r="N828" s="110">
        <v>0.97399994434831361</v>
      </c>
      <c r="O828" s="110">
        <v>0.97712875900378304</v>
      </c>
      <c r="P828" s="110">
        <v>0.9761700647234548</v>
      </c>
      <c r="Q828" s="144">
        <v>0.96713229648004095</v>
      </c>
      <c r="R828" s="110">
        <v>0.96396514953160395</v>
      </c>
    </row>
    <row r="829" spans="3:19" s="79" customFormat="1" ht="13.15" customHeight="1" x14ac:dyDescent="0.2">
      <c r="C829" s="114"/>
      <c r="D829" s="53" t="s">
        <v>186</v>
      </c>
      <c r="E829" s="53" t="s">
        <v>70</v>
      </c>
      <c r="F829" s="53" t="s">
        <v>19</v>
      </c>
      <c r="G829" s="53" t="s">
        <v>191</v>
      </c>
      <c r="H829" s="110">
        <v>0.71180269075846714</v>
      </c>
      <c r="I829" s="110">
        <v>0.7317606678261811</v>
      </c>
      <c r="J829" s="110">
        <v>0.7317606678261811</v>
      </c>
      <c r="K829" s="110">
        <v>0.75171864489389506</v>
      </c>
      <c r="L829" s="110">
        <v>0.77686299690619343</v>
      </c>
      <c r="M829" s="110">
        <v>0.81880252220613214</v>
      </c>
      <c r="N829" s="110">
        <v>0.85065766895697403</v>
      </c>
      <c r="O829" s="110">
        <v>0.87491155614209648</v>
      </c>
      <c r="P829" s="110">
        <v>0.85634087753220334</v>
      </c>
      <c r="Q829" s="144">
        <v>0.88814414456671797</v>
      </c>
      <c r="R829" s="110">
        <v>0.90391459517240436</v>
      </c>
    </row>
    <row r="830" spans="3:19" s="79" customFormat="1" ht="13.15" customHeight="1" x14ac:dyDescent="0.2">
      <c r="C830" s="114"/>
      <c r="D830" s="53" t="s">
        <v>186</v>
      </c>
      <c r="E830" s="53" t="s">
        <v>225</v>
      </c>
      <c r="F830" s="53" t="s">
        <v>19</v>
      </c>
      <c r="G830" s="53" t="s">
        <v>191</v>
      </c>
      <c r="H830" s="110" t="e">
        <v>#N/A</v>
      </c>
      <c r="I830" s="110" t="e">
        <v>#N/A</v>
      </c>
      <c r="J830" s="110" t="e">
        <v>#N/A</v>
      </c>
      <c r="K830" s="110" t="e">
        <v>#N/A</v>
      </c>
      <c r="L830" s="110" t="e">
        <v>#N/A</v>
      </c>
      <c r="M830" s="110" t="e">
        <v>#N/A</v>
      </c>
      <c r="N830" s="110">
        <v>0.77122416190106158</v>
      </c>
      <c r="O830" s="110">
        <v>0.80502509578579129</v>
      </c>
      <c r="P830" s="110">
        <v>0.82546385812924383</v>
      </c>
      <c r="Q830" s="144">
        <v>0.81615080517612704</v>
      </c>
      <c r="R830" s="110">
        <v>0.88464636713854727</v>
      </c>
    </row>
    <row r="831" spans="3:19" s="79" customFormat="1" ht="13.15" customHeight="1" x14ac:dyDescent="0.2">
      <c r="C831" s="114"/>
      <c r="D831" s="53" t="s">
        <v>186</v>
      </c>
      <c r="E831" s="53" t="s">
        <v>226</v>
      </c>
      <c r="F831" s="53" t="s">
        <v>19</v>
      </c>
      <c r="G831" s="53" t="s">
        <v>191</v>
      </c>
      <c r="H831" s="110" t="e">
        <v>#N/A</v>
      </c>
      <c r="I831" s="110" t="e">
        <v>#N/A</v>
      </c>
      <c r="J831" s="110" t="e">
        <v>#N/A</v>
      </c>
      <c r="K831" s="110" t="e">
        <v>#N/A</v>
      </c>
      <c r="L831" s="110" t="e">
        <v>#N/A</v>
      </c>
      <c r="M831" s="110" t="e">
        <v>#N/A</v>
      </c>
      <c r="N831" s="110" t="e">
        <v>#N/A</v>
      </c>
      <c r="O831" s="110" t="e">
        <v>#N/A</v>
      </c>
      <c r="P831" s="110" t="e">
        <v>#N/A</v>
      </c>
      <c r="Q831" s="110" t="e">
        <v>#N/A</v>
      </c>
      <c r="R831" s="110">
        <v>0.92304189935508663</v>
      </c>
    </row>
    <row r="832" spans="3:19" s="79" customFormat="1" ht="13.15" customHeight="1" x14ac:dyDescent="0.2">
      <c r="C832" s="114"/>
      <c r="D832" s="53" t="s">
        <v>186</v>
      </c>
      <c r="E832" s="53" t="s">
        <v>74</v>
      </c>
      <c r="F832" s="53" t="s">
        <v>19</v>
      </c>
      <c r="G832" s="53" t="s">
        <v>191</v>
      </c>
      <c r="H832" s="110">
        <v>0.98042537730382728</v>
      </c>
      <c r="I832" s="110">
        <v>0.97944985009133723</v>
      </c>
      <c r="J832" s="110">
        <v>0.97944985009133723</v>
      </c>
      <c r="K832" s="110">
        <v>0.98035736585763544</v>
      </c>
      <c r="L832" s="110">
        <v>0.93247732712095566</v>
      </c>
      <c r="M832" s="110">
        <v>0.9069252867018841</v>
      </c>
      <c r="N832" s="110">
        <v>0.89340001916891421</v>
      </c>
      <c r="O832" s="110">
        <v>0.88919456550499387</v>
      </c>
      <c r="P832" s="110">
        <v>0.87361460938183422</v>
      </c>
      <c r="Q832" s="110">
        <v>0.82838120265168391</v>
      </c>
      <c r="R832" s="110">
        <v>0.77694614284165897</v>
      </c>
    </row>
    <row r="833" spans="3:18" s="79" customFormat="1" ht="13.15" customHeight="1" x14ac:dyDescent="0.2">
      <c r="C833" s="114"/>
      <c r="D833" s="53" t="s">
        <v>186</v>
      </c>
      <c r="E833" s="53" t="s">
        <v>78</v>
      </c>
      <c r="F833" s="53" t="s">
        <v>19</v>
      </c>
      <c r="G833" s="53" t="s">
        <v>191</v>
      </c>
      <c r="H833" s="110">
        <v>0.17755472984052881</v>
      </c>
      <c r="I833" s="110">
        <v>0.1828907318080569</v>
      </c>
      <c r="J833" s="110">
        <v>0.1828907318080569</v>
      </c>
      <c r="K833" s="110">
        <v>0.21858600583395424</v>
      </c>
      <c r="L833" s="110">
        <v>0.21018759187225711</v>
      </c>
      <c r="M833" s="110">
        <v>0.22258997937555852</v>
      </c>
      <c r="N833" s="110">
        <v>0.20816678192062216</v>
      </c>
      <c r="O833" s="110">
        <v>0.21012165847969905</v>
      </c>
      <c r="P833" s="110">
        <v>0.20067890751393358</v>
      </c>
      <c r="Q833" s="110">
        <v>0.18476543041906471</v>
      </c>
      <c r="R833" s="110">
        <v>0.1759367964817117</v>
      </c>
    </row>
    <row r="834" spans="3:18" s="79" customFormat="1" ht="13.15" customHeight="1" x14ac:dyDescent="0.2">
      <c r="C834" s="114"/>
      <c r="D834" s="53" t="s">
        <v>186</v>
      </c>
      <c r="E834" s="53" t="s">
        <v>82</v>
      </c>
      <c r="F834" s="53" t="s">
        <v>19</v>
      </c>
      <c r="G834" s="53" t="s">
        <v>191</v>
      </c>
      <c r="H834" s="110" t="e">
        <v>#N/A</v>
      </c>
      <c r="I834" s="110" t="e">
        <v>#N/A</v>
      </c>
      <c r="J834" s="110" t="e">
        <v>#N/A</v>
      </c>
      <c r="K834" s="110" t="e">
        <v>#N/A</v>
      </c>
      <c r="L834" s="110" t="e">
        <v>#N/A</v>
      </c>
      <c r="M834" s="110" t="e">
        <v>#N/A</v>
      </c>
      <c r="N834" s="110">
        <v>0</v>
      </c>
      <c r="O834" s="110">
        <v>0</v>
      </c>
      <c r="P834" s="110">
        <v>0</v>
      </c>
      <c r="Q834" s="110">
        <v>0</v>
      </c>
      <c r="R834" s="110">
        <v>0</v>
      </c>
    </row>
    <row r="835" spans="3:18" s="79" customFormat="1" ht="13.15" customHeight="1" x14ac:dyDescent="0.2">
      <c r="C835" s="114"/>
      <c r="D835" s="53" t="s">
        <v>186</v>
      </c>
      <c r="E835" s="53" t="s">
        <v>86</v>
      </c>
      <c r="F835" s="53" t="s">
        <v>19</v>
      </c>
      <c r="G835" s="53" t="s">
        <v>191</v>
      </c>
      <c r="H835" s="110">
        <v>0.5176179976062939</v>
      </c>
      <c r="I835" s="110">
        <v>0.56378667672891369</v>
      </c>
      <c r="J835" s="110">
        <v>0.56378667672891369</v>
      </c>
      <c r="K835" s="110">
        <v>0.60808487875864337</v>
      </c>
      <c r="L835" s="110">
        <v>0.6638718750165834</v>
      </c>
      <c r="M835" s="110">
        <v>0.72248498715751908</v>
      </c>
      <c r="N835" s="110">
        <v>0.77072061719781393</v>
      </c>
      <c r="O835" s="110">
        <v>0.80460939185810099</v>
      </c>
      <c r="P835" s="110">
        <v>0.82479862529272352</v>
      </c>
      <c r="Q835" s="144">
        <v>0.81535361767540704</v>
      </c>
      <c r="R835" s="110">
        <v>0.83923344885635109</v>
      </c>
    </row>
    <row r="836" spans="3:18" s="79" customFormat="1" ht="13.15" customHeight="1" x14ac:dyDescent="0.2">
      <c r="C836" s="114"/>
      <c r="D836" s="53" t="s">
        <v>186</v>
      </c>
      <c r="E836" s="53" t="s">
        <v>90</v>
      </c>
      <c r="F836" s="53" t="s">
        <v>19</v>
      </c>
      <c r="G836" s="53" t="s">
        <v>191</v>
      </c>
      <c r="H836" s="110">
        <v>0.3428635607368144</v>
      </c>
      <c r="I836" s="110">
        <v>0.34021198877156117</v>
      </c>
      <c r="J836" s="110">
        <v>0.34021198877156117</v>
      </c>
      <c r="K836" s="110">
        <v>0.36200466210628329</v>
      </c>
      <c r="L836" s="110">
        <v>0.36792014476679702</v>
      </c>
      <c r="M836" s="110">
        <v>0.35950965186669898</v>
      </c>
      <c r="N836" s="110">
        <v>0.35678172481065545</v>
      </c>
      <c r="O836" s="110">
        <v>0.37303488882665553</v>
      </c>
      <c r="P836" s="110">
        <v>0.35768270525338858</v>
      </c>
      <c r="Q836" s="144">
        <v>0.333615744735829</v>
      </c>
      <c r="R836" s="110">
        <v>0.33451053105288148</v>
      </c>
    </row>
    <row r="837" spans="3:18" s="79" customFormat="1" ht="13.15" customHeight="1" x14ac:dyDescent="0.2">
      <c r="C837" s="114"/>
      <c r="D837" s="53" t="s">
        <v>186</v>
      </c>
      <c r="E837" s="53" t="s">
        <v>94</v>
      </c>
      <c r="F837" s="53" t="s">
        <v>19</v>
      </c>
      <c r="G837" s="53" t="s">
        <v>191</v>
      </c>
      <c r="H837" s="110" t="e">
        <v>#N/A</v>
      </c>
      <c r="I837" s="110" t="e">
        <v>#N/A</v>
      </c>
      <c r="J837" s="110" t="e">
        <v>#N/A</v>
      </c>
      <c r="K837" s="110" t="e">
        <v>#N/A</v>
      </c>
      <c r="L837" s="110" t="e">
        <v>#N/A</v>
      </c>
      <c r="M837" s="110" t="e">
        <v>#N/A</v>
      </c>
      <c r="N837" s="110">
        <v>3.0020993052814458E-3</v>
      </c>
      <c r="O837" s="110">
        <v>2.9499928919509413E-3</v>
      </c>
      <c r="P837" s="110">
        <v>3.6294202640620443E-3</v>
      </c>
      <c r="Q837" s="110">
        <v>3.2452881234976802E-3</v>
      </c>
      <c r="R837" s="110">
        <v>0.26543484023069236</v>
      </c>
    </row>
    <row r="838" spans="3:18" s="79" customFormat="1" ht="13.15" customHeight="1" x14ac:dyDescent="0.2">
      <c r="C838" s="114"/>
      <c r="D838" s="53" t="s">
        <v>186</v>
      </c>
      <c r="E838" s="53" t="s">
        <v>98</v>
      </c>
      <c r="F838" s="53" t="s">
        <v>19</v>
      </c>
      <c r="G838" s="53" t="s">
        <v>191</v>
      </c>
      <c r="H838" s="110" t="e">
        <v>#N/A</v>
      </c>
      <c r="I838" s="110" t="e">
        <v>#N/A</v>
      </c>
      <c r="J838" s="110" t="e">
        <v>#N/A</v>
      </c>
      <c r="K838" s="110" t="e">
        <v>#N/A</v>
      </c>
      <c r="L838" s="110" t="e">
        <v>#N/A</v>
      </c>
      <c r="M838" s="110" t="e">
        <v>#N/A</v>
      </c>
      <c r="N838" s="110">
        <v>1.9208076502518251E-3</v>
      </c>
      <c r="O838" s="110">
        <v>2.4016867329230401E-3</v>
      </c>
      <c r="P838" s="110">
        <v>3.7681780201681389E-3</v>
      </c>
      <c r="Q838" s="110">
        <v>5.0273504916861214E-3</v>
      </c>
      <c r="R838" s="110">
        <v>5.7606768987053863E-3</v>
      </c>
    </row>
    <row r="839" spans="3:18" s="79" customFormat="1" ht="13.15" customHeight="1" x14ac:dyDescent="0.2">
      <c r="C839" s="114"/>
      <c r="D839" s="53" t="s">
        <v>186</v>
      </c>
      <c r="E839" s="53" t="s">
        <v>102</v>
      </c>
      <c r="F839" s="53" t="s">
        <v>19</v>
      </c>
      <c r="G839" s="53" t="s">
        <v>191</v>
      </c>
      <c r="H839" s="110">
        <v>0.9919472727457288</v>
      </c>
      <c r="I839" s="110">
        <v>0.99166249344020041</v>
      </c>
      <c r="J839" s="110">
        <v>0.99166249344020041</v>
      </c>
      <c r="K839" s="110">
        <v>0.99994790333824091</v>
      </c>
      <c r="L839" s="110">
        <v>0.99997834866085411</v>
      </c>
      <c r="M839" s="110">
        <v>0.99998662785680692</v>
      </c>
      <c r="N839" s="110">
        <v>0.99998804519329165</v>
      </c>
      <c r="O839" s="110">
        <v>0.99999288178206014</v>
      </c>
      <c r="P839" s="110">
        <v>0.99999457034867412</v>
      </c>
      <c r="Q839" s="110">
        <v>0.99999775508309163</v>
      </c>
      <c r="R839" s="110" t="e">
        <v>#N/A</v>
      </c>
    </row>
    <row r="840" spans="3:18" s="79" customFormat="1" ht="13.15" customHeight="1" x14ac:dyDescent="0.2">
      <c r="C840" s="114"/>
      <c r="D840" s="53" t="s">
        <v>186</v>
      </c>
      <c r="E840" s="53" t="s">
        <v>106</v>
      </c>
      <c r="F840" s="53" t="s">
        <v>19</v>
      </c>
      <c r="G840" s="53" t="s">
        <v>191</v>
      </c>
      <c r="H840" s="110" t="e">
        <v>#N/A</v>
      </c>
      <c r="I840" s="110" t="e">
        <v>#N/A</v>
      </c>
      <c r="J840" s="110" t="e">
        <v>#N/A</v>
      </c>
      <c r="K840" s="110">
        <v>0.95492499999999991</v>
      </c>
      <c r="L840" s="110">
        <v>0.95742499999999997</v>
      </c>
      <c r="M840" s="110">
        <v>0.95992500000000003</v>
      </c>
      <c r="N840" s="110">
        <v>0.96794714326496079</v>
      </c>
      <c r="O840" s="110">
        <v>0.99556722129787045</v>
      </c>
      <c r="P840" s="110">
        <v>0.98092637802796223</v>
      </c>
      <c r="Q840" s="110" t="e">
        <v>#N/A</v>
      </c>
      <c r="R840" s="110" t="e">
        <v>#N/A</v>
      </c>
    </row>
    <row r="841" spans="3:18" s="79" customFormat="1" ht="13.15" customHeight="1" x14ac:dyDescent="0.2">
      <c r="C841" s="114"/>
      <c r="D841" s="53" t="s">
        <v>186</v>
      </c>
      <c r="E841" s="53" t="s">
        <v>108</v>
      </c>
      <c r="F841" s="53" t="s">
        <v>19</v>
      </c>
      <c r="G841" s="53" t="s">
        <v>191</v>
      </c>
      <c r="H841" s="110" t="e">
        <v>#N/A</v>
      </c>
      <c r="I841" s="110" t="e">
        <v>#N/A</v>
      </c>
      <c r="J841" s="110" t="e">
        <v>#N/A</v>
      </c>
      <c r="K841" s="110" t="e">
        <v>#N/A</v>
      </c>
      <c r="L841" s="110" t="e">
        <v>#N/A</v>
      </c>
      <c r="M841" s="110" t="e">
        <v>#N/A</v>
      </c>
      <c r="N841" s="110" t="e">
        <v>#N/A</v>
      </c>
      <c r="O841" s="110">
        <v>0.13587625059462544</v>
      </c>
      <c r="P841" s="110">
        <v>0.17741466146626739</v>
      </c>
      <c r="Q841" s="110">
        <v>0.20461917808193072</v>
      </c>
      <c r="R841" s="110">
        <v>0.9028388073614475</v>
      </c>
    </row>
    <row r="842" spans="3:18" s="79" customFormat="1" ht="13.15" customHeight="1" x14ac:dyDescent="0.2">
      <c r="C842" s="114"/>
      <c r="D842" s="53" t="s">
        <v>186</v>
      </c>
      <c r="E842" s="53" t="s">
        <v>207</v>
      </c>
      <c r="F842" s="53" t="s">
        <v>19</v>
      </c>
      <c r="G842" s="53" t="s">
        <v>191</v>
      </c>
      <c r="H842" s="110" t="e">
        <v>#N/A</v>
      </c>
      <c r="I842" s="110" t="e">
        <v>#N/A</v>
      </c>
      <c r="J842" s="110" t="e">
        <v>#N/A</v>
      </c>
      <c r="K842" s="110" t="e">
        <v>#N/A</v>
      </c>
      <c r="L842" s="110" t="e">
        <v>#N/A</v>
      </c>
      <c r="M842" s="110" t="e">
        <v>#N/A</v>
      </c>
      <c r="N842" s="110" t="e">
        <v>#N/A</v>
      </c>
      <c r="O842" s="110" t="e">
        <v>#N/A</v>
      </c>
      <c r="P842" s="110" t="e">
        <v>#N/A</v>
      </c>
      <c r="Q842" s="110">
        <v>9.6723563929737869E-2</v>
      </c>
      <c r="R842" s="110">
        <v>0.64495437693938673</v>
      </c>
    </row>
    <row r="843" spans="3:18" s="79" customFormat="1" ht="13.15" customHeight="1" x14ac:dyDescent="0.2">
      <c r="C843" s="114"/>
      <c r="D843" s="53" t="s">
        <v>186</v>
      </c>
      <c r="E843" s="53" t="s">
        <v>112</v>
      </c>
      <c r="F843" s="53" t="s">
        <v>19</v>
      </c>
      <c r="G843" s="53" t="s">
        <v>191</v>
      </c>
      <c r="H843" s="110">
        <v>1</v>
      </c>
      <c r="I843" s="110">
        <v>1</v>
      </c>
      <c r="J843" s="110">
        <v>1</v>
      </c>
      <c r="K843" s="110">
        <v>1</v>
      </c>
      <c r="L843" s="110">
        <v>1</v>
      </c>
      <c r="M843" s="110">
        <v>1</v>
      </c>
      <c r="N843" s="110">
        <v>1</v>
      </c>
      <c r="O843" s="110">
        <v>1</v>
      </c>
      <c r="P843" s="110">
        <v>1</v>
      </c>
      <c r="Q843" s="110">
        <v>1</v>
      </c>
      <c r="R843" s="110">
        <v>1</v>
      </c>
    </row>
    <row r="844" spans="3:18" s="79" customFormat="1" ht="13.15" customHeight="1" x14ac:dyDescent="0.2">
      <c r="C844" s="114"/>
      <c r="D844" s="53" t="s">
        <v>186</v>
      </c>
      <c r="E844" s="53" t="s">
        <v>52</v>
      </c>
      <c r="F844" s="53" t="s">
        <v>19</v>
      </c>
      <c r="G844" s="53" t="s">
        <v>191</v>
      </c>
      <c r="H844" s="110">
        <v>0.99836158692861032</v>
      </c>
      <c r="I844" s="110">
        <v>0.99534785086149691</v>
      </c>
      <c r="J844" s="110">
        <v>0.99534785086149691</v>
      </c>
      <c r="K844" s="110">
        <v>0.99998343369751586</v>
      </c>
      <c r="L844" s="110">
        <v>0.99999002340255039</v>
      </c>
      <c r="M844" s="110">
        <v>0.99999341839827216</v>
      </c>
      <c r="N844" s="110" t="e">
        <v>#N/A</v>
      </c>
      <c r="O844" s="110" t="e">
        <v>#N/A</v>
      </c>
      <c r="P844" s="110" t="e">
        <v>#N/A</v>
      </c>
      <c r="Q844" s="110" t="e">
        <v>#N/A</v>
      </c>
      <c r="R844" s="110" t="e">
        <v>#N/A</v>
      </c>
    </row>
    <row r="845" spans="3:18" s="79" customFormat="1" ht="13.15" customHeight="1" x14ac:dyDescent="0.2">
      <c r="C845" s="114"/>
      <c r="D845" s="53" t="s">
        <v>186</v>
      </c>
      <c r="E845" s="53" t="s">
        <v>53</v>
      </c>
      <c r="F845" s="53" t="s">
        <v>19</v>
      </c>
      <c r="G845" s="53" t="s">
        <v>191</v>
      </c>
      <c r="H845" s="110" t="e">
        <v>#N/A</v>
      </c>
      <c r="I845" s="110" t="e">
        <v>#N/A</v>
      </c>
      <c r="J845" s="110" t="e">
        <v>#N/A</v>
      </c>
      <c r="K845" s="110" t="e">
        <v>#N/A</v>
      </c>
      <c r="L845" s="110">
        <v>0.73299999999999998</v>
      </c>
      <c r="M845" s="110">
        <v>0.78400000000000003</v>
      </c>
      <c r="N845" s="110" t="e">
        <v>#N/A</v>
      </c>
      <c r="O845" s="110" t="e">
        <v>#N/A</v>
      </c>
      <c r="P845" s="110" t="e">
        <v>#N/A</v>
      </c>
      <c r="Q845" s="110" t="e">
        <v>#N/A</v>
      </c>
      <c r="R845" s="110" t="e">
        <v>#N/A</v>
      </c>
    </row>
    <row r="846" spans="3:18" s="79" customFormat="1" ht="13.15" customHeight="1" x14ac:dyDescent="0.2">
      <c r="C846" s="114"/>
      <c r="D846" s="53" t="s">
        <v>186</v>
      </c>
      <c r="E846" s="53" t="s">
        <v>124</v>
      </c>
      <c r="F846" s="53" t="s">
        <v>19</v>
      </c>
      <c r="G846" s="53" t="s">
        <v>191</v>
      </c>
      <c r="H846" s="110">
        <v>0.39320024826565131</v>
      </c>
      <c r="I846" s="110">
        <v>0.38834710741527317</v>
      </c>
      <c r="J846" s="110">
        <v>0.38834710741527317</v>
      </c>
      <c r="K846" s="110">
        <v>0.3787013152336306</v>
      </c>
      <c r="L846" s="110">
        <v>0.3846124781761931</v>
      </c>
      <c r="M846" s="110">
        <v>0.37512559889963976</v>
      </c>
      <c r="N846" s="110" t="e">
        <v>#N/A</v>
      </c>
      <c r="O846" s="110" t="e">
        <v>#N/A</v>
      </c>
      <c r="P846" s="110" t="e">
        <v>#N/A</v>
      </c>
      <c r="Q846" s="110" t="e">
        <v>#N/A</v>
      </c>
      <c r="R846" s="110" t="e">
        <v>#N/A</v>
      </c>
    </row>
    <row r="847" spans="3:18" s="79" customFormat="1" ht="13.15" customHeight="1" x14ac:dyDescent="0.2">
      <c r="C847" s="114"/>
      <c r="D847" s="53" t="s">
        <v>186</v>
      </c>
      <c r="E847" s="53" t="s">
        <v>129</v>
      </c>
      <c r="F847" s="53" t="s">
        <v>19</v>
      </c>
      <c r="G847" s="53" t="s">
        <v>191</v>
      </c>
      <c r="H847" s="110">
        <v>0</v>
      </c>
      <c r="I847" s="110">
        <v>0</v>
      </c>
      <c r="J847" s="110">
        <v>0</v>
      </c>
      <c r="K847" s="110">
        <v>0</v>
      </c>
      <c r="L847" s="110">
        <v>0</v>
      </c>
      <c r="M847" s="110">
        <v>0</v>
      </c>
      <c r="N847" s="110" t="e">
        <v>#N/A</v>
      </c>
      <c r="O847" s="110" t="e">
        <v>#N/A</v>
      </c>
      <c r="P847" s="110" t="e">
        <v>#N/A</v>
      </c>
      <c r="Q847" s="110" t="e">
        <v>#N/A</v>
      </c>
      <c r="R847" s="110" t="e">
        <v>#N/A</v>
      </c>
    </row>
    <row r="848" spans="3:18" s="79" customFormat="1" ht="13.15" customHeight="1" x14ac:dyDescent="0.2">
      <c r="C848" s="114"/>
      <c r="D848" s="53" t="s">
        <v>186</v>
      </c>
      <c r="E848" s="53" t="s">
        <v>134</v>
      </c>
      <c r="F848" s="53" t="s">
        <v>19</v>
      </c>
      <c r="G848" s="53" t="s">
        <v>191</v>
      </c>
      <c r="H848" s="110">
        <v>0.99672317385722087</v>
      </c>
      <c r="I848" s="110">
        <v>0.99068115807292145</v>
      </c>
      <c r="J848" s="110">
        <v>0.99068115807292145</v>
      </c>
      <c r="K848" s="110">
        <v>0.99912024214702788</v>
      </c>
      <c r="L848" s="110">
        <v>0.99940607404970261</v>
      </c>
      <c r="M848" s="110">
        <v>0.99954910804670805</v>
      </c>
      <c r="N848" s="110" t="e">
        <v>#N/A</v>
      </c>
      <c r="O848" s="110" t="e">
        <v>#N/A</v>
      </c>
      <c r="P848" s="110" t="e">
        <v>#N/A</v>
      </c>
      <c r="Q848" s="110" t="e">
        <v>#N/A</v>
      </c>
      <c r="R848" s="110" t="e">
        <v>#N/A</v>
      </c>
    </row>
    <row r="849" spans="3:19" s="79" customFormat="1" ht="13.15" customHeight="1" x14ac:dyDescent="0.2">
      <c r="C849" s="114"/>
      <c r="D849" s="53" t="s">
        <v>187</v>
      </c>
      <c r="E849" s="53" t="s">
        <v>147</v>
      </c>
      <c r="F849" s="53" t="s">
        <v>19</v>
      </c>
      <c r="G849" s="53" t="s">
        <v>149</v>
      </c>
      <c r="H849" s="110">
        <v>41182.534199999995</v>
      </c>
      <c r="I849" s="110">
        <v>41182.534199999995</v>
      </c>
      <c r="J849" s="110">
        <v>41182.534199999995</v>
      </c>
      <c r="K849" s="110">
        <v>41182.534199999995</v>
      </c>
      <c r="L849" s="110">
        <v>41182.534199999995</v>
      </c>
      <c r="M849" s="110">
        <v>41284.5</v>
      </c>
      <c r="N849" s="110">
        <v>41284.5</v>
      </c>
      <c r="O849" s="110">
        <v>41284.5</v>
      </c>
      <c r="P849" s="110">
        <v>41284.5</v>
      </c>
      <c r="Q849" s="110">
        <v>41284.5</v>
      </c>
      <c r="R849" s="110">
        <v>41284.5</v>
      </c>
    </row>
    <row r="850" spans="3:19" s="79" customFormat="1" ht="13.15" customHeight="1" x14ac:dyDescent="0.2">
      <c r="C850" s="114"/>
      <c r="D850" s="53" t="s">
        <v>187</v>
      </c>
      <c r="E850" s="53" t="s">
        <v>28</v>
      </c>
      <c r="F850" s="53" t="s">
        <v>19</v>
      </c>
      <c r="G850" s="53" t="s">
        <v>152</v>
      </c>
      <c r="H850" s="110">
        <v>7954662</v>
      </c>
      <c r="I850" s="110">
        <v>8039060</v>
      </c>
      <c r="J850" s="110">
        <v>8139631</v>
      </c>
      <c r="K850" s="110">
        <v>8233842</v>
      </c>
      <c r="L850" s="110">
        <v>8233842</v>
      </c>
      <c r="M850" s="110">
        <v>8419550</v>
      </c>
      <c r="N850" s="110">
        <v>8484130</v>
      </c>
      <c r="O850" s="110">
        <v>8544527</v>
      </c>
      <c r="P850" s="110">
        <v>8606033.0000001341</v>
      </c>
      <c r="Q850" s="110">
        <v>8670299.9999999534</v>
      </c>
      <c r="R850" s="110">
        <v>8738790.9999998529</v>
      </c>
    </row>
    <row r="851" spans="3:19" s="79" customFormat="1" ht="13.15" customHeight="1" x14ac:dyDescent="0.2">
      <c r="C851" s="114"/>
      <c r="D851" s="53" t="s">
        <v>187</v>
      </c>
      <c r="E851" s="53" t="s">
        <v>31</v>
      </c>
      <c r="F851" s="53" t="s">
        <v>19</v>
      </c>
      <c r="G851" s="53" t="s">
        <v>152</v>
      </c>
      <c r="H851" s="110">
        <v>3553711</v>
      </c>
      <c r="I851" s="110">
        <v>3571453.0077279625</v>
      </c>
      <c r="J851" s="110">
        <v>3615927.449349754</v>
      </c>
      <c r="K851" s="110">
        <v>3657505.7657011771</v>
      </c>
      <c r="L851" s="110">
        <v>3631351</v>
      </c>
      <c r="M851" s="110">
        <v>3739787.5329628424</v>
      </c>
      <c r="N851" s="110">
        <v>3757324.1600085702</v>
      </c>
      <c r="O851" s="110">
        <v>3794912.7822581623</v>
      </c>
      <c r="P851" s="110">
        <v>3954941.4118167991</v>
      </c>
      <c r="Q851" s="110">
        <v>3983814.3156689368</v>
      </c>
      <c r="R851" s="110">
        <v>4014272.1681050509</v>
      </c>
      <c r="S851" s="143"/>
    </row>
    <row r="852" spans="3:19" s="79" customFormat="1" ht="13.15" customHeight="1" x14ac:dyDescent="0.2">
      <c r="C852" s="114"/>
      <c r="D852" s="53" t="s">
        <v>187</v>
      </c>
      <c r="E852" s="53" t="s">
        <v>58</v>
      </c>
      <c r="F852" s="53" t="s">
        <v>19</v>
      </c>
      <c r="G852" s="53" t="s">
        <v>191</v>
      </c>
      <c r="H852" s="110">
        <v>0.99757824554006647</v>
      </c>
      <c r="I852" s="110">
        <v>0.99784995326187975</v>
      </c>
      <c r="J852" s="110">
        <v>0.99764771499923577</v>
      </c>
      <c r="K852" s="110">
        <v>0.99765812156776934</v>
      </c>
      <c r="L852" s="110">
        <v>0.998</v>
      </c>
      <c r="M852" s="110">
        <v>0.99743388601051852</v>
      </c>
      <c r="N852" s="110">
        <v>0.99773328608201317</v>
      </c>
      <c r="O852" s="110">
        <v>0.99850777645175082</v>
      </c>
      <c r="P852" s="110" t="e">
        <v>#N/A</v>
      </c>
      <c r="Q852" s="110" t="e">
        <v>#N/A</v>
      </c>
      <c r="R852" s="110" t="e">
        <v>#N/A</v>
      </c>
    </row>
    <row r="853" spans="3:19" s="79" customFormat="1" ht="13.15" customHeight="1" x14ac:dyDescent="0.2">
      <c r="C853" s="114"/>
      <c r="D853" s="53" t="s">
        <v>187</v>
      </c>
      <c r="E853" s="53" t="s">
        <v>60</v>
      </c>
      <c r="F853" s="53" t="s">
        <v>19</v>
      </c>
      <c r="G853" s="53" t="s">
        <v>191</v>
      </c>
      <c r="H853" s="110">
        <v>0.97833713145861867</v>
      </c>
      <c r="I853" s="110">
        <v>0.98744690302611937</v>
      </c>
      <c r="J853" s="110">
        <v>0.98884280621771758</v>
      </c>
      <c r="K853" s="110">
        <v>0.98947133222632822</v>
      </c>
      <c r="L853" s="110">
        <v>0.98903494078007614</v>
      </c>
      <c r="M853" s="110">
        <v>0.98936170864140371</v>
      </c>
      <c r="N853" s="110">
        <v>0.99790000000000001</v>
      </c>
      <c r="O853" s="110">
        <v>0.99790000000000001</v>
      </c>
      <c r="P853" s="110">
        <v>0.99790000000000001</v>
      </c>
      <c r="Q853" s="110">
        <v>0.99790000000000001</v>
      </c>
      <c r="R853" s="110">
        <v>0.99790000000000001</v>
      </c>
    </row>
    <row r="854" spans="3:19" s="79" customFormat="1" ht="13.15" customHeight="1" x14ac:dyDescent="0.2">
      <c r="C854" s="114"/>
      <c r="D854" s="53" t="s">
        <v>187</v>
      </c>
      <c r="E854" s="53" t="s">
        <v>61</v>
      </c>
      <c r="F854" s="53" t="s">
        <v>19</v>
      </c>
      <c r="G854" s="53" t="s">
        <v>191</v>
      </c>
      <c r="H854" s="110">
        <v>0.9738371314586185</v>
      </c>
      <c r="I854" s="110">
        <v>0.9829469030261192</v>
      </c>
      <c r="J854" s="110">
        <v>0.98434280621771753</v>
      </c>
      <c r="K854" s="110">
        <v>0.98497133222632816</v>
      </c>
      <c r="L854" s="110">
        <v>0.98453494078007608</v>
      </c>
      <c r="M854" s="110">
        <v>0.98486170864140365</v>
      </c>
      <c r="N854" s="110">
        <v>0.98609999999999998</v>
      </c>
      <c r="O854" s="110">
        <v>0.98609999999999998</v>
      </c>
      <c r="P854" s="110">
        <v>0.98609999999999998</v>
      </c>
      <c r="Q854" s="110">
        <v>0.98609999999999998</v>
      </c>
      <c r="R854" s="110">
        <v>0.98609999999999998</v>
      </c>
    </row>
    <row r="855" spans="3:19" s="79" customFormat="1" ht="13.15" customHeight="1" x14ac:dyDescent="0.2">
      <c r="C855" s="114"/>
      <c r="D855" s="53" t="s">
        <v>187</v>
      </c>
      <c r="E855" s="53" t="s">
        <v>62</v>
      </c>
      <c r="F855" s="53" t="s">
        <v>19</v>
      </c>
      <c r="G855" s="53" t="s">
        <v>191</v>
      </c>
      <c r="H855" s="110" t="e">
        <v>#N/A</v>
      </c>
      <c r="I855" s="110" t="e">
        <v>#N/A</v>
      </c>
      <c r="J855" s="110" t="e">
        <v>#N/A</v>
      </c>
      <c r="K855" s="110" t="e">
        <v>#N/A</v>
      </c>
      <c r="L855" s="110" t="e">
        <v>#N/A</v>
      </c>
      <c r="M855" s="110" t="e">
        <v>#N/A</v>
      </c>
      <c r="N855" s="110">
        <v>0.40263065505620005</v>
      </c>
      <c r="O855" s="110">
        <v>0.62933855936279581</v>
      </c>
      <c r="P855" s="110">
        <v>0.63719418329739186</v>
      </c>
      <c r="Q855" s="110">
        <v>0.65575189448788773</v>
      </c>
      <c r="R855" s="110">
        <v>0.68339048482458165</v>
      </c>
    </row>
    <row r="856" spans="3:19" s="79" customFormat="1" ht="13.15" customHeight="1" x14ac:dyDescent="0.2">
      <c r="C856" s="114"/>
      <c r="D856" s="53" t="s">
        <v>187</v>
      </c>
      <c r="E856" s="53" t="s">
        <v>63</v>
      </c>
      <c r="F856" s="53" t="s">
        <v>19</v>
      </c>
      <c r="G856" s="53" t="s">
        <v>191</v>
      </c>
      <c r="H856" s="110" t="e">
        <v>#N/A</v>
      </c>
      <c r="I856" s="110" t="e">
        <v>#N/A</v>
      </c>
      <c r="J856" s="110" t="e">
        <v>#N/A</v>
      </c>
      <c r="K856" s="110" t="e">
        <v>#N/A</v>
      </c>
      <c r="L856" s="110" t="e">
        <v>#N/A</v>
      </c>
      <c r="M856" s="110" t="e">
        <v>#N/A</v>
      </c>
      <c r="N856" s="110" t="e">
        <v>#N/A</v>
      </c>
      <c r="O856" s="110" t="e">
        <v>#N/A</v>
      </c>
      <c r="P856" s="110">
        <v>0.32719999999999999</v>
      </c>
      <c r="Q856" s="110">
        <v>0.33210000000000001</v>
      </c>
      <c r="R856" s="110">
        <v>0.33210000000000001</v>
      </c>
    </row>
    <row r="857" spans="3:19" s="79" customFormat="1" ht="13.15" customHeight="1" x14ac:dyDescent="0.2">
      <c r="C857" s="114"/>
      <c r="D857" s="53" t="s">
        <v>187</v>
      </c>
      <c r="E857" s="53" t="s">
        <v>65</v>
      </c>
      <c r="F857" s="53" t="s">
        <v>19</v>
      </c>
      <c r="G857" s="53" t="s">
        <v>191</v>
      </c>
      <c r="H857" s="110">
        <v>0.99757824554006647</v>
      </c>
      <c r="I857" s="110">
        <v>0.99784995326187975</v>
      </c>
      <c r="J857" s="110">
        <v>0.99764771499923577</v>
      </c>
      <c r="K857" s="110">
        <v>0.99765812156776934</v>
      </c>
      <c r="L857" s="110">
        <v>0.99764307017156595</v>
      </c>
      <c r="M857" s="110">
        <v>0.99768388601051827</v>
      </c>
      <c r="N857" s="110">
        <v>0.99773328608201317</v>
      </c>
      <c r="O857" s="110">
        <v>0.99850777645175082</v>
      </c>
      <c r="P857" s="110">
        <v>0.99881433203697423</v>
      </c>
      <c r="Q857" s="110">
        <v>0.99858507893292014</v>
      </c>
      <c r="R857" s="110">
        <v>0.99858000837389416</v>
      </c>
    </row>
    <row r="858" spans="3:19" s="79" customFormat="1" ht="13.15" customHeight="1" x14ac:dyDescent="0.2">
      <c r="C858" s="114"/>
      <c r="D858" s="53" t="s">
        <v>187</v>
      </c>
      <c r="E858" s="53" t="s">
        <v>70</v>
      </c>
      <c r="F858" s="53" t="s">
        <v>19</v>
      </c>
      <c r="G858" s="53" t="s">
        <v>191</v>
      </c>
      <c r="H858" s="110">
        <v>0.97883713145861861</v>
      </c>
      <c r="I858" s="110">
        <v>0.98794690302611932</v>
      </c>
      <c r="J858" s="110">
        <v>0.98934280621771753</v>
      </c>
      <c r="K858" s="110">
        <v>0.98997133222632816</v>
      </c>
      <c r="L858" s="110">
        <v>0.98953494078007609</v>
      </c>
      <c r="M858" s="110">
        <v>0.99002473154275006</v>
      </c>
      <c r="N858" s="110">
        <v>0.99017230348336538</v>
      </c>
      <c r="O858" s="110">
        <v>0.99005215686610837</v>
      </c>
      <c r="P858" s="110">
        <v>0.98869988558207911</v>
      </c>
      <c r="Q858" s="110">
        <v>0.98387170197179918</v>
      </c>
      <c r="R858" s="110">
        <v>0.98967730830669542</v>
      </c>
    </row>
    <row r="859" spans="3:19" s="79" customFormat="1" ht="13.15" customHeight="1" x14ac:dyDescent="0.2">
      <c r="C859" s="114"/>
      <c r="D859" s="53" t="s">
        <v>187</v>
      </c>
      <c r="E859" s="53" t="s">
        <v>225</v>
      </c>
      <c r="F859" s="53" t="s">
        <v>19</v>
      </c>
      <c r="G859" s="53" t="s">
        <v>191</v>
      </c>
      <c r="H859" s="110" t="e">
        <v>#N/A</v>
      </c>
      <c r="I859" s="110" t="e">
        <v>#N/A</v>
      </c>
      <c r="J859" s="110" t="e">
        <v>#N/A</v>
      </c>
      <c r="K859" s="110" t="e">
        <v>#N/A</v>
      </c>
      <c r="L859" s="110" t="e">
        <v>#N/A</v>
      </c>
      <c r="M859" s="110" t="e">
        <v>#N/A</v>
      </c>
      <c r="N859" s="110">
        <v>0.79388658440588655</v>
      </c>
      <c r="O859" s="110">
        <v>0.85907337475660817</v>
      </c>
      <c r="P859" s="110">
        <v>0.86642721771812781</v>
      </c>
      <c r="Q859" s="110">
        <v>0.86791953392812704</v>
      </c>
      <c r="R859" s="110">
        <v>0.89319945118704058</v>
      </c>
    </row>
    <row r="860" spans="3:19" s="79" customFormat="1" ht="13.15" customHeight="1" x14ac:dyDescent="0.2">
      <c r="C860" s="114"/>
      <c r="D860" s="53" t="s">
        <v>187</v>
      </c>
      <c r="E860" s="53" t="s">
        <v>226</v>
      </c>
      <c r="F860" s="53" t="s">
        <v>19</v>
      </c>
      <c r="G860" s="53" t="s">
        <v>191</v>
      </c>
      <c r="H860" s="110" t="e">
        <v>#N/A</v>
      </c>
      <c r="I860" s="110" t="e">
        <v>#N/A</v>
      </c>
      <c r="J860" s="110" t="e">
        <v>#N/A</v>
      </c>
      <c r="K860" s="110" t="e">
        <v>#N/A</v>
      </c>
      <c r="L860" s="110" t="e">
        <v>#N/A</v>
      </c>
      <c r="M860" s="110" t="e">
        <v>#N/A</v>
      </c>
      <c r="N860" s="110" t="e">
        <v>#N/A</v>
      </c>
      <c r="O860" s="110" t="e">
        <v>#N/A</v>
      </c>
      <c r="P860" s="110" t="e">
        <v>#N/A</v>
      </c>
      <c r="Q860" s="110" t="e">
        <v>#N/A</v>
      </c>
      <c r="R860" s="110" t="e">
        <v>#N/A</v>
      </c>
    </row>
    <row r="861" spans="3:19" s="79" customFormat="1" ht="13.15" customHeight="1" x14ac:dyDescent="0.2">
      <c r="C861" s="114"/>
      <c r="D861" s="53" t="s">
        <v>187</v>
      </c>
      <c r="E861" s="53" t="s">
        <v>74</v>
      </c>
      <c r="F861" s="53" t="s">
        <v>19</v>
      </c>
      <c r="G861" s="53" t="s">
        <v>191</v>
      </c>
      <c r="H861" s="110">
        <v>0.99449100776104038</v>
      </c>
      <c r="I861" s="110">
        <v>0.99449573685879822</v>
      </c>
      <c r="J861" s="110">
        <v>0.99451367864132323</v>
      </c>
      <c r="K861" s="110">
        <v>0.99453808326466464</v>
      </c>
      <c r="L861" s="110">
        <v>0.9945171765683164</v>
      </c>
      <c r="M861" s="110">
        <v>0.99458940365917015</v>
      </c>
      <c r="N861" s="110">
        <v>0.99476251310670005</v>
      </c>
      <c r="O861" s="110">
        <v>0.99474723573322787</v>
      </c>
      <c r="P861" s="110">
        <v>0.99476113305878755</v>
      </c>
      <c r="Q861" s="110">
        <v>0.99478401919014292</v>
      </c>
      <c r="R861" s="110">
        <v>0.99478957043485838</v>
      </c>
    </row>
    <row r="862" spans="3:19" s="79" customFormat="1" ht="13.15" customHeight="1" x14ac:dyDescent="0.2">
      <c r="C862" s="114"/>
      <c r="D862" s="53" t="s">
        <v>187</v>
      </c>
      <c r="E862" s="53" t="s">
        <v>78</v>
      </c>
      <c r="F862" s="53" t="s">
        <v>19</v>
      </c>
      <c r="G862" s="53" t="s">
        <v>191</v>
      </c>
      <c r="H862" s="110">
        <v>0.72264005739352455</v>
      </c>
      <c r="I862" s="110">
        <v>0.79747389827557225</v>
      </c>
      <c r="J862" s="110">
        <v>0.81506217024396777</v>
      </c>
      <c r="K862" s="110">
        <v>0.88021196684143277</v>
      </c>
      <c r="L862" s="110">
        <v>0.90010395104704355</v>
      </c>
      <c r="M862" s="110">
        <v>0.90045199868130466</v>
      </c>
      <c r="N862" s="110">
        <v>0.90503391208785877</v>
      </c>
      <c r="O862" s="110">
        <v>0.90929546948551032</v>
      </c>
      <c r="P862" s="110">
        <v>0.93214983892933856</v>
      </c>
      <c r="Q862" s="110">
        <v>0.94814559633052342</v>
      </c>
      <c r="R862" s="110">
        <v>0.96407767206739092</v>
      </c>
    </row>
    <row r="863" spans="3:19" s="79" customFormat="1" ht="13.15" customHeight="1" x14ac:dyDescent="0.2">
      <c r="C863" s="114"/>
      <c r="D863" s="53" t="s">
        <v>187</v>
      </c>
      <c r="E863" s="53" t="s">
        <v>82</v>
      </c>
      <c r="F863" s="53" t="s">
        <v>19</v>
      </c>
      <c r="G863" s="53" t="s">
        <v>191</v>
      </c>
      <c r="H863" s="110" t="e">
        <v>#N/A</v>
      </c>
      <c r="I863" s="110" t="e">
        <v>#N/A</v>
      </c>
      <c r="J863" s="110" t="e">
        <v>#N/A</v>
      </c>
      <c r="K863" s="110" t="e">
        <v>#N/A</v>
      </c>
      <c r="L863" s="110" t="e">
        <v>#N/A</v>
      </c>
      <c r="M863" s="110" t="e">
        <v>#N/A</v>
      </c>
      <c r="N863" s="110">
        <v>0.80206248553614856</v>
      </c>
      <c r="O863" s="110">
        <v>0.87331097976589656</v>
      </c>
      <c r="P863" s="110">
        <v>0.90665059899150269</v>
      </c>
      <c r="Q863" s="110">
        <v>0.92660016444068705</v>
      </c>
      <c r="R863" s="110">
        <v>0.94931317106750901</v>
      </c>
    </row>
    <row r="864" spans="3:19" s="79" customFormat="1" ht="13.15" customHeight="1" x14ac:dyDescent="0.2">
      <c r="C864" s="114"/>
      <c r="D864" s="53" t="s">
        <v>187</v>
      </c>
      <c r="E864" s="53" t="s">
        <v>86</v>
      </c>
      <c r="F864" s="53" t="s">
        <v>19</v>
      </c>
      <c r="G864" s="53" t="s">
        <v>191</v>
      </c>
      <c r="H864" s="110">
        <v>0.21103522922938867</v>
      </c>
      <c r="I864" s="110">
        <v>0.25910154503365496</v>
      </c>
      <c r="J864" s="110">
        <v>0.26967692254150122</v>
      </c>
      <c r="K864" s="110">
        <v>0.28641558433331638</v>
      </c>
      <c r="L864" s="110">
        <v>0.29521343874619072</v>
      </c>
      <c r="M864" s="110">
        <v>0.3033730652981057</v>
      </c>
      <c r="N864" s="110">
        <v>0.34929989960279395</v>
      </c>
      <c r="O864" s="110">
        <v>0.39653161826279831</v>
      </c>
      <c r="P864" s="110">
        <v>0.40170808030975891</v>
      </c>
      <c r="Q864" s="110">
        <v>0.43130881207783045</v>
      </c>
      <c r="R864" s="110">
        <v>0.45789378314272267</v>
      </c>
    </row>
    <row r="865" spans="3:19" s="79" customFormat="1" ht="13.15" customHeight="1" x14ac:dyDescent="0.2">
      <c r="C865" s="114"/>
      <c r="D865" s="53" t="s">
        <v>187</v>
      </c>
      <c r="E865" s="53" t="s">
        <v>90</v>
      </c>
      <c r="F865" s="53" t="s">
        <v>19</v>
      </c>
      <c r="G865" s="53" t="s">
        <v>191</v>
      </c>
      <c r="H865" s="110">
        <v>0.82896950564410055</v>
      </c>
      <c r="I865" s="110">
        <v>0.83856077578937538</v>
      </c>
      <c r="J865" s="110">
        <v>0.84070152292799938</v>
      </c>
      <c r="K865" s="110">
        <v>0.84261589367329348</v>
      </c>
      <c r="L865" s="110">
        <v>0.84267164289836671</v>
      </c>
      <c r="M865" s="110">
        <v>0.84349674297428712</v>
      </c>
      <c r="N865" s="110">
        <v>0.8439549795469613</v>
      </c>
      <c r="O865" s="110">
        <v>0.8431610812623499</v>
      </c>
      <c r="P865" s="110">
        <v>0.85185707392255738</v>
      </c>
      <c r="Q865" s="110">
        <v>0.85198137243262195</v>
      </c>
      <c r="R865" s="110">
        <v>0.85761701190139428</v>
      </c>
    </row>
    <row r="866" spans="3:19" s="79" customFormat="1" ht="13.15" customHeight="1" x14ac:dyDescent="0.2">
      <c r="C866" s="114"/>
      <c r="D866" s="53" t="s">
        <v>187</v>
      </c>
      <c r="E866" s="53" t="s">
        <v>94</v>
      </c>
      <c r="F866" s="53" t="s">
        <v>19</v>
      </c>
      <c r="G866" s="53" t="s">
        <v>191</v>
      </c>
      <c r="H866" s="110" t="e">
        <v>#N/A</v>
      </c>
      <c r="I866" s="110" t="e">
        <v>#N/A</v>
      </c>
      <c r="J866" s="110" t="e">
        <v>#N/A</v>
      </c>
      <c r="K866" s="110" t="e">
        <v>#N/A</v>
      </c>
      <c r="L866" s="110" t="e">
        <v>#N/A</v>
      </c>
      <c r="M866" s="110" t="e">
        <v>#N/A</v>
      </c>
      <c r="N866" s="110">
        <v>0.7170578057400967</v>
      </c>
      <c r="O866" s="110">
        <v>0.76498288421565785</v>
      </c>
      <c r="P866" s="110">
        <v>0.77258243684277883</v>
      </c>
      <c r="Q866" s="110">
        <v>0.77391667551852072</v>
      </c>
      <c r="R866" s="110">
        <v>0.80984694026159643</v>
      </c>
    </row>
    <row r="867" spans="3:19" s="79" customFormat="1" ht="13.15" customHeight="1" x14ac:dyDescent="0.2">
      <c r="C867" s="114"/>
      <c r="D867" s="53" t="s">
        <v>187</v>
      </c>
      <c r="E867" s="53" t="s">
        <v>98</v>
      </c>
      <c r="F867" s="53" t="s">
        <v>19</v>
      </c>
      <c r="G867" s="53" t="s">
        <v>191</v>
      </c>
      <c r="H867" s="110" t="e">
        <v>#N/A</v>
      </c>
      <c r="I867" s="110" t="e">
        <v>#N/A</v>
      </c>
      <c r="J867" s="110" t="e">
        <v>#N/A</v>
      </c>
      <c r="K867" s="110" t="e">
        <v>#N/A</v>
      </c>
      <c r="L867" s="110" t="e">
        <v>#N/A</v>
      </c>
      <c r="M867" s="110" t="e">
        <v>#N/A</v>
      </c>
      <c r="N867" s="110">
        <v>0</v>
      </c>
      <c r="O867" s="110">
        <v>0</v>
      </c>
      <c r="P867" s="110">
        <v>0</v>
      </c>
      <c r="Q867" s="110">
        <v>0</v>
      </c>
      <c r="R867" s="110">
        <v>0</v>
      </c>
    </row>
    <row r="868" spans="3:19" s="79" customFormat="1" ht="13.15" customHeight="1" x14ac:dyDescent="0.2">
      <c r="C868" s="114"/>
      <c r="D868" s="53" t="s">
        <v>187</v>
      </c>
      <c r="E868" s="53" t="s">
        <v>102</v>
      </c>
      <c r="F868" s="53" t="s">
        <v>19</v>
      </c>
      <c r="G868" s="53" t="s">
        <v>191</v>
      </c>
      <c r="H868" s="110">
        <v>0.67716191279775151</v>
      </c>
      <c r="I868" s="110">
        <v>0.91761752947337849</v>
      </c>
      <c r="J868" s="110">
        <v>0.92328694233416564</v>
      </c>
      <c r="K868" s="110">
        <v>0.98334999999999995</v>
      </c>
      <c r="L868" s="110">
        <v>0.998</v>
      </c>
      <c r="M868" s="110">
        <v>0.99899999999999978</v>
      </c>
      <c r="N868" s="110">
        <v>0.99943031859194786</v>
      </c>
      <c r="O868" s="110">
        <v>0.99900000000000011</v>
      </c>
      <c r="P868" s="110">
        <v>0.99985816284957851</v>
      </c>
      <c r="Q868" s="110">
        <v>0.99899962313673563</v>
      </c>
      <c r="R868" s="110" t="e">
        <v>#N/A</v>
      </c>
    </row>
    <row r="869" spans="3:19" s="79" customFormat="1" ht="13.15" customHeight="1" x14ac:dyDescent="0.2">
      <c r="C869" s="114"/>
      <c r="D869" s="53" t="s">
        <v>187</v>
      </c>
      <c r="E869" s="53" t="s">
        <v>106</v>
      </c>
      <c r="F869" s="53" t="s">
        <v>19</v>
      </c>
      <c r="G869" s="53" t="s">
        <v>191</v>
      </c>
      <c r="H869" s="110" t="e">
        <v>#N/A</v>
      </c>
      <c r="I869" s="110" t="e">
        <v>#N/A</v>
      </c>
      <c r="J869" s="110" t="e">
        <v>#N/A</v>
      </c>
      <c r="K869" s="110">
        <v>0.95556768488859534</v>
      </c>
      <c r="L869" s="110">
        <v>0.98599999999999999</v>
      </c>
      <c r="M869" s="110">
        <v>0.98633333333333317</v>
      </c>
      <c r="N869" s="110">
        <v>0.98633333333333317</v>
      </c>
      <c r="O869" s="110">
        <v>0.98933333333333329</v>
      </c>
      <c r="P869" s="110">
        <v>0.99716668763007998</v>
      </c>
      <c r="Q869" s="110" t="e">
        <v>#N/A</v>
      </c>
      <c r="R869" s="110" t="e">
        <v>#N/A</v>
      </c>
    </row>
    <row r="870" spans="3:19" s="79" customFormat="1" ht="13.15" customHeight="1" x14ac:dyDescent="0.2">
      <c r="C870" s="114"/>
      <c r="D870" s="53" t="s">
        <v>187</v>
      </c>
      <c r="E870" s="53" t="s">
        <v>108</v>
      </c>
      <c r="F870" s="53" t="s">
        <v>19</v>
      </c>
      <c r="G870" s="53" t="s">
        <v>191</v>
      </c>
      <c r="H870" s="110" t="e">
        <v>#N/A</v>
      </c>
      <c r="I870" s="110" t="e">
        <v>#N/A</v>
      </c>
      <c r="J870" s="110" t="e">
        <v>#N/A</v>
      </c>
      <c r="K870" s="110" t="e">
        <v>#N/A</v>
      </c>
      <c r="L870" s="110" t="e">
        <v>#N/A</v>
      </c>
      <c r="M870" s="110" t="e">
        <v>#N/A</v>
      </c>
      <c r="N870" s="110" t="e">
        <v>#N/A</v>
      </c>
      <c r="O870" s="110">
        <v>0.89199994683032457</v>
      </c>
      <c r="P870" s="110">
        <v>0.94569659945331519</v>
      </c>
      <c r="Q870" s="110">
        <v>0.96792493038832672</v>
      </c>
      <c r="R870" s="110">
        <v>0.98540976653989587</v>
      </c>
    </row>
    <row r="871" spans="3:19" s="79" customFormat="1" ht="13.15" customHeight="1" x14ac:dyDescent="0.2">
      <c r="C871" s="114"/>
      <c r="D871" s="53" t="s">
        <v>187</v>
      </c>
      <c r="E871" s="53" t="s">
        <v>207</v>
      </c>
      <c r="F871" s="53" t="s">
        <v>19</v>
      </c>
      <c r="G871" s="53" t="s">
        <v>191</v>
      </c>
      <c r="H871" s="110" t="e">
        <v>#N/A</v>
      </c>
      <c r="I871" s="110" t="e">
        <v>#N/A</v>
      </c>
      <c r="J871" s="110" t="e">
        <v>#N/A</v>
      </c>
      <c r="K871" s="110" t="e">
        <v>#N/A</v>
      </c>
      <c r="L871" s="110" t="e">
        <v>#N/A</v>
      </c>
      <c r="M871" s="110" t="e">
        <v>#N/A</v>
      </c>
      <c r="N871" s="110" t="e">
        <v>#N/A</v>
      </c>
      <c r="O871" s="110" t="e">
        <v>#N/A</v>
      </c>
      <c r="P871" s="110" t="e">
        <v>#N/A</v>
      </c>
      <c r="Q871" s="110">
        <v>0.75285202113914385</v>
      </c>
      <c r="R871" s="110">
        <v>0.84547680323383145</v>
      </c>
    </row>
    <row r="872" spans="3:19" s="79" customFormat="1" ht="13.15" customHeight="1" x14ac:dyDescent="0.2">
      <c r="C872" s="114"/>
      <c r="D872" s="53" t="s">
        <v>187</v>
      </c>
      <c r="E872" s="53" t="s">
        <v>112</v>
      </c>
      <c r="F872" s="53" t="s">
        <v>19</v>
      </c>
      <c r="G872" s="53" t="s">
        <v>191</v>
      </c>
      <c r="H872" s="110">
        <v>1</v>
      </c>
      <c r="I872" s="110">
        <v>1</v>
      </c>
      <c r="J872" s="110">
        <v>1</v>
      </c>
      <c r="K872" s="110">
        <v>1</v>
      </c>
      <c r="L872" s="110">
        <v>1</v>
      </c>
      <c r="M872" s="110">
        <v>1</v>
      </c>
      <c r="N872" s="110">
        <v>1</v>
      </c>
      <c r="O872" s="110">
        <v>1</v>
      </c>
      <c r="P872" s="110">
        <v>1</v>
      </c>
      <c r="Q872" s="110">
        <v>1</v>
      </c>
      <c r="R872" s="110">
        <v>1</v>
      </c>
    </row>
    <row r="873" spans="3:19" s="79" customFormat="1" ht="13.15" customHeight="1" x14ac:dyDescent="0.2">
      <c r="C873" s="114"/>
      <c r="D873" s="53" t="s">
        <v>187</v>
      </c>
      <c r="E873" s="53" t="s">
        <v>52</v>
      </c>
      <c r="F873" s="53" t="s">
        <v>19</v>
      </c>
      <c r="G873" s="53" t="s">
        <v>191</v>
      </c>
      <c r="H873" s="110">
        <v>0.99874185671983662</v>
      </c>
      <c r="I873" s="110">
        <v>0.99923128516037441</v>
      </c>
      <c r="J873" s="110">
        <v>0.9990133188271042</v>
      </c>
      <c r="K873" s="110">
        <v>0.99952722551766437</v>
      </c>
      <c r="L873" s="110">
        <v>0.99973803763885971</v>
      </c>
      <c r="M873" s="110">
        <v>0.9997901540402615</v>
      </c>
      <c r="N873" s="110" t="e">
        <v>#N/A</v>
      </c>
      <c r="O873" s="110" t="e">
        <v>#N/A</v>
      </c>
      <c r="P873" s="110" t="e">
        <v>#N/A</v>
      </c>
      <c r="Q873" s="110" t="e">
        <v>#N/A</v>
      </c>
      <c r="R873" s="110" t="e">
        <v>#N/A</v>
      </c>
    </row>
    <row r="874" spans="3:19" s="79" customFormat="1" ht="13.15" customHeight="1" x14ac:dyDescent="0.2">
      <c r="C874" s="114"/>
      <c r="D874" s="53" t="s">
        <v>187</v>
      </c>
      <c r="E874" s="53" t="s">
        <v>53</v>
      </c>
      <c r="F874" s="53" t="s">
        <v>19</v>
      </c>
      <c r="G874" s="53" t="s">
        <v>191</v>
      </c>
      <c r="H874" s="110" t="e">
        <v>#N/A</v>
      </c>
      <c r="I874" s="110" t="e">
        <v>#N/A</v>
      </c>
      <c r="J874" s="110" t="e">
        <v>#N/A</v>
      </c>
      <c r="K874" s="110" t="e">
        <v>#N/A</v>
      </c>
      <c r="L874" s="110">
        <v>0.88216860270264041</v>
      </c>
      <c r="M874" s="110">
        <v>0.88368367557955507</v>
      </c>
      <c r="N874" s="110" t="e">
        <v>#N/A</v>
      </c>
      <c r="O874" s="110" t="e">
        <v>#N/A</v>
      </c>
      <c r="P874" s="110" t="e">
        <v>#N/A</v>
      </c>
      <c r="Q874" s="110" t="e">
        <v>#N/A</v>
      </c>
      <c r="R874" s="110" t="e">
        <v>#N/A</v>
      </c>
    </row>
    <row r="875" spans="3:19" s="79" customFormat="1" ht="13.15" customHeight="1" x14ac:dyDescent="0.2">
      <c r="C875" s="114"/>
      <c r="D875" s="53" t="s">
        <v>187</v>
      </c>
      <c r="E875" s="53" t="s">
        <v>124</v>
      </c>
      <c r="F875" s="53" t="s">
        <v>19</v>
      </c>
      <c r="G875" s="53" t="s">
        <v>191</v>
      </c>
      <c r="H875" s="110">
        <v>0.83656521785189975</v>
      </c>
      <c r="I875" s="110">
        <v>0.83856077578937538</v>
      </c>
      <c r="J875" s="110">
        <v>0.84070152292799938</v>
      </c>
      <c r="K875" s="110">
        <v>0.84261589367329348</v>
      </c>
      <c r="L875" s="110">
        <v>0.84267164289836671</v>
      </c>
      <c r="M875" s="110">
        <v>0.84349674297428712</v>
      </c>
      <c r="N875" s="110" t="e">
        <v>#N/A</v>
      </c>
      <c r="O875" s="110" t="e">
        <v>#N/A</v>
      </c>
      <c r="P875" s="110" t="e">
        <v>#N/A</v>
      </c>
      <c r="Q875" s="110" t="e">
        <v>#N/A</v>
      </c>
      <c r="R875" s="110" t="e">
        <v>#N/A</v>
      </c>
    </row>
    <row r="876" spans="3:19" s="79" customFormat="1" ht="13.15" customHeight="1" x14ac:dyDescent="0.2">
      <c r="C876" s="114"/>
      <c r="D876" s="53" t="s">
        <v>187</v>
      </c>
      <c r="E876" s="53" t="s">
        <v>129</v>
      </c>
      <c r="F876" s="53" t="s">
        <v>19</v>
      </c>
      <c r="G876" s="53" t="s">
        <v>191</v>
      </c>
      <c r="H876" s="110">
        <v>0</v>
      </c>
      <c r="I876" s="110">
        <v>0</v>
      </c>
      <c r="J876" s="110">
        <v>0</v>
      </c>
      <c r="K876" s="110">
        <v>0</v>
      </c>
      <c r="L876" s="110">
        <v>0</v>
      </c>
      <c r="M876" s="110">
        <v>0</v>
      </c>
      <c r="N876" s="110" t="e">
        <v>#N/A</v>
      </c>
      <c r="O876" s="110" t="e">
        <v>#N/A</v>
      </c>
      <c r="P876" s="110" t="e">
        <v>#N/A</v>
      </c>
      <c r="Q876" s="110" t="e">
        <v>#N/A</v>
      </c>
      <c r="R876" s="110" t="e">
        <v>#N/A</v>
      </c>
    </row>
    <row r="877" spans="3:19" s="79" customFormat="1" ht="13.15" customHeight="1" x14ac:dyDescent="0.2">
      <c r="C877" s="114"/>
      <c r="D877" s="53" t="s">
        <v>187</v>
      </c>
      <c r="E877" s="53" t="s">
        <v>134</v>
      </c>
      <c r="F877" s="53" t="s">
        <v>19</v>
      </c>
      <c r="G877" s="53" t="s">
        <v>191</v>
      </c>
      <c r="H877" s="110">
        <v>0.98771661901726815</v>
      </c>
      <c r="I877" s="110">
        <v>0.98984401624490992</v>
      </c>
      <c r="J877" s="110">
        <v>0.993581194310731</v>
      </c>
      <c r="K877" s="110">
        <v>0.99500000000000022</v>
      </c>
      <c r="L877" s="110">
        <v>0.9980925996784038</v>
      </c>
      <c r="M877" s="110">
        <v>0.99810112294604458</v>
      </c>
      <c r="N877" s="110" t="e">
        <v>#N/A</v>
      </c>
      <c r="O877" s="110" t="e">
        <v>#N/A</v>
      </c>
      <c r="P877" s="110" t="e">
        <v>#N/A</v>
      </c>
      <c r="Q877" s="110" t="e">
        <v>#N/A</v>
      </c>
      <c r="R877" s="110" t="e">
        <v>#N/A</v>
      </c>
    </row>
    <row r="878" spans="3:19" s="79" customFormat="1" ht="13.15" customHeight="1" x14ac:dyDescent="0.2">
      <c r="C878" s="114"/>
      <c r="D878" s="53" t="s">
        <v>188</v>
      </c>
      <c r="E878" s="53" t="s">
        <v>147</v>
      </c>
      <c r="F878" s="53" t="s">
        <v>19</v>
      </c>
      <c r="G878" s="53" t="s">
        <v>149</v>
      </c>
      <c r="H878" s="110">
        <v>248514</v>
      </c>
      <c r="I878" s="110">
        <v>248514</v>
      </c>
      <c r="J878" s="110">
        <v>248514</v>
      </c>
      <c r="K878" s="110">
        <v>248514</v>
      </c>
      <c r="L878" s="110">
        <v>248510.1</v>
      </c>
      <c r="M878" s="110">
        <v>247715.88560000004</v>
      </c>
      <c r="N878" s="110">
        <v>247715.88560000004</v>
      </c>
      <c r="O878" s="110">
        <v>247715.88560000004</v>
      </c>
      <c r="P878" s="110">
        <v>247715.88560000004</v>
      </c>
      <c r="Q878" s="110">
        <v>247715.88560000004</v>
      </c>
      <c r="R878" s="110">
        <v>247715.88560000004</v>
      </c>
    </row>
    <row r="879" spans="3:19" s="79" customFormat="1" ht="13.15" customHeight="1" x14ac:dyDescent="0.2">
      <c r="C879" s="114"/>
      <c r="D879" s="53" t="s">
        <v>188</v>
      </c>
      <c r="E879" s="53" t="s">
        <v>28</v>
      </c>
      <c r="F879" s="53" t="s">
        <v>19</v>
      </c>
      <c r="G879" s="53" t="s">
        <v>152</v>
      </c>
      <c r="H879" s="110">
        <v>63256144</v>
      </c>
      <c r="I879" s="110">
        <v>63905297</v>
      </c>
      <c r="J879" s="110">
        <v>63905297</v>
      </c>
      <c r="K879" s="110">
        <v>64641461</v>
      </c>
      <c r="L879" s="110">
        <v>65086536</v>
      </c>
      <c r="M879" s="110">
        <v>65808573</v>
      </c>
      <c r="N879" s="110">
        <v>65808573</v>
      </c>
      <c r="O879" s="110">
        <v>66647111.999999993</v>
      </c>
      <c r="P879" s="110">
        <v>66589306.057333857</v>
      </c>
      <c r="Q879" s="110">
        <v>66978474.999907382</v>
      </c>
      <c r="R879" s="110">
        <v>66714867.057441957</v>
      </c>
    </row>
    <row r="880" spans="3:19" s="79" customFormat="1" ht="13.15" customHeight="1" x14ac:dyDescent="0.2">
      <c r="C880" s="114"/>
      <c r="D880" s="53" t="s">
        <v>188</v>
      </c>
      <c r="E880" s="53" t="s">
        <v>31</v>
      </c>
      <c r="F880" s="53" t="s">
        <v>19</v>
      </c>
      <c r="G880" s="53" t="s">
        <v>152</v>
      </c>
      <c r="H880" s="110">
        <v>26356734</v>
      </c>
      <c r="I880" s="110">
        <v>27784911.739130441</v>
      </c>
      <c r="J880" s="110">
        <v>27784911.739130441</v>
      </c>
      <c r="K880" s="110">
        <v>28104983.043478269</v>
      </c>
      <c r="L880" s="110">
        <v>28298493.913043495</v>
      </c>
      <c r="M880" s="110">
        <v>31177971.333426759</v>
      </c>
      <c r="N880" s="110">
        <v>31177971.333426759</v>
      </c>
      <c r="O880" s="110">
        <v>31576500.400030866</v>
      </c>
      <c r="P880" s="110">
        <v>29196351.807393204</v>
      </c>
      <c r="Q880" s="110">
        <v>29699387.467434224</v>
      </c>
      <c r="R880" s="110">
        <v>29562180.751343861</v>
      </c>
      <c r="S880" s="143"/>
    </row>
    <row r="881" spans="3:18" s="79" customFormat="1" ht="13.15" customHeight="1" x14ac:dyDescent="0.2">
      <c r="C881" s="114"/>
      <c r="D881" s="53" t="s">
        <v>188</v>
      </c>
      <c r="E881" s="53" t="s">
        <v>58</v>
      </c>
      <c r="F881" s="53" t="s">
        <v>19</v>
      </c>
      <c r="G881" s="53" t="s">
        <v>191</v>
      </c>
      <c r="H881" s="110">
        <v>0.98353658499125873</v>
      </c>
      <c r="I881" s="110">
        <v>0.98863137272914914</v>
      </c>
      <c r="J881" s="110">
        <v>0.98859520784903177</v>
      </c>
      <c r="K881" s="110">
        <v>0.98899999999999999</v>
      </c>
      <c r="L881" s="110">
        <v>0.99099999999999988</v>
      </c>
      <c r="M881" s="110">
        <v>0.99199999999999999</v>
      </c>
      <c r="N881" s="110">
        <v>0.99199999999999999</v>
      </c>
      <c r="O881" s="110">
        <v>0.99199999999999999</v>
      </c>
      <c r="P881" s="110" t="e">
        <v>#N/A</v>
      </c>
      <c r="Q881" s="110" t="e">
        <v>#N/A</v>
      </c>
      <c r="R881" s="110" t="e">
        <v>#N/A</v>
      </c>
    </row>
    <row r="882" spans="3:18" s="79" customFormat="1" ht="13.15" customHeight="1" x14ac:dyDescent="0.2">
      <c r="C882" s="114"/>
      <c r="D882" s="53" t="s">
        <v>188</v>
      </c>
      <c r="E882" s="53" t="s">
        <v>60</v>
      </c>
      <c r="F882" s="53" t="s">
        <v>19</v>
      </c>
      <c r="G882" s="53" t="s">
        <v>191</v>
      </c>
      <c r="H882" s="110">
        <v>0.7905199913034392</v>
      </c>
      <c r="I882" s="110">
        <v>0.85707546644619659</v>
      </c>
      <c r="J882" s="110">
        <v>0.87873911663421822</v>
      </c>
      <c r="K882" s="110">
        <v>0.89</v>
      </c>
      <c r="L882" s="110">
        <v>0.91754264415716347</v>
      </c>
      <c r="M882" s="110">
        <v>0.93</v>
      </c>
      <c r="N882" s="110">
        <v>0.94811711183081981</v>
      </c>
      <c r="O882" s="110">
        <v>0.94771750028895019</v>
      </c>
      <c r="P882" s="110">
        <v>0.95020108084558375</v>
      </c>
      <c r="Q882" s="110">
        <v>0.95771672842933986</v>
      </c>
      <c r="R882" s="110">
        <v>0.97190162672850611</v>
      </c>
    </row>
    <row r="883" spans="3:18" s="79" customFormat="1" ht="13.15" customHeight="1" x14ac:dyDescent="0.2">
      <c r="C883" s="114"/>
      <c r="D883" s="53" t="s">
        <v>188</v>
      </c>
      <c r="E883" s="53" t="s">
        <v>61</v>
      </c>
      <c r="F883" s="53" t="s">
        <v>19</v>
      </c>
      <c r="G883" s="53" t="s">
        <v>191</v>
      </c>
      <c r="H883" s="110">
        <v>0.47669646560723339</v>
      </c>
      <c r="I883" s="110">
        <v>0.47731005362359552</v>
      </c>
      <c r="J883" s="110">
        <v>0.47859835239755949</v>
      </c>
      <c r="K883" s="110">
        <v>0.46</v>
      </c>
      <c r="L883" s="110">
        <v>0.47</v>
      </c>
      <c r="M883" s="110">
        <v>0.48</v>
      </c>
      <c r="N883" s="110">
        <v>0.56999999999999995</v>
      </c>
      <c r="O883" s="110">
        <v>0.59</v>
      </c>
      <c r="P883" s="110">
        <v>0.63170423785009755</v>
      </c>
      <c r="Q883" s="110">
        <v>0.69758428198429145</v>
      </c>
      <c r="R883" s="110">
        <v>0.77142920971855533</v>
      </c>
    </row>
    <row r="884" spans="3:18" s="79" customFormat="1" ht="13.15" customHeight="1" x14ac:dyDescent="0.2">
      <c r="C884" s="114"/>
      <c r="D884" s="53" t="s">
        <v>188</v>
      </c>
      <c r="E884" s="53" t="s">
        <v>62</v>
      </c>
      <c r="F884" s="53" t="s">
        <v>19</v>
      </c>
      <c r="G884" s="53" t="s">
        <v>191</v>
      </c>
      <c r="H884" s="110" t="e">
        <v>#N/A</v>
      </c>
      <c r="I884" s="110" t="e">
        <v>#N/A</v>
      </c>
      <c r="J884" s="110" t="e">
        <v>#N/A</v>
      </c>
      <c r="K884" s="110" t="e">
        <v>#N/A</v>
      </c>
      <c r="L884" s="110" t="e">
        <v>#N/A</v>
      </c>
      <c r="M884" s="110" t="e">
        <v>#N/A</v>
      </c>
      <c r="N884" s="110">
        <v>0</v>
      </c>
      <c r="O884" s="110">
        <v>0.21022922218662371</v>
      </c>
      <c r="P884" s="110">
        <v>0.38714937388479748</v>
      </c>
      <c r="Q884" s="110">
        <v>0.66619900286219125</v>
      </c>
      <c r="R884" s="110">
        <v>0.75116729796596959</v>
      </c>
    </row>
    <row r="885" spans="3:18" s="79" customFormat="1" ht="13.15" customHeight="1" x14ac:dyDescent="0.2">
      <c r="C885" s="114"/>
      <c r="D885" s="53" t="s">
        <v>188</v>
      </c>
      <c r="E885" s="53" t="s">
        <v>63</v>
      </c>
      <c r="F885" s="53" t="s">
        <v>19</v>
      </c>
      <c r="G885" s="53" t="s">
        <v>191</v>
      </c>
      <c r="H885" s="110" t="e">
        <v>#N/A</v>
      </c>
      <c r="I885" s="110" t="e">
        <v>#N/A</v>
      </c>
      <c r="J885" s="110" t="e">
        <v>#N/A</v>
      </c>
      <c r="K885" s="110" t="e">
        <v>#N/A</v>
      </c>
      <c r="L885" s="110" t="e">
        <v>#N/A</v>
      </c>
      <c r="M885" s="110" t="e">
        <v>#N/A</v>
      </c>
      <c r="N885" s="110" t="e">
        <v>#N/A</v>
      </c>
      <c r="O885" s="110" t="e">
        <v>#N/A</v>
      </c>
      <c r="P885" s="110" t="e">
        <v>#N/A</v>
      </c>
      <c r="Q885" s="110" t="e">
        <v>#N/A</v>
      </c>
      <c r="R885" s="110" t="e">
        <v>#N/A</v>
      </c>
    </row>
    <row r="886" spans="3:18" s="79" customFormat="1" ht="13.15" customHeight="1" x14ac:dyDescent="0.2">
      <c r="C886" s="114"/>
      <c r="D886" s="53" t="s">
        <v>188</v>
      </c>
      <c r="E886" s="53" t="s">
        <v>65</v>
      </c>
      <c r="F886" s="53" t="s">
        <v>19</v>
      </c>
      <c r="G886" s="53" t="s">
        <v>191</v>
      </c>
      <c r="H886" s="110">
        <v>0.99977648661818264</v>
      </c>
      <c r="I886" s="110">
        <v>0.99977950395804782</v>
      </c>
      <c r="J886" s="110">
        <v>0.99977682269624457</v>
      </c>
      <c r="K886" s="110">
        <v>1</v>
      </c>
      <c r="L886" s="110">
        <v>1</v>
      </c>
      <c r="M886" s="110">
        <v>1</v>
      </c>
      <c r="N886" s="110">
        <v>1</v>
      </c>
      <c r="O886" s="110">
        <v>0.99978126784520227</v>
      </c>
      <c r="P886" s="110">
        <v>0.99755173604457681</v>
      </c>
      <c r="Q886" s="110">
        <v>0.99930702409954819</v>
      </c>
      <c r="R886" s="110">
        <v>0.99988086258415254</v>
      </c>
    </row>
    <row r="887" spans="3:18" s="79" customFormat="1" ht="13.15" customHeight="1" x14ac:dyDescent="0.2">
      <c r="C887" s="114"/>
      <c r="D887" s="53" t="s">
        <v>188</v>
      </c>
      <c r="E887" s="53" t="s">
        <v>70</v>
      </c>
      <c r="F887" s="53" t="s">
        <v>19</v>
      </c>
      <c r="G887" s="53" t="s">
        <v>191</v>
      </c>
      <c r="H887" s="110">
        <v>0.81771433839900465</v>
      </c>
      <c r="I887" s="110">
        <v>0.88545724548583671</v>
      </c>
      <c r="J887" s="110">
        <v>0.90542496039172271</v>
      </c>
      <c r="K887" s="110">
        <v>0.92124387535372843</v>
      </c>
      <c r="L887" s="110">
        <v>0.94113887110693961</v>
      </c>
      <c r="M887" s="110">
        <v>0.95146272712851299</v>
      </c>
      <c r="N887" s="110">
        <v>0.95731725814407087</v>
      </c>
      <c r="O887" s="110">
        <v>0.9757032633983358</v>
      </c>
      <c r="P887" s="110">
        <v>0.97495320820407816</v>
      </c>
      <c r="Q887" s="110">
        <v>0.97975279497821055</v>
      </c>
      <c r="R887" s="110">
        <v>0.98808232805205864</v>
      </c>
    </row>
    <row r="888" spans="3:18" s="79" customFormat="1" ht="13.15" customHeight="1" x14ac:dyDescent="0.2">
      <c r="C888" s="114"/>
      <c r="D888" s="53" t="s">
        <v>188</v>
      </c>
      <c r="E888" s="53" t="s">
        <v>225</v>
      </c>
      <c r="F888" s="53" t="s">
        <v>19</v>
      </c>
      <c r="G888" s="53" t="s">
        <v>191</v>
      </c>
      <c r="H888" s="110" t="e">
        <v>#N/A</v>
      </c>
      <c r="I888" s="110" t="e">
        <v>#N/A</v>
      </c>
      <c r="J888" s="110" t="e">
        <v>#N/A</v>
      </c>
      <c r="K888" s="110" t="e">
        <v>#N/A</v>
      </c>
      <c r="L888" s="110" t="e">
        <v>#N/A</v>
      </c>
      <c r="M888" s="110" t="e">
        <v>#N/A</v>
      </c>
      <c r="N888" s="110">
        <v>8.5145345882908063E-2</v>
      </c>
      <c r="O888" s="110">
        <v>0.21022922218662371</v>
      </c>
      <c r="P888" s="110">
        <v>0.39852520171584727</v>
      </c>
      <c r="Q888" s="110">
        <v>0.66201161202079317</v>
      </c>
      <c r="R888" s="110">
        <v>0.74666537706575264</v>
      </c>
    </row>
    <row r="889" spans="3:18" s="79" customFormat="1" ht="13.15" customHeight="1" x14ac:dyDescent="0.2">
      <c r="C889" s="114"/>
      <c r="D889" s="53" t="s">
        <v>188</v>
      </c>
      <c r="E889" s="53" t="s">
        <v>226</v>
      </c>
      <c r="F889" s="53" t="s">
        <v>19</v>
      </c>
      <c r="G889" s="53" t="s">
        <v>191</v>
      </c>
      <c r="H889" s="110" t="e">
        <v>#N/A</v>
      </c>
      <c r="I889" s="110" t="e">
        <v>#N/A</v>
      </c>
      <c r="J889" s="110" t="e">
        <v>#N/A</v>
      </c>
      <c r="K889" s="110" t="e">
        <v>#N/A</v>
      </c>
      <c r="L889" s="110" t="e">
        <v>#N/A</v>
      </c>
      <c r="M889" s="110" t="e">
        <v>#N/A</v>
      </c>
      <c r="N889" s="110" t="e">
        <v>#N/A</v>
      </c>
      <c r="O889" s="110" t="e">
        <v>#N/A</v>
      </c>
      <c r="P889" s="110" t="e">
        <v>#N/A</v>
      </c>
      <c r="Q889" s="110" t="e">
        <v>#N/A</v>
      </c>
      <c r="R889" s="110" t="e">
        <v>#N/A</v>
      </c>
    </row>
    <row r="890" spans="3:18" s="79" customFormat="1" ht="13.15" customHeight="1" x14ac:dyDescent="0.2">
      <c r="C890" s="114"/>
      <c r="D890" s="53" t="s">
        <v>188</v>
      </c>
      <c r="E890" s="53" t="s">
        <v>74</v>
      </c>
      <c r="F890" s="53" t="s">
        <v>19</v>
      </c>
      <c r="G890" s="53" t="s">
        <v>191</v>
      </c>
      <c r="H890" s="110">
        <v>0.99955645388385372</v>
      </c>
      <c r="I890" s="110">
        <v>0.99956253569040565</v>
      </c>
      <c r="J890" s="110">
        <v>0.99956253569040565</v>
      </c>
      <c r="K890" s="110">
        <v>0.99956253569040565</v>
      </c>
      <c r="L890" s="110">
        <v>0.99956253569040565</v>
      </c>
      <c r="M890" s="110">
        <v>0.99956253569040587</v>
      </c>
      <c r="N890" s="110">
        <v>0.99956253569040587</v>
      </c>
      <c r="O890" s="110">
        <v>0.99956253569040532</v>
      </c>
      <c r="P890" s="110">
        <v>0.99743889343855963</v>
      </c>
      <c r="Q890" s="110">
        <v>0.99769346871730458</v>
      </c>
      <c r="R890" s="110">
        <v>0.99730620557770022</v>
      </c>
    </row>
    <row r="891" spans="3:18" s="79" customFormat="1" ht="13.15" customHeight="1" x14ac:dyDescent="0.2">
      <c r="C891" s="114"/>
      <c r="D891" s="53" t="s">
        <v>188</v>
      </c>
      <c r="E891" s="53" t="s">
        <v>78</v>
      </c>
      <c r="F891" s="53" t="s">
        <v>19</v>
      </c>
      <c r="G891" s="53" t="s">
        <v>191</v>
      </c>
      <c r="H891" s="110">
        <v>0.67892517995590806</v>
      </c>
      <c r="I891" s="110">
        <v>0.78904352639187303</v>
      </c>
      <c r="J891" s="110">
        <v>0.82778778426010802</v>
      </c>
      <c r="K891" s="110">
        <v>0.850424418552718</v>
      </c>
      <c r="L891" s="110">
        <v>0.88434849149664974</v>
      </c>
      <c r="M891" s="110">
        <v>0.89680584733948632</v>
      </c>
      <c r="N891" s="110">
        <v>0.90201297364437749</v>
      </c>
      <c r="O891" s="110">
        <v>0.94167072049933964</v>
      </c>
      <c r="P891" s="110">
        <v>0.94278531662016785</v>
      </c>
      <c r="Q891" s="110">
        <v>0.94242931074689029</v>
      </c>
      <c r="R891" s="110">
        <v>0.94276826222707222</v>
      </c>
    </row>
    <row r="892" spans="3:18" s="79" customFormat="1" ht="13.15" customHeight="1" x14ac:dyDescent="0.2">
      <c r="C892" s="114"/>
      <c r="D892" s="53" t="s">
        <v>188</v>
      </c>
      <c r="E892" s="53" t="s">
        <v>82</v>
      </c>
      <c r="F892" s="53" t="s">
        <v>19</v>
      </c>
      <c r="G892" s="53" t="s">
        <v>191</v>
      </c>
      <c r="H892" s="110" t="e">
        <v>#N/A</v>
      </c>
      <c r="I892" s="110" t="e">
        <v>#N/A</v>
      </c>
      <c r="J892" s="110" t="e">
        <v>#N/A</v>
      </c>
      <c r="K892" s="110" t="e">
        <v>#N/A</v>
      </c>
      <c r="L892" s="110" t="e">
        <v>#N/A</v>
      </c>
      <c r="M892" s="110" t="e">
        <v>#N/A</v>
      </c>
      <c r="N892" s="110">
        <v>0.12259119064116485</v>
      </c>
      <c r="O892" s="110">
        <v>0.16179417297339738</v>
      </c>
      <c r="P892" s="110">
        <v>0.17818199668465901</v>
      </c>
      <c r="Q892" s="110">
        <v>0.1817006075728069</v>
      </c>
      <c r="R892" s="110">
        <v>0.185391675898679</v>
      </c>
    </row>
    <row r="893" spans="3:18" s="79" customFormat="1" ht="13.15" customHeight="1" x14ac:dyDescent="0.2">
      <c r="C893" s="114"/>
      <c r="D893" s="53" t="s">
        <v>188</v>
      </c>
      <c r="E893" s="53" t="s">
        <v>86</v>
      </c>
      <c r="F893" s="53" t="s">
        <v>19</v>
      </c>
      <c r="G893" s="53" t="s">
        <v>191</v>
      </c>
      <c r="H893" s="110">
        <v>8.8999999999999999E-3</v>
      </c>
      <c r="I893" s="110">
        <v>1.3692953879309938E-2</v>
      </c>
      <c r="J893" s="110">
        <v>1.4277280233576323E-2</v>
      </c>
      <c r="K893" s="110">
        <v>1.7696414524205947E-2</v>
      </c>
      <c r="L893" s="110">
        <v>2.9566669531590362E-2</v>
      </c>
      <c r="M893" s="110">
        <v>3.812910042435852E-2</v>
      </c>
      <c r="N893" s="110">
        <v>8.5145345882908063E-2</v>
      </c>
      <c r="O893" s="110">
        <v>0.14461886159127105</v>
      </c>
      <c r="P893" s="110">
        <v>0.23262229890892133</v>
      </c>
      <c r="Q893" s="110">
        <v>0.36340186951162801</v>
      </c>
      <c r="R893" s="110">
        <v>0.51589871796230191</v>
      </c>
    </row>
    <row r="894" spans="3:18" s="79" customFormat="1" ht="13.15" customHeight="1" x14ac:dyDescent="0.2">
      <c r="C894" s="114"/>
      <c r="D894" s="53" t="s">
        <v>188</v>
      </c>
      <c r="E894" s="53" t="s">
        <v>90</v>
      </c>
      <c r="F894" s="53" t="s">
        <v>19</v>
      </c>
      <c r="G894" s="53" t="s">
        <v>191</v>
      </c>
      <c r="H894" s="110">
        <v>0.4706934098891008</v>
      </c>
      <c r="I894" s="110">
        <v>0.46785694203564987</v>
      </c>
      <c r="J894" s="110">
        <v>0.46908700385196556</v>
      </c>
      <c r="K894" s="110">
        <v>0.45971699148817718</v>
      </c>
      <c r="L894" s="110">
        <v>0.46410002395175021</v>
      </c>
      <c r="M894" s="110">
        <v>0.50058077329961514</v>
      </c>
      <c r="N894" s="110">
        <v>0.50265948455721754</v>
      </c>
      <c r="O894" s="110">
        <v>0.50279790866297391</v>
      </c>
      <c r="P894" s="110">
        <v>0.50332187258524808</v>
      </c>
      <c r="Q894" s="110">
        <v>0.48228961964600436</v>
      </c>
      <c r="R894" s="110">
        <v>0.45854718285879437</v>
      </c>
    </row>
    <row r="895" spans="3:18" s="79" customFormat="1" ht="13.15" customHeight="1" x14ac:dyDescent="0.2">
      <c r="C895" s="114"/>
      <c r="D895" s="53" t="s">
        <v>188</v>
      </c>
      <c r="E895" s="53" t="s">
        <v>94</v>
      </c>
      <c r="F895" s="53" t="s">
        <v>19</v>
      </c>
      <c r="G895" s="53" t="s">
        <v>191</v>
      </c>
      <c r="H895" s="110" t="e">
        <v>#N/A</v>
      </c>
      <c r="I895" s="110" t="e">
        <v>#N/A</v>
      </c>
      <c r="J895" s="110" t="e">
        <v>#N/A</v>
      </c>
      <c r="K895" s="110" t="e">
        <v>#N/A</v>
      </c>
      <c r="L895" s="110" t="e">
        <v>#N/A</v>
      </c>
      <c r="M895" s="110" t="e">
        <v>#N/A</v>
      </c>
      <c r="N895" s="110">
        <v>0</v>
      </c>
      <c r="O895" s="110">
        <v>7.8741893708557983E-2</v>
      </c>
      <c r="P895" s="110">
        <v>0.2300967732947635</v>
      </c>
      <c r="Q895" s="110">
        <v>0.48228961964600436</v>
      </c>
      <c r="R895" s="110">
        <v>0.45854718285879437</v>
      </c>
    </row>
    <row r="896" spans="3:18" s="79" customFormat="1" ht="13.15" customHeight="1" x14ac:dyDescent="0.2">
      <c r="C896" s="114"/>
      <c r="D896" s="53" t="s">
        <v>188</v>
      </c>
      <c r="E896" s="53" t="s">
        <v>98</v>
      </c>
      <c r="F896" s="53" t="s">
        <v>19</v>
      </c>
      <c r="G896" s="53" t="s">
        <v>191</v>
      </c>
      <c r="H896" s="110" t="e">
        <v>#N/A</v>
      </c>
      <c r="I896" s="110" t="e">
        <v>#N/A</v>
      </c>
      <c r="J896" s="110" t="e">
        <v>#N/A</v>
      </c>
      <c r="K896" s="110" t="e">
        <v>#N/A</v>
      </c>
      <c r="L896" s="110" t="e">
        <v>#N/A</v>
      </c>
      <c r="M896" s="110" t="e">
        <v>#N/A</v>
      </c>
      <c r="N896" s="110">
        <v>2.9926124525159942E-2</v>
      </c>
      <c r="O896" s="110">
        <v>4.8792298786181222E-2</v>
      </c>
      <c r="P896" s="110">
        <v>5.8038448955439768E-2</v>
      </c>
      <c r="Q896" s="110">
        <v>7.3853886099026031E-2</v>
      </c>
      <c r="R896" s="110">
        <v>7.8560111124172008E-2</v>
      </c>
    </row>
    <row r="897" spans="3:19" s="79" customFormat="1" ht="13.15" customHeight="1" x14ac:dyDescent="0.2">
      <c r="C897" s="114"/>
      <c r="D897" s="53" t="s">
        <v>188</v>
      </c>
      <c r="E897" s="53" t="s">
        <v>102</v>
      </c>
      <c r="F897" s="53" t="s">
        <v>19</v>
      </c>
      <c r="G897" s="53" t="s">
        <v>191</v>
      </c>
      <c r="H897" s="110">
        <v>0.63</v>
      </c>
      <c r="I897" s="110">
        <v>0.83999999999999964</v>
      </c>
      <c r="J897" s="110">
        <v>0.89478130754477747</v>
      </c>
      <c r="K897" s="110">
        <v>0.99499999999999966</v>
      </c>
      <c r="L897" s="110">
        <v>0.99499999999999977</v>
      </c>
      <c r="M897" s="110">
        <v>0.99870705720408626</v>
      </c>
      <c r="N897" s="110">
        <v>0.99870705720408626</v>
      </c>
      <c r="O897" s="110">
        <v>0.99929999999999919</v>
      </c>
      <c r="P897" s="110">
        <v>0.99910161423587351</v>
      </c>
      <c r="Q897" s="110">
        <v>0.99914524752992484</v>
      </c>
      <c r="R897" s="110" t="e">
        <v>#N/A</v>
      </c>
    </row>
    <row r="898" spans="3:19" s="79" customFormat="1" ht="13.15" customHeight="1" x14ac:dyDescent="0.2">
      <c r="C898" s="114"/>
      <c r="D898" s="53" t="s">
        <v>188</v>
      </c>
      <c r="E898" s="53" t="s">
        <v>106</v>
      </c>
      <c r="F898" s="53" t="s">
        <v>19</v>
      </c>
      <c r="G898" s="53" t="s">
        <v>191</v>
      </c>
      <c r="H898" s="110" t="e">
        <v>#N/A</v>
      </c>
      <c r="I898" s="110" t="e">
        <v>#N/A</v>
      </c>
      <c r="J898" s="110" t="e">
        <v>#N/A</v>
      </c>
      <c r="K898" s="110">
        <v>0.92499999999999993</v>
      </c>
      <c r="L898" s="110">
        <v>0.97499999999999987</v>
      </c>
      <c r="M898" s="110">
        <v>0.97749999999999992</v>
      </c>
      <c r="N898" s="110">
        <v>0.98749999999999993</v>
      </c>
      <c r="O898" s="110">
        <v>0.9930000000000001</v>
      </c>
      <c r="P898" s="110">
        <v>0.9930000000000001</v>
      </c>
      <c r="Q898" s="110" t="e">
        <v>#N/A</v>
      </c>
      <c r="R898" s="110" t="e">
        <v>#N/A</v>
      </c>
    </row>
    <row r="899" spans="3:19" s="79" customFormat="1" ht="13.15" customHeight="1" x14ac:dyDescent="0.2">
      <c r="C899" s="114"/>
      <c r="D899" s="53" t="s">
        <v>188</v>
      </c>
      <c r="E899" s="53" t="s">
        <v>108</v>
      </c>
      <c r="F899" s="53" t="s">
        <v>19</v>
      </c>
      <c r="G899" s="53" t="s">
        <v>191</v>
      </c>
      <c r="H899" s="110" t="e">
        <v>#N/A</v>
      </c>
      <c r="I899" s="110" t="e">
        <v>#N/A</v>
      </c>
      <c r="J899" s="110" t="e">
        <v>#N/A</v>
      </c>
      <c r="K899" s="110" t="e">
        <v>#N/A</v>
      </c>
      <c r="L899" s="110" t="e">
        <v>#N/A</v>
      </c>
      <c r="M899" s="110" t="e">
        <v>#N/A</v>
      </c>
      <c r="N899" s="110" t="e">
        <v>#N/A</v>
      </c>
      <c r="O899" s="110">
        <v>0.20387259598212748</v>
      </c>
      <c r="P899" s="110">
        <v>0.37882840320116695</v>
      </c>
      <c r="Q899" s="110">
        <v>0.57166914279018688</v>
      </c>
      <c r="R899" s="110">
        <v>0.80865021130362913</v>
      </c>
    </row>
    <row r="900" spans="3:19" s="79" customFormat="1" ht="13.15" customHeight="1" x14ac:dyDescent="0.2">
      <c r="C900" s="114"/>
      <c r="D900" s="53" t="s">
        <v>188</v>
      </c>
      <c r="E900" s="53" t="s">
        <v>207</v>
      </c>
      <c r="F900" s="53" t="s">
        <v>19</v>
      </c>
      <c r="G900" s="53" t="s">
        <v>191</v>
      </c>
      <c r="H900" s="110" t="e">
        <v>#N/A</v>
      </c>
      <c r="I900" s="110" t="e">
        <v>#N/A</v>
      </c>
      <c r="J900" s="110" t="e">
        <v>#N/A</v>
      </c>
      <c r="K900" s="110" t="e">
        <v>#N/A</v>
      </c>
      <c r="L900" s="110" t="e">
        <v>#N/A</v>
      </c>
      <c r="M900" s="110" t="e">
        <v>#N/A</v>
      </c>
      <c r="N900" s="110" t="e">
        <v>#N/A</v>
      </c>
      <c r="O900" s="110" t="e">
        <v>#N/A</v>
      </c>
      <c r="P900" s="110" t="e">
        <v>#N/A</v>
      </c>
      <c r="Q900" s="110" t="e">
        <v>#N/A</v>
      </c>
      <c r="R900" s="110" t="e">
        <v>#N/A</v>
      </c>
    </row>
    <row r="901" spans="3:19" s="79" customFormat="1" ht="13.15" customHeight="1" x14ac:dyDescent="0.2">
      <c r="C901" s="114"/>
      <c r="D901" s="53" t="s">
        <v>188</v>
      </c>
      <c r="E901" s="53" t="s">
        <v>112</v>
      </c>
      <c r="F901" s="53" t="s">
        <v>19</v>
      </c>
      <c r="G901" s="53" t="s">
        <v>191</v>
      </c>
      <c r="H901" s="110">
        <v>1</v>
      </c>
      <c r="I901" s="110">
        <v>1</v>
      </c>
      <c r="J901" s="110">
        <v>1</v>
      </c>
      <c r="K901" s="110">
        <v>1</v>
      </c>
      <c r="L901" s="110">
        <v>1</v>
      </c>
      <c r="M901" s="110">
        <v>1</v>
      </c>
      <c r="N901" s="110">
        <v>1</v>
      </c>
      <c r="O901" s="110">
        <v>1</v>
      </c>
      <c r="P901" s="110">
        <v>1</v>
      </c>
      <c r="Q901" s="110">
        <v>1</v>
      </c>
      <c r="R901" s="110">
        <v>1</v>
      </c>
    </row>
    <row r="902" spans="3:19" s="79" customFormat="1" ht="13.15" customHeight="1" x14ac:dyDescent="0.2">
      <c r="C902" s="114"/>
      <c r="D902" s="53" t="s">
        <v>188</v>
      </c>
      <c r="E902" s="53" t="s">
        <v>52</v>
      </c>
      <c r="F902" s="53" t="s">
        <v>19</v>
      </c>
      <c r="G902" s="53" t="s">
        <v>191</v>
      </c>
      <c r="H902" s="110">
        <v>0.99990603562190095</v>
      </c>
      <c r="I902" s="110">
        <v>0.99992037262874112</v>
      </c>
      <c r="J902" s="110">
        <v>0.99992292375323544</v>
      </c>
      <c r="K902" s="110">
        <v>0.999</v>
      </c>
      <c r="L902" s="110">
        <v>0.999</v>
      </c>
      <c r="M902" s="110">
        <v>1</v>
      </c>
      <c r="N902" s="110" t="e">
        <v>#N/A</v>
      </c>
      <c r="O902" s="110" t="e">
        <v>#N/A</v>
      </c>
      <c r="P902" s="110" t="e">
        <v>#N/A</v>
      </c>
      <c r="Q902" s="110" t="e">
        <v>#N/A</v>
      </c>
      <c r="R902" s="110" t="e">
        <v>#N/A</v>
      </c>
    </row>
    <row r="903" spans="3:19" s="79" customFormat="1" ht="13.15" customHeight="1" x14ac:dyDescent="0.2">
      <c r="C903" s="114"/>
      <c r="D903" s="53" t="s">
        <v>188</v>
      </c>
      <c r="E903" s="53" t="s">
        <v>53</v>
      </c>
      <c r="F903" s="53" t="s">
        <v>19</v>
      </c>
      <c r="G903" s="53" t="s">
        <v>191</v>
      </c>
      <c r="H903" s="110" t="e">
        <v>#N/A</v>
      </c>
      <c r="I903" s="110" t="e">
        <v>#N/A</v>
      </c>
      <c r="J903" s="110" t="e">
        <v>#N/A</v>
      </c>
      <c r="K903" s="110" t="e">
        <v>#N/A</v>
      </c>
      <c r="L903" s="110">
        <v>0.48274567165860094</v>
      </c>
      <c r="M903" s="110">
        <v>0.52475543339483999</v>
      </c>
      <c r="N903" s="110" t="e">
        <v>#N/A</v>
      </c>
      <c r="O903" s="110" t="e">
        <v>#N/A</v>
      </c>
      <c r="P903" s="110" t="e">
        <v>#N/A</v>
      </c>
      <c r="Q903" s="110" t="e">
        <v>#N/A</v>
      </c>
      <c r="R903" s="110" t="e">
        <v>#N/A</v>
      </c>
    </row>
    <row r="904" spans="3:19" s="79" customFormat="1" ht="13.15" customHeight="1" x14ac:dyDescent="0.2">
      <c r="C904" s="114"/>
      <c r="D904" s="53" t="s">
        <v>188</v>
      </c>
      <c r="E904" s="53" t="s">
        <v>124</v>
      </c>
      <c r="F904" s="53" t="s">
        <v>19</v>
      </c>
      <c r="G904" s="53" t="s">
        <v>191</v>
      </c>
      <c r="H904" s="110">
        <v>0.4706934098891008</v>
      </c>
      <c r="I904" s="110">
        <v>0.46785694203564987</v>
      </c>
      <c r="J904" s="110">
        <v>0.46908700385196556</v>
      </c>
      <c r="K904" s="110">
        <v>0.45971699148817718</v>
      </c>
      <c r="L904" s="110">
        <v>0.46410002395175021</v>
      </c>
      <c r="M904" s="110">
        <v>0.50058077329961514</v>
      </c>
      <c r="N904" s="110" t="e">
        <v>#N/A</v>
      </c>
      <c r="O904" s="110" t="e">
        <v>#N/A</v>
      </c>
      <c r="P904" s="110" t="e">
        <v>#N/A</v>
      </c>
      <c r="Q904" s="110" t="e">
        <v>#N/A</v>
      </c>
      <c r="R904" s="110" t="e">
        <v>#N/A</v>
      </c>
    </row>
    <row r="905" spans="3:19" s="79" customFormat="1" ht="13.15" customHeight="1" x14ac:dyDescent="0.2">
      <c r="C905" s="114"/>
      <c r="D905" s="53" t="s">
        <v>188</v>
      </c>
      <c r="E905" s="53" t="s">
        <v>129</v>
      </c>
      <c r="F905" s="53" t="s">
        <v>19</v>
      </c>
      <c r="G905" s="53" t="s">
        <v>191</v>
      </c>
      <c r="H905" s="110">
        <v>4.2000000000000003E-2</v>
      </c>
      <c r="I905" s="110">
        <v>4.2000000000000003E-2</v>
      </c>
      <c r="J905" s="110">
        <v>4.2000000000000003E-2</v>
      </c>
      <c r="K905" s="110">
        <v>0</v>
      </c>
      <c r="L905" s="110">
        <v>0</v>
      </c>
      <c r="M905" s="110">
        <v>0</v>
      </c>
      <c r="N905" s="110" t="e">
        <v>#N/A</v>
      </c>
      <c r="O905" s="110" t="e">
        <v>#N/A</v>
      </c>
      <c r="P905" s="110" t="e">
        <v>#N/A</v>
      </c>
      <c r="Q905" s="110" t="e">
        <v>#N/A</v>
      </c>
      <c r="R905" s="110" t="e">
        <v>#N/A</v>
      </c>
    </row>
    <row r="906" spans="3:19" s="79" customFormat="1" ht="13.15" customHeight="1" x14ac:dyDescent="0.2">
      <c r="C906" s="114"/>
      <c r="D906" s="53" t="s">
        <v>188</v>
      </c>
      <c r="E906" s="53" t="s">
        <v>134</v>
      </c>
      <c r="F906" s="53" t="s">
        <v>19</v>
      </c>
      <c r="G906" s="53" t="s">
        <v>191</v>
      </c>
      <c r="H906" s="110">
        <v>0.98499999999999999</v>
      </c>
      <c r="I906" s="110">
        <v>0.99001057731287279</v>
      </c>
      <c r="J906" s="110">
        <v>0.99001057731287279</v>
      </c>
      <c r="K906" s="110">
        <v>0.99001854683917034</v>
      </c>
      <c r="L906" s="110">
        <v>0.99003191434797089</v>
      </c>
      <c r="M906" s="110">
        <v>0.99920263146178134</v>
      </c>
      <c r="N906" s="110" t="e">
        <v>#N/A</v>
      </c>
      <c r="O906" s="110" t="e">
        <v>#N/A</v>
      </c>
      <c r="P906" s="110" t="e">
        <v>#N/A</v>
      </c>
      <c r="Q906" s="110" t="e">
        <v>#N/A</v>
      </c>
      <c r="R906" s="110" t="e">
        <v>#N/A</v>
      </c>
    </row>
    <row r="907" spans="3:19" s="79" customFormat="1" ht="13.15" customHeight="1" x14ac:dyDescent="0.2">
      <c r="C907" s="114"/>
      <c r="D907" s="53" t="s">
        <v>195</v>
      </c>
      <c r="E907" s="53" t="s">
        <v>147</v>
      </c>
      <c r="F907" s="53" t="s">
        <v>19</v>
      </c>
      <c r="G907" s="53" t="s">
        <v>149</v>
      </c>
      <c r="H907" s="110">
        <v>4212107.2567999987</v>
      </c>
      <c r="I907" s="110">
        <v>4212107.2567999987</v>
      </c>
      <c r="J907" s="110">
        <v>4212107.2567999987</v>
      </c>
      <c r="K907" s="110">
        <v>4212108.2567999987</v>
      </c>
      <c r="L907" s="110">
        <v>4212109.4567999989</v>
      </c>
      <c r="M907" s="110">
        <v>4211792.4123170003</v>
      </c>
      <c r="N907" s="110">
        <v>4211792.4123170003</v>
      </c>
      <c r="O907" s="110">
        <v>4211792.4123170003</v>
      </c>
      <c r="P907" s="144">
        <v>4213391.605517</v>
      </c>
      <c r="Q907" s="144">
        <v>4213391.605517</v>
      </c>
      <c r="R907" s="110">
        <v>4212189.92</v>
      </c>
    </row>
    <row r="908" spans="3:19" s="79" customFormat="1" ht="13.15" customHeight="1" x14ac:dyDescent="0.2">
      <c r="C908" s="114"/>
      <c r="D908" s="53" t="s">
        <v>195</v>
      </c>
      <c r="E908" s="53" t="s">
        <v>28</v>
      </c>
      <c r="F908" s="53" t="s">
        <v>19</v>
      </c>
      <c r="G908" s="53" t="s">
        <v>152</v>
      </c>
      <c r="H908" s="110">
        <v>441211317</v>
      </c>
      <c r="I908" s="110">
        <v>443857189</v>
      </c>
      <c r="J908" s="110">
        <v>443044119</v>
      </c>
      <c r="K908" s="110">
        <v>443800793.68443483</v>
      </c>
      <c r="L908" s="110">
        <v>444718086</v>
      </c>
      <c r="M908" s="110">
        <v>445109837</v>
      </c>
      <c r="N908" s="110">
        <v>445956417</v>
      </c>
      <c r="O908" s="110">
        <v>447173489</v>
      </c>
      <c r="P908" s="110">
        <v>446273537.55864817</v>
      </c>
      <c r="Q908" s="110">
        <v>447237245.99999988</v>
      </c>
      <c r="R908" s="110">
        <v>446859391.99999982</v>
      </c>
    </row>
    <row r="909" spans="3:19" s="79" customFormat="1" ht="13.15" customHeight="1" x14ac:dyDescent="0.2">
      <c r="C909" s="114"/>
      <c r="D909" s="53" t="s">
        <v>195</v>
      </c>
      <c r="E909" s="53" t="s">
        <v>31</v>
      </c>
      <c r="F909" s="53" t="s">
        <v>19</v>
      </c>
      <c r="G909" s="53" t="s">
        <v>152</v>
      </c>
      <c r="H909" s="110">
        <v>188031751.02012271</v>
      </c>
      <c r="I909" s="110">
        <v>189933621.06455806</v>
      </c>
      <c r="J909" s="110">
        <v>189820970.95025</v>
      </c>
      <c r="K909" s="144">
        <v>190728257.95391321</v>
      </c>
      <c r="L909" s="110">
        <v>191263664.64592338</v>
      </c>
      <c r="M909" s="144">
        <v>191822206.23144576</v>
      </c>
      <c r="N909" s="110">
        <v>191833475.21985459</v>
      </c>
      <c r="O909" s="110">
        <v>191874551.19278052</v>
      </c>
      <c r="P909" s="110">
        <v>192139452.51437306</v>
      </c>
      <c r="Q909" s="144">
        <v>191409770.89784104</v>
      </c>
      <c r="R909" s="110">
        <v>192588510.49955887</v>
      </c>
      <c r="S909" s="143"/>
    </row>
    <row r="910" spans="3:19" s="79" customFormat="1" ht="13.15" customHeight="1" x14ac:dyDescent="0.2">
      <c r="C910" s="114"/>
      <c r="D910" s="53" t="s">
        <v>195</v>
      </c>
      <c r="E910" s="53" t="s">
        <v>58</v>
      </c>
      <c r="F910" s="53" t="s">
        <v>19</v>
      </c>
      <c r="G910" s="53" t="s">
        <v>191</v>
      </c>
      <c r="H910" s="144">
        <v>0.9390369626208398</v>
      </c>
      <c r="I910" s="110">
        <v>0.9437957078520316</v>
      </c>
      <c r="J910" s="144">
        <v>0.94785954254325566</v>
      </c>
      <c r="K910" s="144">
        <v>0.94009266217784226</v>
      </c>
      <c r="L910" s="144">
        <v>0.94083497779565051</v>
      </c>
      <c r="M910" s="144">
        <v>0.9416191123592641</v>
      </c>
      <c r="N910" s="144">
        <v>0.94846957852119484</v>
      </c>
      <c r="O910" s="144">
        <v>0.96609514812205333</v>
      </c>
      <c r="P910" s="110" t="e">
        <v>#N/A</v>
      </c>
      <c r="Q910" s="110" t="e">
        <v>#N/A</v>
      </c>
      <c r="R910" s="110" t="e">
        <v>#N/A</v>
      </c>
    </row>
    <row r="911" spans="3:19" s="79" customFormat="1" ht="13.15" customHeight="1" x14ac:dyDescent="0.2">
      <c r="C911" s="114"/>
      <c r="D911" s="53" t="s">
        <v>195</v>
      </c>
      <c r="E911" s="53" t="s">
        <v>60</v>
      </c>
      <c r="F911" s="53" t="s">
        <v>19</v>
      </c>
      <c r="G911" s="53" t="s">
        <v>191</v>
      </c>
      <c r="H911" s="144">
        <v>0.52229958848008395</v>
      </c>
      <c r="I911" s="144">
        <v>0.59406541145113412</v>
      </c>
      <c r="J911" s="144">
        <v>0.63333286090502006</v>
      </c>
      <c r="K911" s="144">
        <v>0.69314365901394992</v>
      </c>
      <c r="L911" s="144">
        <v>0.7412363575061901</v>
      </c>
      <c r="M911" s="144">
        <v>0.77328322322821796</v>
      </c>
      <c r="N911" s="144">
        <v>0.81075210374983198</v>
      </c>
      <c r="O911" s="144">
        <v>0.84997145413689024</v>
      </c>
      <c r="P911" s="144">
        <v>0.89661220235591721</v>
      </c>
      <c r="Q911" s="144">
        <v>0.90774214889978877</v>
      </c>
      <c r="R911" s="110">
        <v>0.93316584811351866</v>
      </c>
    </row>
    <row r="912" spans="3:19" s="79" customFormat="1" ht="13.15" customHeight="1" x14ac:dyDescent="0.2">
      <c r="C912" s="114"/>
      <c r="D912" s="53" t="s">
        <v>195</v>
      </c>
      <c r="E912" s="53" t="s">
        <v>61</v>
      </c>
      <c r="F912" s="53" t="s">
        <v>19</v>
      </c>
      <c r="G912" s="53" t="s">
        <v>191</v>
      </c>
      <c r="H912" s="144">
        <v>0.39869066844680179</v>
      </c>
      <c r="I912" s="144">
        <v>0.45115962280496136</v>
      </c>
      <c r="J912" s="144">
        <v>0.47194903737018273</v>
      </c>
      <c r="K912" s="144">
        <v>0.50379802253934247</v>
      </c>
      <c r="L912" s="144">
        <v>0.54243843093575361</v>
      </c>
      <c r="M912" s="144">
        <v>0.58261089772022567</v>
      </c>
      <c r="N912" s="144">
        <v>0.70751462722945324</v>
      </c>
      <c r="O912" s="144">
        <v>0.7605854152505751</v>
      </c>
      <c r="P912" s="144">
        <v>0.81985977706496305</v>
      </c>
      <c r="Q912" s="144">
        <v>0.85294533038873732</v>
      </c>
      <c r="R912" s="110">
        <v>0.8896393377424533</v>
      </c>
    </row>
    <row r="913" spans="3:19" s="79" customFormat="1" ht="13.15" customHeight="1" x14ac:dyDescent="0.2">
      <c r="C913" s="114"/>
      <c r="D913" s="53" t="s">
        <v>195</v>
      </c>
      <c r="E913" s="53" t="s">
        <v>62</v>
      </c>
      <c r="F913" s="53" t="s">
        <v>19</v>
      </c>
      <c r="G913" s="53" t="s">
        <v>191</v>
      </c>
      <c r="H913" s="110" t="e">
        <v>#N/A</v>
      </c>
      <c r="I913" s="110" t="e">
        <v>#N/A</v>
      </c>
      <c r="J913" s="110" t="e">
        <v>#N/A</v>
      </c>
      <c r="K913" s="110" t="e">
        <v>#N/A</v>
      </c>
      <c r="L913" s="110" t="e">
        <v>#N/A</v>
      </c>
      <c r="M913" s="110" t="e">
        <v>#N/A</v>
      </c>
      <c r="N913" s="110">
        <v>0.39896031179208646</v>
      </c>
      <c r="O913" s="144">
        <v>0.50875009408497185</v>
      </c>
      <c r="P913" s="144">
        <v>0.62253491170687225</v>
      </c>
      <c r="Q913" s="144">
        <v>0.69030260584728165</v>
      </c>
      <c r="R913" s="110">
        <v>0.75608393911287441</v>
      </c>
    </row>
    <row r="914" spans="3:19" s="79" customFormat="1" ht="13.15" customHeight="1" x14ac:dyDescent="0.2">
      <c r="C914" s="114"/>
      <c r="D914" s="53" t="s">
        <v>195</v>
      </c>
      <c r="E914" s="53" t="s">
        <v>63</v>
      </c>
      <c r="F914" s="53" t="s">
        <v>19</v>
      </c>
      <c r="G914" s="53" t="s">
        <v>191</v>
      </c>
      <c r="H914" s="110" t="e">
        <v>#N/A</v>
      </c>
      <c r="I914" s="110" t="e">
        <v>#N/A</v>
      </c>
      <c r="J914" s="110" t="e">
        <v>#N/A</v>
      </c>
      <c r="K914" s="110" t="e">
        <v>#N/A</v>
      </c>
      <c r="L914" s="110" t="e">
        <v>#N/A</v>
      </c>
      <c r="M914" s="110" t="e">
        <v>#N/A</v>
      </c>
      <c r="N914" s="110" t="e">
        <v>#N/A</v>
      </c>
      <c r="O914" s="110" t="e">
        <v>#N/A</v>
      </c>
      <c r="P914" s="110" t="e">
        <v>#N/A</v>
      </c>
      <c r="Q914" s="110" t="e">
        <v>#N/A</v>
      </c>
      <c r="R914" s="110" t="e">
        <v>#N/A</v>
      </c>
    </row>
    <row r="915" spans="3:19" s="79" customFormat="1" ht="13.15" customHeight="1" x14ac:dyDescent="0.2">
      <c r="C915" s="114"/>
      <c r="D915" s="53" t="s">
        <v>195</v>
      </c>
      <c r="E915" s="53" t="s">
        <v>65</v>
      </c>
      <c r="F915" s="53" t="s">
        <v>19</v>
      </c>
      <c r="G915" s="53" t="s">
        <v>191</v>
      </c>
      <c r="H915" s="110">
        <v>0.95658789673480149</v>
      </c>
      <c r="I915" s="110">
        <v>0.95754288823839417</v>
      </c>
      <c r="J915" s="144">
        <v>0.9590729359267951</v>
      </c>
      <c r="K915" s="144">
        <v>0.96166657865417671</v>
      </c>
      <c r="L915" s="144">
        <v>0.96181037016557402</v>
      </c>
      <c r="M915" s="144">
        <v>0.96205458968234392</v>
      </c>
      <c r="N915" s="144">
        <v>0.96578883490535616</v>
      </c>
      <c r="O915" s="144">
        <v>0.97291962430991419</v>
      </c>
      <c r="P915" s="144">
        <v>0.97783286692908922</v>
      </c>
      <c r="Q915" s="110">
        <v>0.97251335484099077</v>
      </c>
      <c r="R915" s="110">
        <v>0.97743767661976277</v>
      </c>
    </row>
    <row r="916" spans="3:19" s="79" customFormat="1" ht="13.15" customHeight="1" x14ac:dyDescent="0.2">
      <c r="C916" s="114"/>
      <c r="D916" s="53" t="s">
        <v>195</v>
      </c>
      <c r="E916" s="53" t="s">
        <v>70</v>
      </c>
      <c r="F916" s="53" t="s">
        <v>19</v>
      </c>
      <c r="G916" s="53" t="s">
        <v>191</v>
      </c>
      <c r="H916" s="144">
        <v>0.58017126735413238</v>
      </c>
      <c r="I916" s="144">
        <v>0.62668453339242824</v>
      </c>
      <c r="J916" s="144">
        <v>0.65946592456348641</v>
      </c>
      <c r="K916" s="144">
        <v>0.71765303008787207</v>
      </c>
      <c r="L916" s="144">
        <v>0.76745893549502986</v>
      </c>
      <c r="M916" s="144">
        <v>0.80210588198414712</v>
      </c>
      <c r="N916" s="144">
        <v>0.84053946616645336</v>
      </c>
      <c r="O916" s="144">
        <v>0.87071840566792968</v>
      </c>
      <c r="P916" s="144">
        <v>0.89996796923793609</v>
      </c>
      <c r="Q916" s="144">
        <v>0.91306795830046739</v>
      </c>
      <c r="R916" s="110">
        <v>0.92949390632916518</v>
      </c>
    </row>
    <row r="917" spans="3:19" s="79" customFormat="1" ht="13.15" customHeight="1" x14ac:dyDescent="0.2">
      <c r="C917" s="114"/>
      <c r="D917" s="53" t="s">
        <v>195</v>
      </c>
      <c r="E917" s="53" t="s">
        <v>225</v>
      </c>
      <c r="F917" s="53" t="s">
        <v>19</v>
      </c>
      <c r="G917" s="53" t="s">
        <v>191</v>
      </c>
      <c r="H917" s="110" t="e">
        <v>#N/A</v>
      </c>
      <c r="I917" s="110" t="e">
        <v>#N/A</v>
      </c>
      <c r="J917" s="110" t="e">
        <v>#N/A</v>
      </c>
      <c r="K917" s="110" t="e">
        <v>#N/A</v>
      </c>
      <c r="L917" s="110" t="e">
        <v>#N/A</v>
      </c>
      <c r="M917" s="110" t="e">
        <v>#N/A</v>
      </c>
      <c r="N917" s="144">
        <v>0.50310499162075206</v>
      </c>
      <c r="O917" s="144">
        <v>0.59511735203080762</v>
      </c>
      <c r="P917" s="144">
        <v>0.6978701009067656</v>
      </c>
      <c r="Q917" s="110">
        <v>0.73357156509717514</v>
      </c>
      <c r="R917" s="110">
        <v>0.78848954226248824</v>
      </c>
    </row>
    <row r="918" spans="3:19" s="79" customFormat="1" ht="13.15" customHeight="1" x14ac:dyDescent="0.2">
      <c r="C918" s="114"/>
      <c r="D918" s="53" t="s">
        <v>195</v>
      </c>
      <c r="E918" s="53" t="s">
        <v>226</v>
      </c>
      <c r="F918" s="53" t="s">
        <v>19</v>
      </c>
      <c r="G918" s="53" t="s">
        <v>191</v>
      </c>
      <c r="H918" s="110" t="e">
        <v>#N/A</v>
      </c>
      <c r="I918" s="110" t="e">
        <v>#N/A</v>
      </c>
      <c r="J918" s="110" t="e">
        <v>#N/A</v>
      </c>
      <c r="K918" s="110" t="e">
        <v>#N/A</v>
      </c>
      <c r="L918" s="110" t="e">
        <v>#N/A</v>
      </c>
      <c r="M918" s="110" t="e">
        <v>#N/A</v>
      </c>
      <c r="N918" s="110" t="e">
        <v>#N/A</v>
      </c>
      <c r="O918" s="110" t="e">
        <v>#N/A</v>
      </c>
      <c r="P918" s="110" t="e">
        <v>#N/A</v>
      </c>
      <c r="Q918" s="110" t="e">
        <v>#N/A</v>
      </c>
      <c r="R918" s="134">
        <v>0.88094650986061496</v>
      </c>
      <c r="S918" s="79" t="s">
        <v>201</v>
      </c>
    </row>
    <row r="919" spans="3:19" s="79" customFormat="1" ht="13.15" customHeight="1" x14ac:dyDescent="0.2">
      <c r="C919" s="114"/>
      <c r="D919" s="53" t="s">
        <v>195</v>
      </c>
      <c r="E919" s="53" t="s">
        <v>74</v>
      </c>
      <c r="F919" s="53" t="s">
        <v>19</v>
      </c>
      <c r="G919" s="53" t="s">
        <v>191</v>
      </c>
      <c r="H919" s="110">
        <v>0.90529889311141065</v>
      </c>
      <c r="I919" s="144">
        <v>0.90206997884186879</v>
      </c>
      <c r="J919" s="110">
        <v>0.90754625045430848</v>
      </c>
      <c r="K919" s="144">
        <v>0.91021164443880631</v>
      </c>
      <c r="L919" s="144">
        <v>0.90803392121188542</v>
      </c>
      <c r="M919" s="144">
        <v>0.90538665990141154</v>
      </c>
      <c r="N919" s="144">
        <v>0.90336182489481887</v>
      </c>
      <c r="O919" s="110">
        <v>0.89890481707701297</v>
      </c>
      <c r="P919" s="110">
        <v>0.89509141282280391</v>
      </c>
      <c r="Q919" s="144">
        <v>0.86430975924406672</v>
      </c>
      <c r="R919" s="110">
        <v>0.79736826168897457</v>
      </c>
    </row>
    <row r="920" spans="3:19" s="79" customFormat="1" ht="13.15" customHeight="1" x14ac:dyDescent="0.2">
      <c r="C920" s="114"/>
      <c r="D920" s="53" t="s">
        <v>195</v>
      </c>
      <c r="E920" s="53" t="s">
        <v>78</v>
      </c>
      <c r="F920" s="53" t="s">
        <v>19</v>
      </c>
      <c r="G920" s="53" t="s">
        <v>191</v>
      </c>
      <c r="H920" s="110">
        <v>0.25252583384217553</v>
      </c>
      <c r="I920" s="110">
        <v>0.3030226925974927</v>
      </c>
      <c r="J920" s="144">
        <v>0.33435681293878244</v>
      </c>
      <c r="K920" s="110">
        <v>0.41402537171731613</v>
      </c>
      <c r="L920" s="144">
        <v>0.46934350128757352</v>
      </c>
      <c r="M920" s="144">
        <v>0.50136880195681699</v>
      </c>
      <c r="N920" s="110">
        <v>0.53104821417278381</v>
      </c>
      <c r="O920" s="110">
        <v>0.54684912526280649</v>
      </c>
      <c r="P920" s="144">
        <v>0.54638774168783677</v>
      </c>
      <c r="Q920" s="144">
        <v>0.54831842432033151</v>
      </c>
      <c r="R920" s="110">
        <v>0.52620817570938738</v>
      </c>
    </row>
    <row r="921" spans="3:19" s="79" customFormat="1" ht="13.15" customHeight="1" x14ac:dyDescent="0.2">
      <c r="C921" s="114"/>
      <c r="D921" s="53" t="s">
        <v>195</v>
      </c>
      <c r="E921" s="53" t="s">
        <v>82</v>
      </c>
      <c r="F921" s="53" t="s">
        <v>19</v>
      </c>
      <c r="G921" s="53" t="s">
        <v>191</v>
      </c>
      <c r="H921" s="110" t="e">
        <v>#N/A</v>
      </c>
      <c r="I921" s="110" t="e">
        <v>#N/A</v>
      </c>
      <c r="J921" s="110" t="e">
        <v>#N/A</v>
      </c>
      <c r="K921" s="110" t="e">
        <v>#N/A</v>
      </c>
      <c r="L921" s="110" t="e">
        <v>#N/A</v>
      </c>
      <c r="M921" s="110" t="e">
        <v>#N/A</v>
      </c>
      <c r="N921" s="110">
        <v>0.3040145333043297</v>
      </c>
      <c r="O921" s="110">
        <v>0.33020101869648738</v>
      </c>
      <c r="P921" s="110">
        <v>0.36750463743095019</v>
      </c>
      <c r="Q921" s="110">
        <v>0.35875028182948665</v>
      </c>
      <c r="R921" s="110">
        <v>0.38707887396967572</v>
      </c>
    </row>
    <row r="922" spans="3:19" s="79" customFormat="1" ht="13.15" customHeight="1" x14ac:dyDescent="0.2">
      <c r="C922" s="114"/>
      <c r="D922" s="53" t="s">
        <v>195</v>
      </c>
      <c r="E922" s="53" t="s">
        <v>86</v>
      </c>
      <c r="F922" s="53" t="s">
        <v>19</v>
      </c>
      <c r="G922" s="53" t="s">
        <v>191</v>
      </c>
      <c r="H922" s="144">
        <v>0.15495450904983346</v>
      </c>
      <c r="I922" s="144">
        <v>0.19343727832197488</v>
      </c>
      <c r="J922" s="144">
        <v>0.21727700253347951</v>
      </c>
      <c r="K922" s="144">
        <v>0.25047054749659431</v>
      </c>
      <c r="L922" s="144">
        <v>0.29037204670725586</v>
      </c>
      <c r="M922" s="144">
        <v>0.33173431058443498</v>
      </c>
      <c r="N922" s="144">
        <v>0.37718248735767707</v>
      </c>
      <c r="O922" s="144">
        <v>0.42869020830155935</v>
      </c>
      <c r="P922" s="144">
        <v>0.49800312945272929</v>
      </c>
      <c r="Q922" s="144">
        <v>0.56355144483378361</v>
      </c>
      <c r="R922" s="110">
        <v>0.64032660379281703</v>
      </c>
    </row>
    <row r="923" spans="3:19" s="79" customFormat="1" ht="13.15" customHeight="1" x14ac:dyDescent="0.2">
      <c r="C923" s="114"/>
      <c r="D923" s="53" t="s">
        <v>195</v>
      </c>
      <c r="E923" s="53" t="s">
        <v>90</v>
      </c>
      <c r="F923" s="53" t="s">
        <v>19</v>
      </c>
      <c r="G923" s="53" t="s">
        <v>191</v>
      </c>
      <c r="H923" s="144">
        <v>0.40022976292604451</v>
      </c>
      <c r="I923" s="144">
        <v>0.41329024688225147</v>
      </c>
      <c r="J923" s="144">
        <v>0.41649572952253278</v>
      </c>
      <c r="K923" s="110">
        <v>0.42091407956353855</v>
      </c>
      <c r="L923" s="110">
        <v>0.42865747389209757</v>
      </c>
      <c r="M923" s="144">
        <v>0.43433996217839432</v>
      </c>
      <c r="N923" s="110">
        <v>0.44765316433025726</v>
      </c>
      <c r="O923" s="144">
        <v>0.44928703305161721</v>
      </c>
      <c r="P923" s="110">
        <v>0.44162621423644483</v>
      </c>
      <c r="Q923" s="144">
        <v>0.41994224678022535</v>
      </c>
      <c r="R923" s="110">
        <v>0.41099105735437996</v>
      </c>
    </row>
    <row r="924" spans="3:19" s="79" customFormat="1" ht="13.15" customHeight="1" x14ac:dyDescent="0.2">
      <c r="C924" s="114"/>
      <c r="D924" s="53" t="s">
        <v>195</v>
      </c>
      <c r="E924" s="53" t="s">
        <v>94</v>
      </c>
      <c r="F924" s="53" t="s">
        <v>19</v>
      </c>
      <c r="G924" s="53" t="s">
        <v>191</v>
      </c>
      <c r="H924" s="110" t="e">
        <v>#N/A</v>
      </c>
      <c r="I924" s="110" t="e">
        <v>#N/A</v>
      </c>
      <c r="J924" s="110" t="e">
        <v>#N/A</v>
      </c>
      <c r="K924" s="110" t="e">
        <v>#N/A</v>
      </c>
      <c r="L924" s="110" t="e">
        <v>#N/A</v>
      </c>
      <c r="M924" s="110" t="e">
        <v>#N/A</v>
      </c>
      <c r="N924" s="110">
        <v>0.22282413541397003</v>
      </c>
      <c r="O924" s="110">
        <v>0.27780119415426097</v>
      </c>
      <c r="P924" s="144">
        <v>0.32460181820358347</v>
      </c>
      <c r="Q924" s="144">
        <v>0.32146672611928279</v>
      </c>
      <c r="R924" s="110">
        <v>0.33608261660718525</v>
      </c>
    </row>
    <row r="925" spans="3:19" s="79" customFormat="1" ht="13.15" customHeight="1" x14ac:dyDescent="0.2">
      <c r="C925" s="114"/>
      <c r="D925" s="53" t="s">
        <v>195</v>
      </c>
      <c r="E925" s="53" t="s">
        <v>98</v>
      </c>
      <c r="F925" s="53" t="s">
        <v>19</v>
      </c>
      <c r="G925" s="53" t="s">
        <v>191</v>
      </c>
      <c r="H925" s="110" t="e">
        <v>#N/A</v>
      </c>
      <c r="I925" s="110" t="e">
        <v>#N/A</v>
      </c>
      <c r="J925" s="110" t="e">
        <v>#N/A</v>
      </c>
      <c r="K925" s="110" t="e">
        <v>#N/A</v>
      </c>
      <c r="L925" s="110" t="e">
        <v>#N/A</v>
      </c>
      <c r="M925" s="110" t="e">
        <v>#N/A</v>
      </c>
      <c r="N925" s="144">
        <v>0.51428362383348014</v>
      </c>
      <c r="O925" s="144">
        <v>0.51714009091244229</v>
      </c>
      <c r="P925" s="144">
        <v>0.58125232241841907</v>
      </c>
      <c r="Q925" s="110">
        <v>0.67946779149249426</v>
      </c>
      <c r="R925" s="110">
        <v>0.68480361052171879</v>
      </c>
    </row>
    <row r="926" spans="3:19" s="79" customFormat="1" ht="13.15" customHeight="1" x14ac:dyDescent="0.2">
      <c r="C926" s="114"/>
      <c r="D926" s="53" t="s">
        <v>195</v>
      </c>
      <c r="E926" s="53" t="s">
        <v>102</v>
      </c>
      <c r="F926" s="53" t="s">
        <v>19</v>
      </c>
      <c r="G926" s="53" t="s">
        <v>191</v>
      </c>
      <c r="H926" s="110">
        <v>0.60287706903223459</v>
      </c>
      <c r="I926" s="110">
        <v>0.80204348072973675</v>
      </c>
      <c r="J926" s="110">
        <v>0.8674806017473301</v>
      </c>
      <c r="K926" s="110">
        <v>0.95547600471339977</v>
      </c>
      <c r="L926" s="110">
        <v>0.9772793426897286</v>
      </c>
      <c r="M926" s="110">
        <v>0.98770159488618603</v>
      </c>
      <c r="N926" s="110">
        <v>0.99296785085339112</v>
      </c>
      <c r="O926" s="110">
        <v>0.99688175365737264</v>
      </c>
      <c r="P926" s="110">
        <v>0.99752555146287436</v>
      </c>
      <c r="Q926" s="110">
        <v>0.99791245711429755</v>
      </c>
      <c r="R926" s="110" t="e">
        <v>#N/A</v>
      </c>
    </row>
    <row r="927" spans="3:19" s="79" customFormat="1" ht="13.15" customHeight="1" x14ac:dyDescent="0.2">
      <c r="C927" s="114"/>
      <c r="D927" s="53" t="s">
        <v>195</v>
      </c>
      <c r="E927" s="53" t="s">
        <v>106</v>
      </c>
      <c r="F927" s="53" t="s">
        <v>19</v>
      </c>
      <c r="G927" s="53" t="s">
        <v>191</v>
      </c>
      <c r="H927" s="110" t="e">
        <v>#N/A</v>
      </c>
      <c r="I927" s="110" t="e">
        <v>#N/A</v>
      </c>
      <c r="J927" s="110" t="e">
        <v>#N/A</v>
      </c>
      <c r="K927" s="144">
        <v>0.84331901637720164</v>
      </c>
      <c r="L927" s="110">
        <v>0.8993803454777699</v>
      </c>
      <c r="M927" s="110">
        <v>0.93654059900810327</v>
      </c>
      <c r="N927" s="110">
        <v>0.96099616538870791</v>
      </c>
      <c r="O927" s="110">
        <v>0.97006370733468605</v>
      </c>
      <c r="P927" s="110">
        <v>0.97514157782281241</v>
      </c>
      <c r="Q927" s="110" t="e">
        <v>#N/A</v>
      </c>
      <c r="R927" s="110" t="e">
        <v>#N/A</v>
      </c>
    </row>
    <row r="928" spans="3:19" s="79" customFormat="1" ht="13.15" customHeight="1" x14ac:dyDescent="0.2">
      <c r="C928" s="114"/>
      <c r="D928" s="53" t="s">
        <v>195</v>
      </c>
      <c r="E928" s="53" t="s">
        <v>108</v>
      </c>
      <c r="F928" s="53" t="s">
        <v>19</v>
      </c>
      <c r="G928" s="53" t="s">
        <v>191</v>
      </c>
      <c r="H928" s="110" t="e">
        <v>#N/A</v>
      </c>
      <c r="I928" s="110" t="e">
        <v>#N/A</v>
      </c>
      <c r="J928" s="110" t="e">
        <v>#N/A</v>
      </c>
      <c r="K928" s="110" t="e">
        <v>#N/A</v>
      </c>
      <c r="L928" s="110" t="e">
        <v>#N/A</v>
      </c>
      <c r="M928" s="110" t="e">
        <v>#N/A</v>
      </c>
      <c r="N928" s="110" t="e">
        <v>#N/A</v>
      </c>
      <c r="O928" s="110">
        <v>0.13928971136995855</v>
      </c>
      <c r="P928" s="110">
        <v>0.6577686389271058</v>
      </c>
      <c r="Q928" s="144">
        <v>0.81263224005331625</v>
      </c>
      <c r="R928" s="110">
        <v>0.89296358128031739</v>
      </c>
    </row>
    <row r="929" spans="3:19" s="79" customFormat="1" ht="13.15" customHeight="1" x14ac:dyDescent="0.2">
      <c r="C929" s="114"/>
      <c r="D929" s="53" t="s">
        <v>195</v>
      </c>
      <c r="E929" s="53" t="s">
        <v>207</v>
      </c>
      <c r="F929" s="53" t="s">
        <v>19</v>
      </c>
      <c r="G929" s="53" t="s">
        <v>191</v>
      </c>
      <c r="H929" s="110" t="e">
        <v>#N/A</v>
      </c>
      <c r="I929" s="110" t="e">
        <v>#N/A</v>
      </c>
      <c r="J929" s="110" t="e">
        <v>#N/A</v>
      </c>
      <c r="K929" s="110" t="e">
        <v>#N/A</v>
      </c>
      <c r="L929" s="110" t="e">
        <v>#N/A</v>
      </c>
      <c r="M929" s="110" t="e">
        <v>#N/A</v>
      </c>
      <c r="N929" s="110" t="e">
        <v>#N/A</v>
      </c>
      <c r="O929" s="110" t="e">
        <v>#N/A</v>
      </c>
      <c r="P929" s="110" t="e">
        <v>#N/A</v>
      </c>
      <c r="Q929" s="144">
        <v>0.40528678177786925</v>
      </c>
      <c r="R929" s="110">
        <v>0.5060085770256878</v>
      </c>
      <c r="S929" s="79" t="s">
        <v>219</v>
      </c>
    </row>
    <row r="930" spans="3:19" s="79" customFormat="1" ht="13.15" customHeight="1" x14ac:dyDescent="0.2">
      <c r="C930" s="114"/>
      <c r="D930" s="53" t="s">
        <v>195</v>
      </c>
      <c r="E930" s="53" t="s">
        <v>112</v>
      </c>
      <c r="F930" s="53" t="s">
        <v>19</v>
      </c>
      <c r="G930" s="53" t="s">
        <v>191</v>
      </c>
      <c r="H930" s="110">
        <v>0.99243664523162789</v>
      </c>
      <c r="I930" s="110">
        <v>0.99251399050979339</v>
      </c>
      <c r="J930" s="110">
        <v>0.99262996201706921</v>
      </c>
      <c r="K930" s="110">
        <v>0.99921506418950334</v>
      </c>
      <c r="L930" s="110">
        <v>0.99921571253077412</v>
      </c>
      <c r="M930" s="110">
        <v>0.99921819915898336</v>
      </c>
      <c r="N930" s="110">
        <v>0.99923664283148794</v>
      </c>
      <c r="O930" s="110">
        <v>0.99930389885330673</v>
      </c>
      <c r="P930" s="110">
        <v>0.99929223989502747</v>
      </c>
      <c r="Q930" s="110">
        <v>0.99929937443342753</v>
      </c>
      <c r="R930" s="110">
        <v>0.99930273204325981</v>
      </c>
    </row>
    <row r="931" spans="3:19" s="79" customFormat="1" ht="13.15" customHeight="1" x14ac:dyDescent="0.2">
      <c r="C931" s="114"/>
      <c r="D931" s="53" t="s">
        <v>195</v>
      </c>
      <c r="E931" s="53" t="s">
        <v>52</v>
      </c>
      <c r="F931" s="53" t="s">
        <v>19</v>
      </c>
      <c r="G931" s="53" t="s">
        <v>191</v>
      </c>
      <c r="H931" s="110">
        <v>0.99369852045515661</v>
      </c>
      <c r="I931" s="110">
        <v>0.99244956853229116</v>
      </c>
      <c r="J931" s="110">
        <v>0.996991117063319</v>
      </c>
      <c r="K931" s="110">
        <v>0.99791655833753756</v>
      </c>
      <c r="L931" s="110">
        <v>0.99856980217381774</v>
      </c>
      <c r="M931" s="110">
        <v>0.9989735970158119</v>
      </c>
      <c r="N931" s="110" t="e">
        <v>#N/A</v>
      </c>
      <c r="O931" s="110" t="e">
        <v>#N/A</v>
      </c>
      <c r="P931" s="110" t="e">
        <v>#N/A</v>
      </c>
      <c r="Q931" s="110" t="e">
        <v>#N/A</v>
      </c>
      <c r="R931" s="110" t="e">
        <v>#N/A</v>
      </c>
    </row>
    <row r="932" spans="3:19" s="79" customFormat="1" ht="13.15" customHeight="1" x14ac:dyDescent="0.2">
      <c r="C932" s="114"/>
      <c r="D932" s="53" t="s">
        <v>195</v>
      </c>
      <c r="E932" s="53" t="s">
        <v>53</v>
      </c>
      <c r="F932" s="53" t="s">
        <v>19</v>
      </c>
      <c r="G932" s="53" t="s">
        <v>191</v>
      </c>
      <c r="H932" s="110" t="e">
        <v>#N/A</v>
      </c>
      <c r="I932" s="110" t="e">
        <v>#N/A</v>
      </c>
      <c r="J932" s="110" t="e">
        <v>#N/A</v>
      </c>
      <c r="K932" s="110" t="e">
        <v>#N/A</v>
      </c>
      <c r="L932" s="110">
        <v>0.57209147040820896</v>
      </c>
      <c r="M932" s="110">
        <v>0.60329046418233478</v>
      </c>
      <c r="N932" s="110" t="e">
        <v>#N/A</v>
      </c>
      <c r="O932" s="110" t="e">
        <v>#N/A</v>
      </c>
      <c r="P932" s="110" t="e">
        <v>#N/A</v>
      </c>
      <c r="Q932" s="110" t="e">
        <v>#N/A</v>
      </c>
      <c r="R932" s="110" t="e">
        <v>#N/A</v>
      </c>
    </row>
    <row r="933" spans="3:19" s="79" customFormat="1" ht="13.15" customHeight="1" x14ac:dyDescent="0.2">
      <c r="C933" s="114"/>
      <c r="D933" s="53" t="s">
        <v>195</v>
      </c>
      <c r="E933" s="53" t="s">
        <v>124</v>
      </c>
      <c r="F933" s="53" t="s">
        <v>19</v>
      </c>
      <c r="G933" s="53" t="s">
        <v>191</v>
      </c>
      <c r="H933" s="110">
        <v>0.41588176526705639</v>
      </c>
      <c r="I933" s="110">
        <v>0.42206890670865871</v>
      </c>
      <c r="J933" s="110">
        <v>0.42413766209584058</v>
      </c>
      <c r="K933" s="110">
        <v>0.42771674527792136</v>
      </c>
      <c r="L933" s="110">
        <v>0.43518702725321839</v>
      </c>
      <c r="M933" s="110">
        <v>0.44155778209517921</v>
      </c>
      <c r="N933" s="110" t="e">
        <v>#N/A</v>
      </c>
      <c r="O933" s="110" t="e">
        <v>#N/A</v>
      </c>
      <c r="P933" s="110" t="e">
        <v>#N/A</v>
      </c>
      <c r="Q933" s="110" t="e">
        <v>#N/A</v>
      </c>
      <c r="R933" s="110" t="e">
        <v>#N/A</v>
      </c>
    </row>
    <row r="934" spans="3:19" s="79" customFormat="1" ht="13.15" customHeight="1" x14ac:dyDescent="0.2">
      <c r="C934" s="114"/>
      <c r="D934" s="53" t="s">
        <v>195</v>
      </c>
      <c r="E934" s="53" t="s">
        <v>129</v>
      </c>
      <c r="F934" s="53" t="s">
        <v>19</v>
      </c>
      <c r="G934" s="53" t="s">
        <v>191</v>
      </c>
      <c r="H934" s="110">
        <v>0.21790180902353298</v>
      </c>
      <c r="I934" s="110">
        <v>0.21694337233223854</v>
      </c>
      <c r="J934" s="110">
        <v>0.21244235938520512</v>
      </c>
      <c r="K934" s="110">
        <v>0.19851335269042661</v>
      </c>
      <c r="L934" s="110">
        <v>0.2005943298333196</v>
      </c>
      <c r="M934" s="110">
        <v>0.20114582108556303</v>
      </c>
      <c r="N934" s="110" t="e">
        <v>#N/A</v>
      </c>
      <c r="O934" s="110" t="e">
        <v>#N/A</v>
      </c>
      <c r="P934" s="110" t="e">
        <v>#N/A</v>
      </c>
      <c r="Q934" s="110" t="e">
        <v>#N/A</v>
      </c>
      <c r="R934" s="110" t="e">
        <v>#N/A</v>
      </c>
    </row>
    <row r="935" spans="3:19" s="79" customFormat="1" ht="13.15" customHeight="1" x14ac:dyDescent="0.2">
      <c r="C935" s="114"/>
      <c r="D935" s="53" t="s">
        <v>195</v>
      </c>
      <c r="E935" s="53" t="s">
        <v>134</v>
      </c>
      <c r="F935" s="53" t="s">
        <v>19</v>
      </c>
      <c r="G935" s="53" t="s">
        <v>191</v>
      </c>
      <c r="H935" s="110">
        <v>0.96934639531397704</v>
      </c>
      <c r="I935" s="110">
        <v>0.97047322020417681</v>
      </c>
      <c r="J935" s="110">
        <v>0.97350050754596695</v>
      </c>
      <c r="K935" s="144">
        <v>0.97832665251830953</v>
      </c>
      <c r="L935" s="144">
        <v>0.97747358604549539</v>
      </c>
      <c r="M935" s="110">
        <v>0.97777837954462865</v>
      </c>
      <c r="N935" s="110" t="e">
        <v>#N/A</v>
      </c>
      <c r="O935" s="110" t="e">
        <v>#N/A</v>
      </c>
      <c r="P935" s="110" t="e">
        <v>#N/A</v>
      </c>
      <c r="Q935" s="110" t="e">
        <v>#N/A</v>
      </c>
      <c r="R935" s="110" t="e">
        <v>#N/A</v>
      </c>
    </row>
    <row r="936" spans="3:19" s="79" customFormat="1" ht="13.15" customHeight="1" x14ac:dyDescent="0.2">
      <c r="C936" s="114"/>
      <c r="D936" s="53" t="s">
        <v>197</v>
      </c>
      <c r="E936" s="53" t="s">
        <v>147</v>
      </c>
      <c r="F936" s="53" t="s">
        <v>19</v>
      </c>
      <c r="G936" s="53" t="s">
        <v>149</v>
      </c>
      <c r="H936" s="110">
        <v>4460621.2567999987</v>
      </c>
      <c r="I936" s="110">
        <v>4460621.2567999987</v>
      </c>
      <c r="J936" s="110">
        <v>4460621.2567999987</v>
      </c>
      <c r="K936" s="110">
        <v>4460622.2567999987</v>
      </c>
      <c r="L936" s="110">
        <v>4460619.5567999985</v>
      </c>
      <c r="M936" s="110">
        <v>4459508.297917</v>
      </c>
      <c r="N936" s="110">
        <v>4459508.297917</v>
      </c>
      <c r="O936" s="110">
        <v>4459508.297917</v>
      </c>
      <c r="P936" s="144">
        <v>4461107.4911169996</v>
      </c>
      <c r="Q936" s="144">
        <v>4461107.4911169996</v>
      </c>
      <c r="R936" s="110">
        <v>4459905.8055999996</v>
      </c>
    </row>
    <row r="937" spans="3:19" s="79" customFormat="1" ht="13.15" customHeight="1" x14ac:dyDescent="0.2">
      <c r="C937" s="114"/>
      <c r="D937" s="53" t="s">
        <v>197</v>
      </c>
      <c r="E937" s="53" t="s">
        <v>28</v>
      </c>
      <c r="F937" s="53" t="s">
        <v>19</v>
      </c>
      <c r="G937" s="53" t="s">
        <v>152</v>
      </c>
      <c r="H937" s="110">
        <v>504467461</v>
      </c>
      <c r="I937" s="110">
        <v>507762486</v>
      </c>
      <c r="J937" s="110">
        <v>506949416</v>
      </c>
      <c r="K937" s="110">
        <v>508442254.68443483</v>
      </c>
      <c r="L937" s="110">
        <v>509804622</v>
      </c>
      <c r="M937" s="110">
        <v>510918410</v>
      </c>
      <c r="N937" s="110">
        <v>511764990</v>
      </c>
      <c r="O937" s="110">
        <v>513820601</v>
      </c>
      <c r="P937" s="110">
        <v>512862843.61598206</v>
      </c>
      <c r="Q937" s="110">
        <v>514215720.99990726</v>
      </c>
      <c r="R937" s="110">
        <v>513574259.05744177</v>
      </c>
    </row>
    <row r="938" spans="3:19" s="79" customFormat="1" ht="13.15" customHeight="1" x14ac:dyDescent="0.2">
      <c r="C938" s="114"/>
      <c r="D938" s="53" t="s">
        <v>197</v>
      </c>
      <c r="E938" s="53" t="s">
        <v>31</v>
      </c>
      <c r="F938" s="53" t="s">
        <v>19</v>
      </c>
      <c r="G938" s="53" t="s">
        <v>152</v>
      </c>
      <c r="H938" s="110">
        <v>214388485.02012271</v>
      </c>
      <c r="I938" s="110">
        <v>217718532.8036885</v>
      </c>
      <c r="J938" s="110">
        <v>217605882.68938044</v>
      </c>
      <c r="K938" s="144">
        <v>218833240.99739149</v>
      </c>
      <c r="L938" s="110">
        <v>219562158.55896688</v>
      </c>
      <c r="M938" s="144">
        <v>223000177.5648725</v>
      </c>
      <c r="N938" s="110">
        <v>223011446.55328137</v>
      </c>
      <c r="O938" s="110">
        <v>223451051.59281141</v>
      </c>
      <c r="P938" s="110">
        <v>221335804.32176626</v>
      </c>
      <c r="Q938" s="144">
        <v>221109158.36527526</v>
      </c>
      <c r="R938" s="110">
        <v>222150691.25090271</v>
      </c>
    </row>
    <row r="939" spans="3:19" s="79" customFormat="1" ht="13.15" customHeight="1" x14ac:dyDescent="0.2">
      <c r="C939" s="114"/>
      <c r="D939" s="53" t="s">
        <v>197</v>
      </c>
      <c r="E939" s="53" t="s">
        <v>58</v>
      </c>
      <c r="F939" s="53" t="s">
        <v>19</v>
      </c>
      <c r="G939" s="53" t="s">
        <v>191</v>
      </c>
      <c r="H939" s="110">
        <v>0.94450770751559232</v>
      </c>
      <c r="I939" s="110">
        <v>0.94951756797727505</v>
      </c>
      <c r="J939" s="144">
        <v>0.95306085811049779</v>
      </c>
      <c r="K939" s="144">
        <v>0.94637388295549274</v>
      </c>
      <c r="L939" s="144">
        <v>0.94730054811439102</v>
      </c>
      <c r="M939" s="144">
        <v>0.94866293576679717</v>
      </c>
      <c r="N939" s="110">
        <v>0.9545553209975296</v>
      </c>
      <c r="O939" s="144">
        <v>0.96975583604388638</v>
      </c>
      <c r="P939" s="110" t="e">
        <v>#N/A</v>
      </c>
      <c r="Q939" s="110" t="e">
        <v>#N/A</v>
      </c>
      <c r="R939" s="110" t="e">
        <v>#N/A</v>
      </c>
    </row>
    <row r="940" spans="3:19" s="79" customFormat="1" ht="13.15" customHeight="1" x14ac:dyDescent="0.2">
      <c r="C940" s="114"/>
      <c r="D940" s="53" t="s">
        <v>197</v>
      </c>
      <c r="E940" s="53" t="s">
        <v>60</v>
      </c>
      <c r="F940" s="53" t="s">
        <v>19</v>
      </c>
      <c r="G940" s="53" t="s">
        <v>191</v>
      </c>
      <c r="H940" s="144">
        <v>0.55527437166363258</v>
      </c>
      <c r="I940" s="144">
        <v>0.62763035914040977</v>
      </c>
      <c r="J940" s="144">
        <v>0.66466745108886804</v>
      </c>
      <c r="K940" s="144">
        <v>0.71842612570044417</v>
      </c>
      <c r="L940" s="144">
        <v>0.76395977402007875</v>
      </c>
      <c r="M940" s="144">
        <v>0.79519401821956393</v>
      </c>
      <c r="N940" s="144">
        <v>0.82995633003667291</v>
      </c>
      <c r="O940" s="144">
        <v>0.86378422451062897</v>
      </c>
      <c r="P940" s="144">
        <v>0.90368109820917664</v>
      </c>
      <c r="Q940" s="144">
        <v>0.91445473562366519</v>
      </c>
      <c r="R940" s="110">
        <v>0.93832052074817174</v>
      </c>
    </row>
    <row r="941" spans="3:19" s="79" customFormat="1" ht="13.15" customHeight="1" x14ac:dyDescent="0.2">
      <c r="C941" s="114"/>
      <c r="D941" s="53" t="s">
        <v>197</v>
      </c>
      <c r="E941" s="53" t="s">
        <v>61</v>
      </c>
      <c r="F941" s="53" t="s">
        <v>19</v>
      </c>
      <c r="G941" s="53" t="s">
        <v>191</v>
      </c>
      <c r="H941" s="144">
        <v>0.40828063334637404</v>
      </c>
      <c r="I941" s="144">
        <v>0.45449690145955862</v>
      </c>
      <c r="J941" s="144">
        <v>0.47279805224458782</v>
      </c>
      <c r="K941" s="144">
        <v>0.49817299649121677</v>
      </c>
      <c r="L941" s="144">
        <v>0.53310212949674529</v>
      </c>
      <c r="M941" s="144">
        <v>0.56826472247250559</v>
      </c>
      <c r="N941" s="144">
        <v>0.68828948353413888</v>
      </c>
      <c r="O941" s="144">
        <v>0.73647950751595914</v>
      </c>
      <c r="P941" s="144">
        <v>0.79504022591163559</v>
      </c>
      <c r="Q941" s="144">
        <v>0.83207723063192918</v>
      </c>
      <c r="R941" s="110">
        <v>0.87390880297974516</v>
      </c>
    </row>
    <row r="942" spans="3:19" s="79" customFormat="1" ht="13.15" customHeight="1" x14ac:dyDescent="0.2">
      <c r="C942" s="114"/>
      <c r="D942" s="53" t="s">
        <v>197</v>
      </c>
      <c r="E942" s="53" t="s">
        <v>62</v>
      </c>
      <c r="F942" s="53" t="s">
        <v>19</v>
      </c>
      <c r="G942" s="53" t="s">
        <v>191</v>
      </c>
      <c r="H942" s="110" t="e">
        <v>#N/A</v>
      </c>
      <c r="I942" s="110" t="e">
        <v>#N/A</v>
      </c>
      <c r="J942" s="110" t="e">
        <v>#N/A</v>
      </c>
      <c r="K942" s="110" t="e">
        <v>#N/A</v>
      </c>
      <c r="L942" s="110" t="e">
        <v>#N/A</v>
      </c>
      <c r="M942" s="110" t="e">
        <v>#N/A</v>
      </c>
      <c r="N942" s="110">
        <v>0.34318392292741517</v>
      </c>
      <c r="O942" s="144">
        <v>0.46656526495249168</v>
      </c>
      <c r="P942" s="144">
        <v>0.59148526299014215</v>
      </c>
      <c r="Q942" s="144">
        <v>0.68706500931483605</v>
      </c>
      <c r="R942" s="110">
        <v>0.75542966865593431</v>
      </c>
    </row>
    <row r="943" spans="3:19" s="79" customFormat="1" ht="13.15" customHeight="1" x14ac:dyDescent="0.2">
      <c r="C943" s="114"/>
      <c r="D943" s="53" t="s">
        <v>197</v>
      </c>
      <c r="E943" s="53" t="s">
        <v>63</v>
      </c>
      <c r="F943" s="53" t="s">
        <v>19</v>
      </c>
      <c r="G943" s="53" t="s">
        <v>191</v>
      </c>
      <c r="H943" s="110" t="e">
        <v>#N/A</v>
      </c>
      <c r="I943" s="110" t="e">
        <v>#N/A</v>
      </c>
      <c r="J943" s="110" t="e">
        <v>#N/A</v>
      </c>
      <c r="K943" s="110" t="e">
        <v>#N/A</v>
      </c>
      <c r="L943" s="110" t="e">
        <v>#N/A</v>
      </c>
      <c r="M943" s="110" t="e">
        <v>#N/A</v>
      </c>
      <c r="N943" s="110" t="e">
        <v>#N/A</v>
      </c>
      <c r="O943" s="110" t="e">
        <v>#N/A</v>
      </c>
      <c r="P943" s="110" t="e">
        <v>#N/A</v>
      </c>
      <c r="Q943" s="110" t="e">
        <v>#N/A</v>
      </c>
      <c r="R943" s="110" t="e">
        <v>#N/A</v>
      </c>
    </row>
    <row r="944" spans="3:19" s="79" customFormat="1" ht="13.15" customHeight="1" x14ac:dyDescent="0.2">
      <c r="C944" s="114"/>
      <c r="D944" s="53" t="s">
        <v>197</v>
      </c>
      <c r="E944" s="53" t="s">
        <v>65</v>
      </c>
      <c r="F944" s="53" t="s">
        <v>19</v>
      </c>
      <c r="G944" s="53" t="s">
        <v>191</v>
      </c>
      <c r="H944" s="110">
        <v>0.96189746443515878</v>
      </c>
      <c r="I944" s="110">
        <v>0.96293306161875725</v>
      </c>
      <c r="J944" s="144">
        <v>0.96427019386555712</v>
      </c>
      <c r="K944" s="110">
        <v>0.96658978023000908</v>
      </c>
      <c r="L944" s="144">
        <v>0.96673247976088783</v>
      </c>
      <c r="M944" s="144">
        <v>0.96735979135544492</v>
      </c>
      <c r="N944" s="110">
        <v>0.97057170475840238</v>
      </c>
      <c r="O944" s="144">
        <v>0.9767155191682797</v>
      </c>
      <c r="P944" s="144">
        <v>0.98043397813070388</v>
      </c>
      <c r="Q944" s="144">
        <v>0.97611228113996196</v>
      </c>
      <c r="R944" s="110">
        <v>0.98042425080676798</v>
      </c>
    </row>
    <row r="945" spans="3:18" s="79" customFormat="1" ht="13.15" customHeight="1" x14ac:dyDescent="0.2">
      <c r="C945" s="114"/>
      <c r="D945" s="53" t="s">
        <v>197</v>
      </c>
      <c r="E945" s="53" t="s">
        <v>70</v>
      </c>
      <c r="F945" s="53" t="s">
        <v>19</v>
      </c>
      <c r="G945" s="53" t="s">
        <v>191</v>
      </c>
      <c r="H945" s="144">
        <v>0.60937460603384341</v>
      </c>
      <c r="I945" s="144">
        <v>0.65970871775294759</v>
      </c>
      <c r="J945" s="144">
        <v>0.69087109623195753</v>
      </c>
      <c r="K945" s="144">
        <v>0.74380041623416826</v>
      </c>
      <c r="L945" s="144">
        <v>0.78984385206256968</v>
      </c>
      <c r="M945" s="144">
        <v>0.82298767448858345</v>
      </c>
      <c r="N945" s="144">
        <v>0.85686550999483213</v>
      </c>
      <c r="O945" s="110">
        <v>0.88555411298946984</v>
      </c>
      <c r="P945" s="144">
        <v>0.90985925376790888</v>
      </c>
      <c r="Q945" s="144">
        <v>0.92202506716622978</v>
      </c>
      <c r="R945" s="110">
        <v>0.93729042275301899</v>
      </c>
    </row>
    <row r="946" spans="3:18" s="79" customFormat="1" ht="13.15" customHeight="1" x14ac:dyDescent="0.2">
      <c r="C946" s="114"/>
      <c r="D946" s="53" t="s">
        <v>197</v>
      </c>
      <c r="E946" s="53" t="s">
        <v>225</v>
      </c>
      <c r="F946" s="53" t="s">
        <v>19</v>
      </c>
      <c r="G946" s="53" t="s">
        <v>191</v>
      </c>
      <c r="H946" s="110" t="e">
        <v>#N/A</v>
      </c>
      <c r="I946" s="110" t="e">
        <v>#N/A</v>
      </c>
      <c r="J946" s="110" t="e">
        <v>#N/A</v>
      </c>
      <c r="K946" s="110" t="e">
        <v>#N/A</v>
      </c>
      <c r="L946" s="110" t="e">
        <v>#N/A</v>
      </c>
      <c r="M946" s="110" t="e">
        <v>#N/A</v>
      </c>
      <c r="N946" s="144">
        <v>0.4446724131376994</v>
      </c>
      <c r="O946" s="144">
        <v>0.5407277212845677</v>
      </c>
      <c r="P946" s="144">
        <v>0.6583835884768956</v>
      </c>
      <c r="Q946" s="110">
        <v>0.72395963047954215</v>
      </c>
      <c r="R946" s="110">
        <v>0.78292388984719363</v>
      </c>
    </row>
    <row r="947" spans="3:18" s="79" customFormat="1" ht="13.15" customHeight="1" x14ac:dyDescent="0.2">
      <c r="C947" s="114"/>
      <c r="D947" s="53" t="s">
        <v>197</v>
      </c>
      <c r="E947" s="53" t="s">
        <v>226</v>
      </c>
      <c r="F947" s="53" t="s">
        <v>19</v>
      </c>
      <c r="G947" s="53" t="s">
        <v>191</v>
      </c>
      <c r="H947" s="110" t="e">
        <v>#N/A</v>
      </c>
      <c r="I947" s="110" t="e">
        <v>#N/A</v>
      </c>
      <c r="J947" s="110" t="e">
        <v>#N/A</v>
      </c>
      <c r="K947" s="110" t="e">
        <v>#N/A</v>
      </c>
      <c r="L947" s="110" t="e">
        <v>#N/A</v>
      </c>
      <c r="M947" s="110" t="e">
        <v>#N/A</v>
      </c>
      <c r="N947" s="110" t="e">
        <v>#N/A</v>
      </c>
      <c r="O947" s="110" t="e">
        <v>#N/A</v>
      </c>
      <c r="P947" s="110" t="e">
        <v>#N/A</v>
      </c>
      <c r="Q947" s="110" t="e">
        <v>#N/A</v>
      </c>
      <c r="R947" s="110" t="e">
        <v>#N/A</v>
      </c>
    </row>
    <row r="948" spans="3:18" s="79" customFormat="1" ht="13.15" customHeight="1" x14ac:dyDescent="0.2">
      <c r="C948" s="114"/>
      <c r="D948" s="53" t="s">
        <v>197</v>
      </c>
      <c r="E948" s="53" t="s">
        <v>74</v>
      </c>
      <c r="F948" s="53" t="s">
        <v>19</v>
      </c>
      <c r="G948" s="53" t="s">
        <v>191</v>
      </c>
      <c r="H948" s="110">
        <v>0.91688683570326635</v>
      </c>
      <c r="I948" s="110">
        <v>0.91451183233213296</v>
      </c>
      <c r="J948" s="144">
        <v>0.91929530949742777</v>
      </c>
      <c r="K948" s="110">
        <v>0.9216870732726542</v>
      </c>
      <c r="L948" s="110">
        <v>0.91983068052910677</v>
      </c>
      <c r="M948" s="110">
        <v>0.91855352276095104</v>
      </c>
      <c r="N948" s="110">
        <v>0.91681110317087122</v>
      </c>
      <c r="O948" s="110">
        <v>0.91312904412542228</v>
      </c>
      <c r="P948" s="110">
        <v>0.90859204395573134</v>
      </c>
      <c r="Q948" s="144">
        <v>0.8822258623072653</v>
      </c>
      <c r="R948" s="110">
        <v>0.82397453332832304</v>
      </c>
    </row>
    <row r="949" spans="3:18" s="79" customFormat="1" ht="13.15" customHeight="1" x14ac:dyDescent="0.2">
      <c r="C949" s="114"/>
      <c r="D949" s="53" t="s">
        <v>197</v>
      </c>
      <c r="E949" s="53" t="s">
        <v>78</v>
      </c>
      <c r="F949" s="53" t="s">
        <v>19</v>
      </c>
      <c r="G949" s="53" t="s">
        <v>191</v>
      </c>
      <c r="H949" s="110">
        <v>0.3049469988233019</v>
      </c>
      <c r="I949" s="110">
        <v>0.3650479405010863</v>
      </c>
      <c r="J949" s="144">
        <v>0.39736033020622025</v>
      </c>
      <c r="K949" s="110">
        <v>0.47007255977520923</v>
      </c>
      <c r="L949" s="110">
        <v>0.5228318449365551</v>
      </c>
      <c r="M949" s="110">
        <v>0.55665541652253536</v>
      </c>
      <c r="N949" s="110">
        <v>0.58291070291617475</v>
      </c>
      <c r="O949" s="110">
        <v>0.6026424821123666</v>
      </c>
      <c r="P949" s="110">
        <v>0.59867644883481563</v>
      </c>
      <c r="Q949" s="144">
        <v>0.60125540806018984</v>
      </c>
      <c r="R949" s="110">
        <v>0.58164092949507351</v>
      </c>
    </row>
    <row r="950" spans="3:18" s="79" customFormat="1" ht="13.15" customHeight="1" x14ac:dyDescent="0.2">
      <c r="C950" s="114"/>
      <c r="D950" s="53" t="s">
        <v>197</v>
      </c>
      <c r="E950" s="53" t="s">
        <v>82</v>
      </c>
      <c r="F950" s="53" t="s">
        <v>19</v>
      </c>
      <c r="G950" s="53" t="s">
        <v>191</v>
      </c>
      <c r="H950" s="110" t="e">
        <v>#N/A</v>
      </c>
      <c r="I950" s="110" t="e">
        <v>#N/A</v>
      </c>
      <c r="J950" s="110" t="e">
        <v>#N/A</v>
      </c>
      <c r="K950" s="110" t="e">
        <v>#N/A</v>
      </c>
      <c r="L950" s="110" t="e">
        <v>#N/A</v>
      </c>
      <c r="M950" s="110" t="e">
        <v>#N/A</v>
      </c>
      <c r="N950" s="110">
        <v>0.27865075999050026</v>
      </c>
      <c r="O950" s="144">
        <v>0.30640297078649864</v>
      </c>
      <c r="P950" s="110">
        <v>0.34253113420009562</v>
      </c>
      <c r="Q950" s="110">
        <v>0.33496896532677795</v>
      </c>
      <c r="R950" s="110">
        <v>0.3602398244441764</v>
      </c>
    </row>
    <row r="951" spans="3:18" s="79" customFormat="1" ht="13.15" customHeight="1" x14ac:dyDescent="0.2">
      <c r="C951" s="114"/>
      <c r="D951" s="53" t="s">
        <v>197</v>
      </c>
      <c r="E951" s="53" t="s">
        <v>86</v>
      </c>
      <c r="F951" s="53" t="s">
        <v>19</v>
      </c>
      <c r="G951" s="53" t="s">
        <v>191</v>
      </c>
      <c r="H951" s="144">
        <v>0.13699869465912243</v>
      </c>
      <c r="I951" s="144">
        <v>0.17049857794614512</v>
      </c>
      <c r="J951" s="144">
        <v>0.19135707198076538</v>
      </c>
      <c r="K951" s="144">
        <v>0.22057512105072216</v>
      </c>
      <c r="L951" s="144">
        <v>0.25675787827798863</v>
      </c>
      <c r="M951" s="144">
        <v>0.29068494943290574</v>
      </c>
      <c r="N951" s="144">
        <v>0.33635442330123916</v>
      </c>
      <c r="O951" s="110">
        <v>0.38854728246122594</v>
      </c>
      <c r="P951" s="144">
        <v>0.46299680901018875</v>
      </c>
      <c r="Q951" s="144">
        <v>0.53666734906460245</v>
      </c>
      <c r="R951" s="110">
        <v>0.62376865553383631</v>
      </c>
    </row>
    <row r="952" spans="3:18" s="79" customFormat="1" ht="13.15" customHeight="1" x14ac:dyDescent="0.2">
      <c r="C952" s="114"/>
      <c r="D952" s="53" t="s">
        <v>197</v>
      </c>
      <c r="E952" s="53" t="s">
        <v>90</v>
      </c>
      <c r="F952" s="53" t="s">
        <v>19</v>
      </c>
      <c r="G952" s="53" t="s">
        <v>191</v>
      </c>
      <c r="H952" s="110">
        <v>0.40889250243605535</v>
      </c>
      <c r="I952" s="144">
        <v>0.42025396645728769</v>
      </c>
      <c r="J952" s="110">
        <v>0.42321082333080784</v>
      </c>
      <c r="K952" s="110">
        <v>0.42589757830764641</v>
      </c>
      <c r="L952" s="144">
        <v>0.43322552329418268</v>
      </c>
      <c r="M952" s="110">
        <v>0.4436011839980028</v>
      </c>
      <c r="N952" s="144">
        <v>0.45534328742348473</v>
      </c>
      <c r="O952" s="110">
        <v>0.45684880630398506</v>
      </c>
      <c r="P952" s="110">
        <v>0.44976447343793302</v>
      </c>
      <c r="Q952" s="144">
        <v>0.42831674740248521</v>
      </c>
      <c r="R952" s="110">
        <v>0.41731947690634652</v>
      </c>
    </row>
    <row r="953" spans="3:18" s="79" customFormat="1" ht="13.15" customHeight="1" x14ac:dyDescent="0.2">
      <c r="C953" s="114"/>
      <c r="D953" s="53" t="s">
        <v>197</v>
      </c>
      <c r="E953" s="53" t="s">
        <v>94</v>
      </c>
      <c r="F953" s="53" t="s">
        <v>19</v>
      </c>
      <c r="G953" s="53" t="s">
        <v>191</v>
      </c>
      <c r="H953" s="110" t="e">
        <v>#N/A</v>
      </c>
      <c r="I953" s="110" t="e">
        <v>#N/A</v>
      </c>
      <c r="J953" s="110" t="e">
        <v>#N/A</v>
      </c>
      <c r="K953" s="110" t="e">
        <v>#N/A</v>
      </c>
      <c r="L953" s="110" t="e">
        <v>#N/A</v>
      </c>
      <c r="M953" s="110" t="e">
        <v>#N/A</v>
      </c>
      <c r="N953" s="110">
        <v>0.19167235099346697</v>
      </c>
      <c r="O953" s="110">
        <v>0.24967156113016728</v>
      </c>
      <c r="P953" s="144">
        <v>0.31213568084642901</v>
      </c>
      <c r="Q953" s="144">
        <v>0.34306846104422628</v>
      </c>
      <c r="R953" s="110">
        <v>0.35237930073082863</v>
      </c>
    </row>
    <row r="954" spans="3:18" s="79" customFormat="1" ht="13.15" customHeight="1" x14ac:dyDescent="0.2">
      <c r="C954" s="114"/>
      <c r="D954" s="53" t="s">
        <v>197</v>
      </c>
      <c r="E954" s="53" t="s">
        <v>98</v>
      </c>
      <c r="F954" s="53" t="s">
        <v>19</v>
      </c>
      <c r="G954" s="53" t="s">
        <v>191</v>
      </c>
      <c r="H954" s="110" t="e">
        <v>#N/A</v>
      </c>
      <c r="I954" s="110" t="e">
        <v>#N/A</v>
      </c>
      <c r="J954" s="110" t="e">
        <v>#N/A</v>
      </c>
      <c r="K954" s="110" t="e">
        <v>#N/A</v>
      </c>
      <c r="L954" s="110" t="e">
        <v>#N/A</v>
      </c>
      <c r="M954" s="110" t="e">
        <v>#N/A</v>
      </c>
      <c r="N954" s="144">
        <v>0.4465683362912457</v>
      </c>
      <c r="O954" s="144">
        <v>0.45095653912331196</v>
      </c>
      <c r="P954" s="144">
        <v>0.51223530835264819</v>
      </c>
      <c r="Q954" s="110">
        <v>0.59812171716013685</v>
      </c>
      <c r="R954" s="110">
        <v>0.60412918269256533</v>
      </c>
    </row>
    <row r="955" spans="3:18" s="79" customFormat="1" ht="13.15" customHeight="1" x14ac:dyDescent="0.2">
      <c r="C955" s="114"/>
      <c r="D955" s="53" t="s">
        <v>197</v>
      </c>
      <c r="E955" s="53" t="s">
        <v>102</v>
      </c>
      <c r="F955" s="53" t="s">
        <v>19</v>
      </c>
      <c r="G955" s="53" t="s">
        <v>191</v>
      </c>
      <c r="H955" s="110">
        <v>0.60621153858991939</v>
      </c>
      <c r="I955" s="110">
        <v>0.80688743463787638</v>
      </c>
      <c r="J955" s="110">
        <v>0.87096648039924518</v>
      </c>
      <c r="K955" s="110">
        <v>0.96055211295124132</v>
      </c>
      <c r="L955" s="110">
        <v>0.97956328777535306</v>
      </c>
      <c r="M955" s="110">
        <v>0.98924028419309828</v>
      </c>
      <c r="N955" s="110">
        <v>0.993770216892642</v>
      </c>
      <c r="O955" s="110">
        <v>0.99722348289096086</v>
      </c>
      <c r="P955" s="110">
        <v>0.9977334495177419</v>
      </c>
      <c r="Q955" s="110">
        <v>0.99807804555256274</v>
      </c>
      <c r="R955" s="110" t="e">
        <v>#N/A</v>
      </c>
    </row>
    <row r="956" spans="3:18" s="79" customFormat="1" ht="13.15" customHeight="1" x14ac:dyDescent="0.2">
      <c r="C956" s="114"/>
      <c r="D956" s="53" t="s">
        <v>197</v>
      </c>
      <c r="E956" s="53" t="s">
        <v>106</v>
      </c>
      <c r="F956" s="53" t="s">
        <v>19</v>
      </c>
      <c r="G956" s="53" t="s">
        <v>191</v>
      </c>
      <c r="H956" s="110" t="e">
        <v>#N/A</v>
      </c>
      <c r="I956" s="110" t="e">
        <v>#N/A</v>
      </c>
      <c r="J956" s="110" t="e">
        <v>#N/A</v>
      </c>
      <c r="K956" s="110">
        <v>0.85380939091641861</v>
      </c>
      <c r="L956" s="110">
        <v>0.90912666218028615</v>
      </c>
      <c r="M956" s="144">
        <v>0.94226719099517997</v>
      </c>
      <c r="N956" s="110">
        <v>0.96470151687854411</v>
      </c>
      <c r="O956" s="110">
        <v>0.97330489975404988</v>
      </c>
      <c r="P956" s="110">
        <v>0.97749727792387764</v>
      </c>
      <c r="Q956" s="110" t="e">
        <v>#N/A</v>
      </c>
      <c r="R956" s="110" t="e">
        <v>#N/A</v>
      </c>
    </row>
    <row r="957" spans="3:18" s="79" customFormat="1" ht="13.15" customHeight="1" x14ac:dyDescent="0.2">
      <c r="C957" s="114"/>
      <c r="D957" s="53" t="s">
        <v>197</v>
      </c>
      <c r="E957" s="53" t="s">
        <v>108</v>
      </c>
      <c r="F957" s="53" t="s">
        <v>19</v>
      </c>
      <c r="G957" s="53" t="s">
        <v>191</v>
      </c>
      <c r="H957" s="110" t="e">
        <v>#N/A</v>
      </c>
      <c r="I957" s="110" t="e">
        <v>#N/A</v>
      </c>
      <c r="J957" s="110" t="e">
        <v>#N/A</v>
      </c>
      <c r="K957" s="110" t="e">
        <v>#N/A</v>
      </c>
      <c r="L957" s="110" t="e">
        <v>#N/A</v>
      </c>
      <c r="M957" s="110" t="e">
        <v>#N/A</v>
      </c>
      <c r="N957" s="110" t="e">
        <v>#N/A</v>
      </c>
      <c r="O957" s="110">
        <v>0.14841610154469562</v>
      </c>
      <c r="P957" s="110">
        <v>0.62097370066374058</v>
      </c>
      <c r="Q957" s="144">
        <v>0.78026607103580248</v>
      </c>
      <c r="R957" s="110">
        <v>0.88174377787132996</v>
      </c>
    </row>
    <row r="958" spans="3:18" s="79" customFormat="1" ht="13.15" customHeight="1" x14ac:dyDescent="0.2">
      <c r="C958" s="114"/>
      <c r="D958" s="53" t="s">
        <v>197</v>
      </c>
      <c r="E958" s="53" t="s">
        <v>207</v>
      </c>
      <c r="F958" s="53" t="s">
        <v>19</v>
      </c>
      <c r="G958" s="53" t="s">
        <v>191</v>
      </c>
      <c r="H958" s="110" t="e">
        <v>#N/A</v>
      </c>
      <c r="I958" s="110" t="e">
        <v>#N/A</v>
      </c>
      <c r="J958" s="110" t="e">
        <v>#N/A</v>
      </c>
      <c r="K958" s="110" t="e">
        <v>#N/A</v>
      </c>
      <c r="L958" s="110" t="e">
        <v>#N/A</v>
      </c>
      <c r="M958" s="110" t="e">
        <v>#N/A</v>
      </c>
      <c r="N958" s="110" t="e">
        <v>#N/A</v>
      </c>
      <c r="O958" s="110" t="e">
        <v>#N/A</v>
      </c>
      <c r="P958" s="110" t="e">
        <v>#N/A</v>
      </c>
      <c r="Q958" s="110" t="e">
        <v>#N/A</v>
      </c>
      <c r="R958" s="110" t="e">
        <v>#N/A</v>
      </c>
    </row>
    <row r="959" spans="3:18" s="79" customFormat="1" ht="13.15" customHeight="1" x14ac:dyDescent="0.2">
      <c r="C959" s="114"/>
      <c r="D959" s="53" t="s">
        <v>197</v>
      </c>
      <c r="E959" s="53" t="s">
        <v>112</v>
      </c>
      <c r="F959" s="53" t="s">
        <v>19</v>
      </c>
      <c r="G959" s="53" t="s">
        <v>191</v>
      </c>
      <c r="H959" s="110">
        <v>0.99336647749271645</v>
      </c>
      <c r="I959" s="110">
        <v>0.99346934378305485</v>
      </c>
      <c r="J959" s="110">
        <v>0.99357100208611038</v>
      </c>
      <c r="K959" s="110">
        <v>0.99931587432028457</v>
      </c>
      <c r="L959" s="110">
        <v>0.99931679622533987</v>
      </c>
      <c r="M959" s="110">
        <v>0.99932750384418978</v>
      </c>
      <c r="N959" s="110">
        <v>0.99934336348769115</v>
      </c>
      <c r="O959" s="110">
        <v>0.99940226687610345</v>
      </c>
      <c r="P959" s="110">
        <v>0.99938560035735002</v>
      </c>
      <c r="Q959" s="110">
        <v>0.99939348247637372</v>
      </c>
      <c r="R959" s="110">
        <v>0.99939551933666504</v>
      </c>
    </row>
    <row r="960" spans="3:18" s="79" customFormat="1" ht="13.15" customHeight="1" x14ac:dyDescent="0.2">
      <c r="C960" s="114"/>
      <c r="D960" s="53" t="s">
        <v>197</v>
      </c>
      <c r="E960" s="53" t="s">
        <v>52</v>
      </c>
      <c r="F960" s="53" t="s">
        <v>19</v>
      </c>
      <c r="G960" s="53" t="s">
        <v>191</v>
      </c>
      <c r="H960" s="110">
        <v>0.99446166697412874</v>
      </c>
      <c r="I960" s="110">
        <v>0.99340298131606808</v>
      </c>
      <c r="J960" s="110">
        <v>0.99736546351530264</v>
      </c>
      <c r="K960" s="110">
        <v>0.99805570588849146</v>
      </c>
      <c r="L960" s="110">
        <v>0.99862524866170765</v>
      </c>
      <c r="M960" s="110">
        <v>0.99911709987382302</v>
      </c>
      <c r="N960" s="110" t="e">
        <v>#N/A</v>
      </c>
      <c r="O960" s="110" t="e">
        <v>#N/A</v>
      </c>
      <c r="P960" s="110" t="e">
        <v>#N/A</v>
      </c>
      <c r="Q960" s="110" t="e">
        <v>#N/A</v>
      </c>
      <c r="R960" s="110" t="e">
        <v>#N/A</v>
      </c>
    </row>
    <row r="961" spans="3:19" s="79" customFormat="1" ht="13.15" customHeight="1" x14ac:dyDescent="0.2">
      <c r="C961" s="114"/>
      <c r="D961" s="53" t="s">
        <v>197</v>
      </c>
      <c r="E961" s="53" t="s">
        <v>53</v>
      </c>
      <c r="F961" s="53" t="s">
        <v>19</v>
      </c>
      <c r="G961" s="53" t="s">
        <v>191</v>
      </c>
      <c r="H961" s="110" t="e">
        <v>#N/A</v>
      </c>
      <c r="I961" s="110" t="e">
        <v>#N/A</v>
      </c>
      <c r="J961" s="110" t="e">
        <v>#N/A</v>
      </c>
      <c r="K961" s="110" t="e">
        <v>#N/A</v>
      </c>
      <c r="L961" s="110">
        <v>0.56057604553415086</v>
      </c>
      <c r="M961" s="110">
        <v>0.592310370061782</v>
      </c>
      <c r="N961" s="110" t="e">
        <v>#N/A</v>
      </c>
      <c r="O961" s="110" t="e">
        <v>#N/A</v>
      </c>
      <c r="P961" s="110" t="e">
        <v>#N/A</v>
      </c>
      <c r="Q961" s="110" t="e">
        <v>#N/A</v>
      </c>
      <c r="R961" s="110" t="e">
        <v>#N/A</v>
      </c>
    </row>
    <row r="962" spans="3:19" s="79" customFormat="1" ht="13.15" customHeight="1" x14ac:dyDescent="0.2">
      <c r="C962" s="114"/>
      <c r="D962" s="53" t="s">
        <v>197</v>
      </c>
      <c r="E962" s="53" t="s">
        <v>124</v>
      </c>
      <c r="F962" s="53" t="s">
        <v>19</v>
      </c>
      <c r="G962" s="53" t="s">
        <v>191</v>
      </c>
      <c r="H962" s="110">
        <v>0.42262026121412255</v>
      </c>
      <c r="I962" s="110">
        <v>0.42791230691848725</v>
      </c>
      <c r="J962" s="110">
        <v>0.42987699909349286</v>
      </c>
      <c r="K962" s="110">
        <v>0.43182657051757539</v>
      </c>
      <c r="L962" s="110">
        <v>0.43891350847589916</v>
      </c>
      <c r="M962" s="110">
        <v>0.44980987026784303</v>
      </c>
      <c r="N962" s="110" t="e">
        <v>#N/A</v>
      </c>
      <c r="O962" s="110" t="e">
        <v>#N/A</v>
      </c>
      <c r="P962" s="110" t="e">
        <v>#N/A</v>
      </c>
      <c r="Q962" s="110" t="e">
        <v>#N/A</v>
      </c>
      <c r="R962" s="110" t="e">
        <v>#N/A</v>
      </c>
    </row>
    <row r="963" spans="3:19" s="79" customFormat="1" ht="13.15" customHeight="1" x14ac:dyDescent="0.2">
      <c r="C963" s="114"/>
      <c r="D963" s="53" t="s">
        <v>197</v>
      </c>
      <c r="E963" s="53" t="s">
        <v>129</v>
      </c>
      <c r="F963" s="53" t="s">
        <v>19</v>
      </c>
      <c r="G963" s="53" t="s">
        <v>191</v>
      </c>
      <c r="H963" s="110">
        <v>0.19627659351759338</v>
      </c>
      <c r="I963" s="110">
        <v>0.19461736224480178</v>
      </c>
      <c r="J963" s="110">
        <v>0.19067950144405726</v>
      </c>
      <c r="K963" s="110">
        <v>0.17301807424991322</v>
      </c>
      <c r="L963" s="110">
        <v>0.1747405239724398</v>
      </c>
      <c r="M963" s="110">
        <v>0.17302333834978181</v>
      </c>
      <c r="N963" s="110" t="e">
        <v>#N/A</v>
      </c>
      <c r="O963" s="110" t="e">
        <v>#N/A</v>
      </c>
      <c r="P963" s="110" t="e">
        <v>#N/A</v>
      </c>
      <c r="Q963" s="110" t="e">
        <v>#N/A</v>
      </c>
      <c r="R963" s="110" t="e">
        <v>#N/A</v>
      </c>
    </row>
    <row r="964" spans="3:19" s="79" customFormat="1" ht="13.15" customHeight="1" x14ac:dyDescent="0.2">
      <c r="C964" s="114"/>
      <c r="D964" s="53" t="s">
        <v>197</v>
      </c>
      <c r="E964" s="53" t="s">
        <v>134</v>
      </c>
      <c r="F964" s="53" t="s">
        <v>19</v>
      </c>
      <c r="G964" s="53" t="s">
        <v>191</v>
      </c>
      <c r="H964" s="110">
        <v>0.9712708358678247</v>
      </c>
      <c r="I964" s="110">
        <v>0.97296654833702101</v>
      </c>
      <c r="J964" s="110">
        <v>0.97560858856662203</v>
      </c>
      <c r="K964" s="110">
        <v>0.97982825478922708</v>
      </c>
      <c r="L964" s="110">
        <v>0.97909217906424706</v>
      </c>
      <c r="M964" s="110">
        <v>0.98077373461298423</v>
      </c>
      <c r="N964" s="110" t="e">
        <v>#N/A</v>
      </c>
      <c r="O964" s="110" t="e">
        <v>#N/A</v>
      </c>
      <c r="P964" s="110" t="e">
        <v>#N/A</v>
      </c>
      <c r="Q964" s="110" t="e">
        <v>#N/A</v>
      </c>
      <c r="R964" s="110" t="e">
        <v>#N/A</v>
      </c>
    </row>
    <row r="965" spans="3:19" s="79" customFormat="1" ht="13.15" customHeight="1" x14ac:dyDescent="0.2">
      <c r="C965" s="114"/>
      <c r="D965" s="53" t="s">
        <v>146</v>
      </c>
      <c r="E965" s="53" t="s">
        <v>31</v>
      </c>
      <c r="F965" s="53" t="s">
        <v>20</v>
      </c>
      <c r="G965" s="53" t="s">
        <v>152</v>
      </c>
      <c r="H965" s="115">
        <v>522649.49897989997</v>
      </c>
      <c r="I965" s="115">
        <v>512135.95854965557</v>
      </c>
      <c r="J965" s="115">
        <v>522491.27846246533</v>
      </c>
      <c r="K965" s="115">
        <v>527068.97819766367</v>
      </c>
      <c r="L965" s="115">
        <v>532082.7747229964</v>
      </c>
      <c r="M965" s="115">
        <v>532132.46131854213</v>
      </c>
      <c r="N965" s="115">
        <v>501885.69022201211</v>
      </c>
      <c r="O965" s="115">
        <v>534729.84201989789</v>
      </c>
      <c r="P965" s="115">
        <v>582496</v>
      </c>
      <c r="Q965" s="115">
        <v>585740</v>
      </c>
      <c r="R965" s="115">
        <v>588992</v>
      </c>
      <c r="S965" s="143"/>
    </row>
    <row r="966" spans="3:19" s="79" customFormat="1" ht="13.15" customHeight="1" x14ac:dyDescent="0.2">
      <c r="C966" s="114"/>
      <c r="D966" s="53" t="s">
        <v>146</v>
      </c>
      <c r="E966" s="53" t="s">
        <v>65</v>
      </c>
      <c r="F966" s="53" t="s">
        <v>20</v>
      </c>
      <c r="G966" s="53" t="s">
        <v>192</v>
      </c>
      <c r="H966" s="110">
        <v>0.94383666873850114</v>
      </c>
      <c r="I966" s="110">
        <v>0.94733221776300514</v>
      </c>
      <c r="J966" s="110">
        <v>0.94737647665334468</v>
      </c>
      <c r="K966" s="110">
        <v>0.94779999999999998</v>
      </c>
      <c r="L966" s="110">
        <v>0.94789999999999996</v>
      </c>
      <c r="M966" s="110">
        <v>0.98023071756610825</v>
      </c>
      <c r="N966" s="110">
        <v>0.98016744018813184</v>
      </c>
      <c r="O966" s="110">
        <v>0.98</v>
      </c>
      <c r="P966" s="110">
        <v>0.95587094160303243</v>
      </c>
      <c r="Q966" s="110">
        <v>0.95970737870044731</v>
      </c>
      <c r="R966" s="110">
        <v>0.96198250570466137</v>
      </c>
    </row>
    <row r="967" spans="3:19" s="79" customFormat="1" ht="13.15" customHeight="1" x14ac:dyDescent="0.2">
      <c r="C967" s="114"/>
      <c r="D967" s="53" t="s">
        <v>146</v>
      </c>
      <c r="E967" s="53" t="s">
        <v>70</v>
      </c>
      <c r="F967" s="53" t="s">
        <v>20</v>
      </c>
      <c r="G967" s="53" t="s">
        <v>192</v>
      </c>
      <c r="H967" s="110">
        <v>0.20615103054170716</v>
      </c>
      <c r="I967" s="110">
        <v>0.22408081396631774</v>
      </c>
      <c r="J967" s="110">
        <v>0.258894130061601</v>
      </c>
      <c r="K967" s="110">
        <v>0.28019634069670241</v>
      </c>
      <c r="L967" s="110">
        <v>0.29176791422168963</v>
      </c>
      <c r="M967" s="110">
        <v>0.31584833203983353</v>
      </c>
      <c r="N967" s="110">
        <v>0.34037956677744569</v>
      </c>
      <c r="O967" s="110">
        <v>0.37680261052941966</v>
      </c>
      <c r="P967" s="110">
        <v>0.67733512333131907</v>
      </c>
      <c r="Q967" s="110">
        <v>0.74188206371427601</v>
      </c>
      <c r="R967" s="110">
        <v>0.71065651146365272</v>
      </c>
    </row>
    <row r="968" spans="3:19" s="79" customFormat="1" ht="13.15" customHeight="1" x14ac:dyDescent="0.2">
      <c r="C968" s="114"/>
      <c r="D968" s="53" t="s">
        <v>146</v>
      </c>
      <c r="E968" s="53" t="s">
        <v>225</v>
      </c>
      <c r="F968" s="53" t="s">
        <v>20</v>
      </c>
      <c r="G968" s="53" t="s">
        <v>192</v>
      </c>
      <c r="H968" s="110" t="e">
        <v>#N/A</v>
      </c>
      <c r="I968" s="110" t="e">
        <v>#N/A</v>
      </c>
      <c r="J968" s="110" t="e">
        <v>#N/A</v>
      </c>
      <c r="K968" s="110" t="e">
        <v>#N/A</v>
      </c>
      <c r="L968" s="110" t="e">
        <v>#N/A</v>
      </c>
      <c r="M968" s="110" t="e">
        <v>#N/A</v>
      </c>
      <c r="N968" s="110">
        <v>0.1003603055937085</v>
      </c>
      <c r="O968" s="110">
        <v>0.12047859642226146</v>
      </c>
      <c r="P968" s="110">
        <v>0.15672038949623687</v>
      </c>
      <c r="Q968" s="110">
        <v>0.27443063475262064</v>
      </c>
      <c r="R968" s="110">
        <v>0.35794204335542723</v>
      </c>
    </row>
    <row r="969" spans="3:19" s="79" customFormat="1" ht="13.15" customHeight="1" x14ac:dyDescent="0.2">
      <c r="C969" s="114"/>
      <c r="D969" s="53" t="s">
        <v>146</v>
      </c>
      <c r="E969" s="53" t="s">
        <v>226</v>
      </c>
      <c r="F969" s="53" t="s">
        <v>20</v>
      </c>
      <c r="G969" s="53" t="s">
        <v>192</v>
      </c>
      <c r="H969" s="110" t="e">
        <v>#N/A</v>
      </c>
      <c r="I969" s="110" t="e">
        <v>#N/A</v>
      </c>
      <c r="J969" s="110" t="e">
        <v>#N/A</v>
      </c>
      <c r="K969" s="110" t="e">
        <v>#N/A</v>
      </c>
      <c r="L969" s="110" t="e">
        <v>#N/A</v>
      </c>
      <c r="M969" s="110" t="e">
        <v>#N/A</v>
      </c>
      <c r="N969" s="110" t="e">
        <v>#N/A</v>
      </c>
      <c r="O969" s="110" t="e">
        <v>#N/A</v>
      </c>
      <c r="P969" s="110" t="e">
        <v>#N/A</v>
      </c>
      <c r="Q969" s="110" t="e">
        <v>#N/A</v>
      </c>
      <c r="R969" s="110" t="e">
        <v>#N/A</v>
      </c>
      <c r="S969" s="143"/>
    </row>
    <row r="970" spans="3:19" s="79" customFormat="1" ht="13.15" customHeight="1" x14ac:dyDescent="0.2">
      <c r="C970" s="114"/>
      <c r="D970" s="53" t="s">
        <v>146</v>
      </c>
      <c r="E970" s="53" t="s">
        <v>74</v>
      </c>
      <c r="F970" s="53" t="s">
        <v>20</v>
      </c>
      <c r="G970" s="53" t="s">
        <v>192</v>
      </c>
      <c r="H970" s="110">
        <v>0.88257033078251768</v>
      </c>
      <c r="I970" s="110">
        <v>0.88873304720062152</v>
      </c>
      <c r="J970" s="110">
        <v>0.89074613814126402</v>
      </c>
      <c r="K970" s="110">
        <v>0.89149999999999996</v>
      </c>
      <c r="L970" s="110">
        <v>0.89200000000000002</v>
      </c>
      <c r="M970" s="110">
        <v>0.96389639646040115</v>
      </c>
      <c r="N970" s="110">
        <v>0.96749118614437946</v>
      </c>
      <c r="O970" s="110">
        <v>0.96182493598098229</v>
      </c>
      <c r="P970" s="110">
        <v>0.93695579025435372</v>
      </c>
      <c r="Q970" s="110">
        <v>0.93591525250110974</v>
      </c>
      <c r="R970" s="110">
        <v>0.92651852656742362</v>
      </c>
    </row>
    <row r="971" spans="3:19" s="79" customFormat="1" ht="13.15" customHeight="1" x14ac:dyDescent="0.2">
      <c r="C971" s="114"/>
      <c r="D971" s="53" t="s">
        <v>146</v>
      </c>
      <c r="E971" s="53" t="s">
        <v>78</v>
      </c>
      <c r="F971" s="53" t="s">
        <v>20</v>
      </c>
      <c r="G971" s="53" t="s">
        <v>192</v>
      </c>
      <c r="H971" s="110">
        <v>2.5550834901086523E-2</v>
      </c>
      <c r="I971" s="110">
        <v>5.4204300098202825E-2</v>
      </c>
      <c r="J971" s="110">
        <v>7.1040596411807183E-2</v>
      </c>
      <c r="K971" s="110">
        <v>7.1534608484636664E-2</v>
      </c>
      <c r="L971" s="110">
        <v>0.11969448649343829</v>
      </c>
      <c r="M971" s="110">
        <v>0.13081345441559347</v>
      </c>
      <c r="N971" s="110">
        <v>0.13642923874608959</v>
      </c>
      <c r="O971" s="110">
        <v>0.16269407217399545</v>
      </c>
      <c r="P971" s="110">
        <v>0.42984329506125363</v>
      </c>
      <c r="Q971" s="110">
        <v>0.49594444634138013</v>
      </c>
      <c r="R971" s="110">
        <v>0.4779844208410301</v>
      </c>
    </row>
    <row r="972" spans="3:19" s="79" customFormat="1" ht="13.15" customHeight="1" x14ac:dyDescent="0.2">
      <c r="C972" s="114"/>
      <c r="D972" s="53" t="s">
        <v>146</v>
      </c>
      <c r="E972" s="53" t="s">
        <v>82</v>
      </c>
      <c r="F972" s="53" t="s">
        <v>20</v>
      </c>
      <c r="G972" s="53" t="s">
        <v>192</v>
      </c>
      <c r="H972" s="110" t="e">
        <v>#N/A</v>
      </c>
      <c r="I972" s="110" t="e">
        <v>#N/A</v>
      </c>
      <c r="J972" s="110" t="e">
        <v>#N/A</v>
      </c>
      <c r="K972" s="110" t="e">
        <v>#N/A</v>
      </c>
      <c r="L972" s="110" t="e">
        <v>#N/A</v>
      </c>
      <c r="M972" s="110" t="e">
        <v>#N/A</v>
      </c>
      <c r="N972" s="110">
        <v>2.4579703848275951E-2</v>
      </c>
      <c r="O972" s="110">
        <v>4.0129044166622531E-2</v>
      </c>
      <c r="P972" s="110">
        <v>0.24150380431796956</v>
      </c>
      <c r="Q972" s="110">
        <v>0.26138901218970872</v>
      </c>
      <c r="R972" s="110">
        <v>0.27351644844072587</v>
      </c>
    </row>
    <row r="973" spans="3:19" s="79" customFormat="1" ht="13.15" customHeight="1" x14ac:dyDescent="0.2">
      <c r="C973" s="114"/>
      <c r="D973" s="53" t="s">
        <v>146</v>
      </c>
      <c r="E973" s="53" t="s">
        <v>86</v>
      </c>
      <c r="F973" s="53" t="s">
        <v>20</v>
      </c>
      <c r="G973" s="53" t="s">
        <v>192</v>
      </c>
      <c r="H973" s="110">
        <v>2.1685661274183834E-2</v>
      </c>
      <c r="I973" s="110">
        <v>2.1825066640661139E-2</v>
      </c>
      <c r="J973" s="110">
        <v>2.1329649362051572E-2</v>
      </c>
      <c r="K973" s="110">
        <v>5.2553240909720758E-2</v>
      </c>
      <c r="L973" s="110">
        <v>5.444283838710319E-2</v>
      </c>
      <c r="M973" s="110">
        <v>5.9219481357485559E-2</v>
      </c>
      <c r="N973" s="110">
        <v>9.9985026238848473E-2</v>
      </c>
      <c r="O973" s="110">
        <v>0.10627073382096888</v>
      </c>
      <c r="P973" s="110">
        <v>0.14850574081195408</v>
      </c>
      <c r="Q973" s="110">
        <v>0.22588520503977874</v>
      </c>
      <c r="R973" s="110">
        <v>0.28715500380310766</v>
      </c>
    </row>
    <row r="974" spans="3:19" s="79" customFormat="1" ht="13.15" customHeight="1" x14ac:dyDescent="0.2">
      <c r="C974" s="114"/>
      <c r="D974" s="53" t="s">
        <v>146</v>
      </c>
      <c r="E974" s="53" t="s">
        <v>90</v>
      </c>
      <c r="F974" s="53" t="s">
        <v>20</v>
      </c>
      <c r="G974" s="53" t="s">
        <v>192</v>
      </c>
      <c r="H974" s="110">
        <v>0.17165636460342046</v>
      </c>
      <c r="I974" s="110">
        <v>0.17305617066827803</v>
      </c>
      <c r="J974" s="110">
        <v>0.17350113697804842</v>
      </c>
      <c r="K974" s="110">
        <v>0.17859811757113217</v>
      </c>
      <c r="L974" s="110">
        <v>0.19920741811400938</v>
      </c>
      <c r="M974" s="110">
        <v>0.19926569259092244</v>
      </c>
      <c r="N974" s="110">
        <v>0.2038902220769945</v>
      </c>
      <c r="O974" s="110">
        <v>0.21217777865146806</v>
      </c>
      <c r="P974" s="110">
        <v>0.12583949074328407</v>
      </c>
      <c r="Q974" s="110">
        <v>0.12777682930993273</v>
      </c>
      <c r="R974" s="110">
        <v>0.13052299521895033</v>
      </c>
    </row>
    <row r="975" spans="3:19" s="79" customFormat="1" ht="13.15" customHeight="1" x14ac:dyDescent="0.2">
      <c r="C975" s="114"/>
      <c r="D975" s="53" t="s">
        <v>146</v>
      </c>
      <c r="E975" s="53" t="s">
        <v>94</v>
      </c>
      <c r="F975" s="53" t="s">
        <v>20</v>
      </c>
      <c r="G975" s="53" t="s">
        <v>192</v>
      </c>
      <c r="H975" s="110" t="e">
        <v>#N/A</v>
      </c>
      <c r="I975" s="110" t="e">
        <v>#N/A</v>
      </c>
      <c r="J975" s="110" t="e">
        <v>#N/A</v>
      </c>
      <c r="K975" s="110" t="e">
        <v>#N/A</v>
      </c>
      <c r="L975" s="110" t="e">
        <v>#N/A</v>
      </c>
      <c r="M975" s="110" t="e">
        <v>#N/A</v>
      </c>
      <c r="N975" s="110">
        <v>7.2328941715536299E-4</v>
      </c>
      <c r="O975" s="110">
        <v>5.9592550527981028E-3</v>
      </c>
      <c r="P975" s="110">
        <v>9.1966296764269626E-3</v>
      </c>
      <c r="Q975" s="110">
        <v>6.2642127906579706E-2</v>
      </c>
      <c r="R975" s="110">
        <v>9.1327216668477665E-2</v>
      </c>
    </row>
    <row r="976" spans="3:19" s="79" customFormat="1" ht="13.15" customHeight="1" x14ac:dyDescent="0.2">
      <c r="C976" s="114"/>
      <c r="D976" s="53" t="s">
        <v>146</v>
      </c>
      <c r="E976" s="53" t="s">
        <v>98</v>
      </c>
      <c r="F976" s="53" t="s">
        <v>20</v>
      </c>
      <c r="G976" s="53" t="s">
        <v>192</v>
      </c>
      <c r="H976" s="110" t="e">
        <v>#N/A</v>
      </c>
      <c r="I976" s="110" t="e">
        <v>#N/A</v>
      </c>
      <c r="J976" s="110" t="e">
        <v>#N/A</v>
      </c>
      <c r="K976" s="110" t="e">
        <v>#N/A</v>
      </c>
      <c r="L976" s="110" t="e">
        <v>#N/A</v>
      </c>
      <c r="M976" s="110" t="e">
        <v>#N/A</v>
      </c>
      <c r="N976" s="110">
        <v>0.28891649261996899</v>
      </c>
      <c r="O976" s="110">
        <v>0.25091289804071282</v>
      </c>
      <c r="P976" s="110">
        <v>0.26221124265231005</v>
      </c>
      <c r="Q976" s="110">
        <v>0.27565643459555433</v>
      </c>
      <c r="R976" s="110">
        <v>0.23500998315766597</v>
      </c>
    </row>
    <row r="977" spans="3:19" s="79" customFormat="1" ht="13.15" customHeight="1" x14ac:dyDescent="0.2">
      <c r="C977" s="114"/>
      <c r="D977" s="53" t="s">
        <v>146</v>
      </c>
      <c r="E977" s="53" t="s">
        <v>102</v>
      </c>
      <c r="F977" s="53" t="s">
        <v>20</v>
      </c>
      <c r="G977" s="53" t="s">
        <v>192</v>
      </c>
      <c r="H977" s="110">
        <v>2.8273930435024817E-3</v>
      </c>
      <c r="I977" s="110">
        <v>4.5964343276831146E-2</v>
      </c>
      <c r="J977" s="110">
        <v>0.25602785700278108</v>
      </c>
      <c r="K977" s="110">
        <v>0.92615839899796004</v>
      </c>
      <c r="L977" s="110">
        <v>0.92719808835117457</v>
      </c>
      <c r="M977" s="110">
        <v>0.96411335527851361</v>
      </c>
      <c r="N977" s="110">
        <v>0.96598818404186892</v>
      </c>
      <c r="O977" s="110">
        <v>0.99925758777797691</v>
      </c>
      <c r="P977" s="110">
        <v>0.99744890952040877</v>
      </c>
      <c r="Q977" s="110">
        <v>0.99602383310001019</v>
      </c>
      <c r="R977" s="110" t="e">
        <v>#N/A</v>
      </c>
    </row>
    <row r="978" spans="3:19" s="79" customFormat="1" ht="13.15" customHeight="1" x14ac:dyDescent="0.2">
      <c r="C978" s="114"/>
      <c r="D978" s="53" t="s">
        <v>146</v>
      </c>
      <c r="E978" s="53" t="s">
        <v>108</v>
      </c>
      <c r="F978" s="53" t="s">
        <v>20</v>
      </c>
      <c r="G978" s="53" t="s">
        <v>192</v>
      </c>
      <c r="H978" s="110" t="e">
        <v>#N/A</v>
      </c>
      <c r="I978" s="110" t="e">
        <v>#N/A</v>
      </c>
      <c r="J978" s="110" t="e">
        <v>#N/A</v>
      </c>
      <c r="K978" s="110" t="e">
        <v>#N/A</v>
      </c>
      <c r="L978" s="110" t="e">
        <v>#N/A</v>
      </c>
      <c r="M978" s="110" t="e">
        <v>#N/A</v>
      </c>
      <c r="N978" s="110" t="e">
        <v>#N/A</v>
      </c>
      <c r="O978" s="110">
        <v>7.4789136521631938E-2</v>
      </c>
      <c r="P978" s="110">
        <v>0.36286601109707189</v>
      </c>
      <c r="Q978" s="110">
        <v>0.6887680540854304</v>
      </c>
      <c r="R978" s="110">
        <v>0.82027429914158423</v>
      </c>
    </row>
    <row r="979" spans="3:19" s="79" customFormat="1" ht="13.15" customHeight="1" x14ac:dyDescent="0.2">
      <c r="C979" s="114"/>
      <c r="D979" s="53" t="s">
        <v>146</v>
      </c>
      <c r="E979" s="53" t="s">
        <v>207</v>
      </c>
      <c r="F979" s="53" t="s">
        <v>20</v>
      </c>
      <c r="G979" s="53" t="s">
        <v>192</v>
      </c>
      <c r="H979" s="110" t="e">
        <v>#N/A</v>
      </c>
      <c r="I979" s="110" t="e">
        <v>#N/A</v>
      </c>
      <c r="J979" s="110" t="e">
        <v>#N/A</v>
      </c>
      <c r="K979" s="110" t="e">
        <v>#N/A</v>
      </c>
      <c r="L979" s="110" t="e">
        <v>#N/A</v>
      </c>
      <c r="M979" s="110" t="e">
        <v>#N/A</v>
      </c>
      <c r="N979" s="110" t="e">
        <v>#N/A</v>
      </c>
      <c r="O979" s="110" t="e">
        <v>#N/A</v>
      </c>
      <c r="P979" s="110" t="e">
        <v>#N/A</v>
      </c>
      <c r="Q979" s="110">
        <v>0.31297504012018984</v>
      </c>
      <c r="R979" s="110">
        <v>0.41521107247636641</v>
      </c>
    </row>
    <row r="980" spans="3:19" s="79" customFormat="1" ht="13.15" customHeight="1" x14ac:dyDescent="0.2">
      <c r="C980" s="114"/>
      <c r="D980" s="53" t="s">
        <v>146</v>
      </c>
      <c r="E980" s="53" t="s">
        <v>112</v>
      </c>
      <c r="F980" s="53" t="s">
        <v>20</v>
      </c>
      <c r="G980" s="53" t="s">
        <v>192</v>
      </c>
      <c r="H980" s="110">
        <v>1</v>
      </c>
      <c r="I980" s="110">
        <v>1</v>
      </c>
      <c r="J980" s="110">
        <v>1</v>
      </c>
      <c r="K980" s="110">
        <v>1</v>
      </c>
      <c r="L980" s="110">
        <v>1</v>
      </c>
      <c r="M980" s="110">
        <v>1</v>
      </c>
      <c r="N980" s="110">
        <v>1</v>
      </c>
      <c r="O980" s="110">
        <v>1</v>
      </c>
      <c r="P980" s="110">
        <v>1</v>
      </c>
      <c r="Q980" s="110">
        <v>1</v>
      </c>
      <c r="R980" s="110">
        <v>1</v>
      </c>
    </row>
    <row r="981" spans="3:19" s="79" customFormat="1" ht="13.15" customHeight="1" x14ac:dyDescent="0.2">
      <c r="C981" s="114"/>
      <c r="D981" s="53" t="s">
        <v>146</v>
      </c>
      <c r="E981" s="53" t="s">
        <v>52</v>
      </c>
      <c r="F981" s="53" t="s">
        <v>20</v>
      </c>
      <c r="G981" s="53" t="s">
        <v>192</v>
      </c>
      <c r="H981" s="110">
        <v>0.94659390917572439</v>
      </c>
      <c r="I981" s="110">
        <v>0.94768579963124933</v>
      </c>
      <c r="J981" s="110">
        <v>0.9481530977350201</v>
      </c>
      <c r="K981" s="110">
        <v>0.97562650385556049</v>
      </c>
      <c r="L981" s="110">
        <v>0.97981443788013267</v>
      </c>
      <c r="M981" s="110">
        <v>0.99558846328965023</v>
      </c>
      <c r="N981" s="110" t="e">
        <v>#N/A</v>
      </c>
      <c r="O981" s="110" t="e">
        <v>#N/A</v>
      </c>
      <c r="P981" s="110" t="e">
        <v>#N/A</v>
      </c>
      <c r="Q981" s="110" t="e">
        <v>#N/A</v>
      </c>
      <c r="R981" s="110" t="e">
        <v>#N/A</v>
      </c>
    </row>
    <row r="982" spans="3:19" s="79" customFormat="1" ht="13.15" customHeight="1" x14ac:dyDescent="0.2">
      <c r="C982" s="114"/>
      <c r="D982" s="53" t="s">
        <v>146</v>
      </c>
      <c r="E982" s="53" t="s">
        <v>53</v>
      </c>
      <c r="F982" s="53" t="s">
        <v>20</v>
      </c>
      <c r="G982" s="53" t="s">
        <v>192</v>
      </c>
      <c r="H982" s="110" t="e">
        <v>#N/A</v>
      </c>
      <c r="I982" s="110" t="e">
        <v>#N/A</v>
      </c>
      <c r="J982" s="110" t="e">
        <v>#N/A</v>
      </c>
      <c r="K982" s="110" t="e">
        <v>#N/A</v>
      </c>
      <c r="L982" s="110">
        <v>0.2292674949585396</v>
      </c>
      <c r="M982" s="110">
        <v>0.23666474295386364</v>
      </c>
      <c r="N982" s="110" t="e">
        <v>#N/A</v>
      </c>
      <c r="O982" s="110" t="e">
        <v>#N/A</v>
      </c>
      <c r="P982" s="110" t="e">
        <v>#N/A</v>
      </c>
      <c r="Q982" s="110" t="e">
        <v>#N/A</v>
      </c>
      <c r="R982" s="110" t="e">
        <v>#N/A</v>
      </c>
    </row>
    <row r="983" spans="3:19" s="79" customFormat="1" ht="13.15" customHeight="1" x14ac:dyDescent="0.2">
      <c r="C983" s="114"/>
      <c r="D983" s="53" t="s">
        <v>146</v>
      </c>
      <c r="E983" s="53" t="s">
        <v>129</v>
      </c>
      <c r="F983" s="53" t="s">
        <v>20</v>
      </c>
      <c r="G983" s="53" t="s">
        <v>192</v>
      </c>
      <c r="H983" s="110">
        <v>0.17899950192738612</v>
      </c>
      <c r="I983" s="110">
        <v>0.18021010701148699</v>
      </c>
      <c r="J983" s="110">
        <v>0.18017954685763973</v>
      </c>
      <c r="K983" s="110">
        <v>0.11586494641972174</v>
      </c>
      <c r="L983" s="110">
        <v>0.10929900230625834</v>
      </c>
      <c r="M983" s="110">
        <v>0.11079399091742027</v>
      </c>
      <c r="N983" s="110" t="e">
        <v>#N/A</v>
      </c>
      <c r="O983" s="110" t="e">
        <v>#N/A</v>
      </c>
      <c r="P983" s="110" t="e">
        <v>#N/A</v>
      </c>
      <c r="Q983" s="110" t="e">
        <v>#N/A</v>
      </c>
      <c r="R983" s="110" t="e">
        <v>#N/A</v>
      </c>
    </row>
    <row r="984" spans="3:19" s="79" customFormat="1" ht="13.15" customHeight="1" x14ac:dyDescent="0.2">
      <c r="C984" s="114"/>
      <c r="D984" s="53" t="s">
        <v>146</v>
      </c>
      <c r="E984" s="53" t="s">
        <v>124</v>
      </c>
      <c r="F984" s="53" t="s">
        <v>20</v>
      </c>
      <c r="G984" s="53" t="s">
        <v>192</v>
      </c>
      <c r="H984" s="110">
        <v>0.17165636460342046</v>
      </c>
      <c r="I984" s="110">
        <v>0.17305617066827803</v>
      </c>
      <c r="J984" s="110">
        <v>0.17350113697804842</v>
      </c>
      <c r="K984" s="110">
        <v>0.17859811757113217</v>
      </c>
      <c r="L984" s="110">
        <v>0.19920741811400938</v>
      </c>
      <c r="M984" s="110">
        <v>0.20398614253978503</v>
      </c>
      <c r="N984" s="110" t="e">
        <v>#N/A</v>
      </c>
      <c r="O984" s="110" t="e">
        <v>#N/A</v>
      </c>
      <c r="P984" s="110" t="e">
        <v>#N/A</v>
      </c>
      <c r="Q984" s="110" t="e">
        <v>#N/A</v>
      </c>
      <c r="R984" s="110" t="e">
        <v>#N/A</v>
      </c>
    </row>
    <row r="985" spans="3:19" s="79" customFormat="1" ht="13.15" customHeight="1" x14ac:dyDescent="0.2">
      <c r="C985" s="114"/>
      <c r="D985" s="53" t="s">
        <v>146</v>
      </c>
      <c r="E985" s="53" t="s">
        <v>134</v>
      </c>
      <c r="F985" s="53" t="s">
        <v>20</v>
      </c>
      <c r="G985" s="53" t="s">
        <v>192</v>
      </c>
      <c r="H985" s="110">
        <v>0.85216609377856556</v>
      </c>
      <c r="I985" s="110">
        <v>0.85054318468240575</v>
      </c>
      <c r="J985" s="110">
        <v>0.85225565484077315</v>
      </c>
      <c r="K985" s="110">
        <v>0.93430613935574991</v>
      </c>
      <c r="L985" s="110">
        <v>0.9343801716844693</v>
      </c>
      <c r="M985" s="110">
        <v>0.97131593150099904</v>
      </c>
      <c r="N985" s="110" t="e">
        <v>#N/A</v>
      </c>
      <c r="O985" s="110" t="e">
        <v>#N/A</v>
      </c>
      <c r="P985" s="110" t="e">
        <v>#N/A</v>
      </c>
      <c r="Q985" s="110" t="e">
        <v>#N/A</v>
      </c>
      <c r="R985" s="110" t="e">
        <v>#N/A</v>
      </c>
    </row>
    <row r="986" spans="3:19" s="79" customFormat="1" ht="13.15" customHeight="1" x14ac:dyDescent="0.2">
      <c r="C986" s="114"/>
      <c r="D986" s="53" t="s">
        <v>148</v>
      </c>
      <c r="E986" s="53" t="s">
        <v>31</v>
      </c>
      <c r="F986" s="53" t="s">
        <v>20</v>
      </c>
      <c r="G986" s="53" t="s">
        <v>152</v>
      </c>
      <c r="H986" s="115">
        <v>212185.70999999996</v>
      </c>
      <c r="I986" s="115">
        <v>211072</v>
      </c>
      <c r="J986" s="115">
        <v>211072</v>
      </c>
      <c r="K986" s="115">
        <v>201559</v>
      </c>
      <c r="L986" s="115">
        <v>201533</v>
      </c>
      <c r="M986" s="115">
        <v>198015.09933397314</v>
      </c>
      <c r="N986" s="115">
        <v>202002.65898025798</v>
      </c>
      <c r="O986" s="115">
        <v>205340.3470962155</v>
      </c>
      <c r="P986" s="115">
        <v>248985</v>
      </c>
      <c r="Q986" s="115">
        <v>248084</v>
      </c>
      <c r="R986" s="115">
        <v>208362.79718722464</v>
      </c>
      <c r="S986" s="143"/>
    </row>
    <row r="987" spans="3:19" s="79" customFormat="1" ht="13.15" customHeight="1" x14ac:dyDescent="0.2">
      <c r="C987" s="114"/>
      <c r="D987" s="53" t="s">
        <v>148</v>
      </c>
      <c r="E987" s="53" t="s">
        <v>65</v>
      </c>
      <c r="F987" s="53" t="s">
        <v>20</v>
      </c>
      <c r="G987" s="53" t="s">
        <v>192</v>
      </c>
      <c r="H987" s="110">
        <v>0.99621431917065473</v>
      </c>
      <c r="I987" s="110">
        <v>0.99426538293456312</v>
      </c>
      <c r="J987" s="110">
        <v>0.99421686644092599</v>
      </c>
      <c r="K987" s="110">
        <v>0.98476732947229628</v>
      </c>
      <c r="L987" s="110">
        <v>0.98672343470041812</v>
      </c>
      <c r="M987" s="110">
        <v>0.98712173426396987</v>
      </c>
      <c r="N987" s="110">
        <v>0.98988289980931721</v>
      </c>
      <c r="O987" s="110">
        <v>0.98844410434653529</v>
      </c>
      <c r="P987" s="110">
        <v>0.97728094490676687</v>
      </c>
      <c r="Q987" s="110">
        <v>0.99583666142117655</v>
      </c>
      <c r="R987" s="110">
        <v>0.99476325669747645</v>
      </c>
    </row>
    <row r="988" spans="3:19" s="79" customFormat="1" ht="13.15" customHeight="1" x14ac:dyDescent="0.2">
      <c r="C988" s="114"/>
      <c r="D988" s="53" t="s">
        <v>148</v>
      </c>
      <c r="E988" s="53" t="s">
        <v>70</v>
      </c>
      <c r="F988" s="53" t="s">
        <v>20</v>
      </c>
      <c r="G988" s="53" t="s">
        <v>192</v>
      </c>
      <c r="H988" s="110">
        <v>0.74898032904637635</v>
      </c>
      <c r="I988" s="110">
        <v>0.83971551581860859</v>
      </c>
      <c r="J988" s="110">
        <v>0.86393798595553351</v>
      </c>
      <c r="K988" s="110">
        <v>0.88265360360270362</v>
      </c>
      <c r="L988" s="110">
        <v>0.90352740942735776</v>
      </c>
      <c r="M988" s="110">
        <v>0.92017581341050925</v>
      </c>
      <c r="N988" s="110">
        <v>0.94342767769555957</v>
      </c>
      <c r="O988" s="110">
        <v>0.94666423181364634</v>
      </c>
      <c r="P988" s="110">
        <v>0.91408955060185881</v>
      </c>
      <c r="Q988" s="110">
        <v>0.95335249351026263</v>
      </c>
      <c r="R988" s="110">
        <v>0.93568162195680038</v>
      </c>
    </row>
    <row r="989" spans="3:19" s="79" customFormat="1" ht="13.15" customHeight="1" x14ac:dyDescent="0.2">
      <c r="C989" s="114"/>
      <c r="D989" s="53" t="s">
        <v>148</v>
      </c>
      <c r="E989" s="53" t="s">
        <v>225</v>
      </c>
      <c r="F989" s="53" t="s">
        <v>20</v>
      </c>
      <c r="G989" s="53" t="s">
        <v>192</v>
      </c>
      <c r="H989" s="110" t="e">
        <v>#N/A</v>
      </c>
      <c r="I989" s="110" t="e">
        <v>#N/A</v>
      </c>
      <c r="J989" s="110" t="e">
        <v>#N/A</v>
      </c>
      <c r="K989" s="110" t="e">
        <v>#N/A</v>
      </c>
      <c r="L989" s="110" t="e">
        <v>#N/A</v>
      </c>
      <c r="M989" s="110" t="e">
        <v>#N/A</v>
      </c>
      <c r="N989" s="110">
        <v>9.2515575431819361E-2</v>
      </c>
      <c r="O989" s="110">
        <v>0.105794928326312</v>
      </c>
      <c r="P989" s="110">
        <v>0.5511436036123053</v>
      </c>
      <c r="Q989" s="110">
        <v>0.62215418970993697</v>
      </c>
      <c r="R989" s="110">
        <v>0.51417520098090375</v>
      </c>
    </row>
    <row r="990" spans="3:19" s="79" customFormat="1" ht="13.15" customHeight="1" x14ac:dyDescent="0.2">
      <c r="C990" s="114"/>
      <c r="D990" s="53" t="s">
        <v>148</v>
      </c>
      <c r="E990" s="53" t="s">
        <v>226</v>
      </c>
      <c r="F990" s="53" t="s">
        <v>20</v>
      </c>
      <c r="G990" s="53" t="s">
        <v>192</v>
      </c>
      <c r="H990" s="110" t="e">
        <v>#N/A</v>
      </c>
      <c r="I990" s="110" t="e">
        <v>#N/A</v>
      </c>
      <c r="J990" s="110" t="e">
        <v>#N/A</v>
      </c>
      <c r="K990" s="110" t="e">
        <v>#N/A</v>
      </c>
      <c r="L990" s="110" t="e">
        <v>#N/A</v>
      </c>
      <c r="M990" s="110" t="e">
        <v>#N/A</v>
      </c>
      <c r="N990" s="110" t="e">
        <v>#N/A</v>
      </c>
      <c r="O990" s="110" t="e">
        <v>#N/A</v>
      </c>
      <c r="P990" s="110" t="e">
        <v>#N/A</v>
      </c>
      <c r="Q990" s="110" t="e">
        <v>#N/A</v>
      </c>
      <c r="R990" s="110" t="e">
        <v>#N/A</v>
      </c>
      <c r="S990" s="143"/>
    </row>
    <row r="991" spans="3:19" s="79" customFormat="1" ht="13.15" customHeight="1" x14ac:dyDescent="0.2">
      <c r="C991" s="114"/>
      <c r="D991" s="53" t="s">
        <v>148</v>
      </c>
      <c r="E991" s="53" t="s">
        <v>74</v>
      </c>
      <c r="F991" s="53" t="s">
        <v>20</v>
      </c>
      <c r="G991" s="53" t="s">
        <v>192</v>
      </c>
      <c r="H991" s="110">
        <v>0.98921751139603131</v>
      </c>
      <c r="I991" s="110">
        <v>0.98843373288185221</v>
      </c>
      <c r="J991" s="110">
        <v>0.98843373288185221</v>
      </c>
      <c r="K991" s="110">
        <v>0.96906864929998371</v>
      </c>
      <c r="L991" s="110">
        <v>0.97328232782919799</v>
      </c>
      <c r="M991" s="110">
        <v>0.97214479454689917</v>
      </c>
      <c r="N991" s="110">
        <v>0.97826838448312625</v>
      </c>
      <c r="O991" s="110">
        <v>0.97769088508963187</v>
      </c>
      <c r="P991" s="110">
        <v>0.9695476579352148</v>
      </c>
      <c r="Q991" s="110">
        <v>0.97825834575609749</v>
      </c>
      <c r="R991" s="110">
        <v>0.97399294392726177</v>
      </c>
    </row>
    <row r="992" spans="3:19" s="79" customFormat="1" ht="13.15" customHeight="1" x14ac:dyDescent="0.2">
      <c r="C992" s="114"/>
      <c r="D992" s="53" t="s">
        <v>148</v>
      </c>
      <c r="E992" s="53" t="s">
        <v>78</v>
      </c>
      <c r="F992" s="53" t="s">
        <v>20</v>
      </c>
      <c r="G992" s="53" t="s">
        <v>192</v>
      </c>
      <c r="H992" s="110">
        <v>0.57800310869190963</v>
      </c>
      <c r="I992" s="110">
        <v>0.69194398120072775</v>
      </c>
      <c r="J992" s="110">
        <v>0.7189584596725288</v>
      </c>
      <c r="K992" s="110">
        <v>0.73393894591658015</v>
      </c>
      <c r="L992" s="110">
        <v>0.77699799767413646</v>
      </c>
      <c r="M992" s="110">
        <v>0.8229863882600531</v>
      </c>
      <c r="N992" s="110">
        <v>0.87273378916784683</v>
      </c>
      <c r="O992" s="110">
        <v>0.87300278127746722</v>
      </c>
      <c r="P992" s="110">
        <v>0.80144988653934979</v>
      </c>
      <c r="Q992" s="110">
        <v>0.84594330952419339</v>
      </c>
      <c r="R992" s="110">
        <v>0.84071157627083559</v>
      </c>
    </row>
    <row r="993" spans="3:19" s="79" customFormat="1" ht="13.15" customHeight="1" x14ac:dyDescent="0.2">
      <c r="C993" s="114"/>
      <c r="D993" s="53" t="s">
        <v>148</v>
      </c>
      <c r="E993" s="53" t="s">
        <v>82</v>
      </c>
      <c r="F993" s="53" t="s">
        <v>20</v>
      </c>
      <c r="G993" s="53" t="s">
        <v>192</v>
      </c>
      <c r="H993" s="110" t="e">
        <v>#N/A</v>
      </c>
      <c r="I993" s="110" t="e">
        <v>#N/A</v>
      </c>
      <c r="J993" s="110" t="e">
        <v>#N/A</v>
      </c>
      <c r="K993" s="110" t="e">
        <v>#N/A</v>
      </c>
      <c r="L993" s="110" t="e">
        <v>#N/A</v>
      </c>
      <c r="M993" s="110" t="e">
        <v>#N/A</v>
      </c>
      <c r="N993" s="110">
        <v>0.31435528312505295</v>
      </c>
      <c r="O993" s="110">
        <v>0.31342046564485976</v>
      </c>
      <c r="P993" s="110">
        <v>0.31907726241933354</v>
      </c>
      <c r="Q993" s="110">
        <v>0.29451048566286447</v>
      </c>
      <c r="R993" s="110">
        <v>0.16387083869596436</v>
      </c>
    </row>
    <row r="994" spans="3:19" s="79" customFormat="1" ht="13.15" customHeight="1" x14ac:dyDescent="0.2">
      <c r="C994" s="114"/>
      <c r="D994" s="53" t="s">
        <v>148</v>
      </c>
      <c r="E994" s="53" t="s">
        <v>86</v>
      </c>
      <c r="F994" s="53" t="s">
        <v>20</v>
      </c>
      <c r="G994" s="53" t="s">
        <v>192</v>
      </c>
      <c r="H994" s="110">
        <v>0</v>
      </c>
      <c r="I994" s="110">
        <v>0</v>
      </c>
      <c r="J994" s="110">
        <v>0</v>
      </c>
      <c r="K994" s="110">
        <v>0</v>
      </c>
      <c r="L994" s="110">
        <v>1.6207908071448333E-4</v>
      </c>
      <c r="M994" s="110">
        <v>2.9594145232616809E-4</v>
      </c>
      <c r="N994" s="110">
        <v>1.4780155501128872E-3</v>
      </c>
      <c r="O994" s="110">
        <v>3.8381242620528343E-3</v>
      </c>
      <c r="P994" s="110">
        <v>7.4743458441271565E-3</v>
      </c>
      <c r="Q994" s="110">
        <v>1.3225359152545106E-2</v>
      </c>
      <c r="R994" s="110">
        <v>7.2629569736398489E-2</v>
      </c>
    </row>
    <row r="995" spans="3:19" s="79" customFormat="1" ht="13.15" customHeight="1" x14ac:dyDescent="0.2">
      <c r="C995" s="114"/>
      <c r="D995" s="53" t="s">
        <v>148</v>
      </c>
      <c r="E995" s="53" t="s">
        <v>90</v>
      </c>
      <c r="F995" s="53" t="s">
        <v>20</v>
      </c>
      <c r="G995" s="53" t="s">
        <v>192</v>
      </c>
      <c r="H995" s="110">
        <v>0.39800000000000002</v>
      </c>
      <c r="I995" s="110">
        <v>0.40400000000000003</v>
      </c>
      <c r="J995" s="110">
        <v>0.40300000000000002</v>
      </c>
      <c r="K995" s="110">
        <v>0.43121866482532289</v>
      </c>
      <c r="L995" s="110">
        <v>0.45164219477130552</v>
      </c>
      <c r="M995" s="110">
        <v>0.45461758213965769</v>
      </c>
      <c r="N995" s="110">
        <v>0.48302934733063391</v>
      </c>
      <c r="O995" s="110">
        <v>0.48487746438547652</v>
      </c>
      <c r="P995" s="110">
        <v>0.54562724662128237</v>
      </c>
      <c r="Q995" s="110">
        <v>0.70191548024056372</v>
      </c>
      <c r="R995" s="110">
        <v>0.53879768407935857</v>
      </c>
    </row>
    <row r="996" spans="3:19" s="79" customFormat="1" ht="13.15" customHeight="1" x14ac:dyDescent="0.2">
      <c r="C996" s="114"/>
      <c r="D996" s="53" t="s">
        <v>148</v>
      </c>
      <c r="E996" s="53" t="s">
        <v>94</v>
      </c>
      <c r="F996" s="53" t="s">
        <v>20</v>
      </c>
      <c r="G996" s="53" t="s">
        <v>192</v>
      </c>
      <c r="H996" s="110" t="e">
        <v>#N/A</v>
      </c>
      <c r="I996" s="110" t="e">
        <v>#N/A</v>
      </c>
      <c r="J996" s="110" t="e">
        <v>#N/A</v>
      </c>
      <c r="K996" s="110" t="e">
        <v>#N/A</v>
      </c>
      <c r="L996" s="110" t="e">
        <v>#N/A</v>
      </c>
      <c r="M996" s="110" t="e">
        <v>#N/A</v>
      </c>
      <c r="N996" s="110">
        <v>9.103755988170649E-2</v>
      </c>
      <c r="O996" s="110">
        <v>0.10279174546075669</v>
      </c>
      <c r="P996" s="110">
        <v>0.54562724662128237</v>
      </c>
      <c r="Q996" s="110">
        <v>0.61535205817384431</v>
      </c>
      <c r="R996" s="110">
        <v>0.48983614331484543</v>
      </c>
    </row>
    <row r="997" spans="3:19" s="79" customFormat="1" ht="13.15" customHeight="1" x14ac:dyDescent="0.2">
      <c r="C997" s="114"/>
      <c r="D997" s="53" t="s">
        <v>148</v>
      </c>
      <c r="E997" s="53" t="s">
        <v>98</v>
      </c>
      <c r="F997" s="53" t="s">
        <v>20</v>
      </c>
      <c r="G997" s="53" t="s">
        <v>192</v>
      </c>
      <c r="H997" s="110" t="e">
        <v>#N/A</v>
      </c>
      <c r="I997" s="110" t="e">
        <v>#N/A</v>
      </c>
      <c r="J997" s="110" t="e">
        <v>#N/A</v>
      </c>
      <c r="K997" s="110" t="e">
        <v>#N/A</v>
      </c>
      <c r="L997" s="110" t="e">
        <v>#N/A</v>
      </c>
      <c r="M997" s="110" t="e">
        <v>#N/A</v>
      </c>
      <c r="N997" s="110">
        <v>0</v>
      </c>
      <c r="O997" s="110">
        <v>0</v>
      </c>
      <c r="P997" s="110">
        <v>0.94909733518083417</v>
      </c>
      <c r="Q997" s="110">
        <v>0.96070685735476691</v>
      </c>
      <c r="R997" s="110">
        <v>0.96918558268124455</v>
      </c>
    </row>
    <row r="998" spans="3:19" s="79" customFormat="1" ht="13.15" customHeight="1" x14ac:dyDescent="0.2">
      <c r="C998" s="114"/>
      <c r="D998" s="53" t="s">
        <v>148</v>
      </c>
      <c r="E998" s="53" t="s">
        <v>102</v>
      </c>
      <c r="F998" s="53" t="s">
        <v>20</v>
      </c>
      <c r="G998" s="53" t="s">
        <v>192</v>
      </c>
      <c r="H998" s="110">
        <v>3.9421316355375678E-2</v>
      </c>
      <c r="I998" s="110">
        <v>0.28181452556216263</v>
      </c>
      <c r="J998" s="110">
        <v>0.37979863424756999</v>
      </c>
      <c r="K998" s="110">
        <v>0.98585675240582848</v>
      </c>
      <c r="L998" s="110">
        <v>0.99736936716203417</v>
      </c>
      <c r="M998" s="110">
        <v>0.99730831525402219</v>
      </c>
      <c r="N998" s="110">
        <v>1</v>
      </c>
      <c r="O998" s="110">
        <v>0.99999095300176222</v>
      </c>
      <c r="P998" s="110">
        <v>1</v>
      </c>
      <c r="Q998" s="110">
        <v>1</v>
      </c>
      <c r="R998" s="110" t="e">
        <v>#N/A</v>
      </c>
    </row>
    <row r="999" spans="3:19" s="79" customFormat="1" ht="13.15" customHeight="1" x14ac:dyDescent="0.2">
      <c r="C999" s="114"/>
      <c r="D999" s="53" t="s">
        <v>148</v>
      </c>
      <c r="E999" s="53" t="s">
        <v>108</v>
      </c>
      <c r="F999" s="53" t="s">
        <v>20</v>
      </c>
      <c r="G999" s="53" t="s">
        <v>192</v>
      </c>
      <c r="H999" s="110" t="e">
        <v>#N/A</v>
      </c>
      <c r="I999" s="110" t="e">
        <v>#N/A</v>
      </c>
      <c r="J999" s="110" t="e">
        <v>#N/A</v>
      </c>
      <c r="K999" s="110" t="e">
        <v>#N/A</v>
      </c>
      <c r="L999" s="110" t="e">
        <v>#N/A</v>
      </c>
      <c r="M999" s="110" t="e">
        <v>#N/A</v>
      </c>
      <c r="N999" s="110" t="e">
        <v>#N/A</v>
      </c>
      <c r="O999" s="110">
        <v>0</v>
      </c>
      <c r="P999" s="110">
        <v>0</v>
      </c>
      <c r="Q999" s="110">
        <v>0.21224226880819205</v>
      </c>
      <c r="R999" s="110">
        <v>0.28931355025749422</v>
      </c>
    </row>
    <row r="1000" spans="3:19" s="79" customFormat="1" ht="13.15" customHeight="1" x14ac:dyDescent="0.2">
      <c r="C1000" s="114"/>
      <c r="D1000" s="53" t="s">
        <v>148</v>
      </c>
      <c r="E1000" s="53" t="s">
        <v>207</v>
      </c>
      <c r="F1000" s="53" t="s">
        <v>20</v>
      </c>
      <c r="G1000" s="53" t="s">
        <v>192</v>
      </c>
      <c r="H1000" s="110" t="e">
        <v>#N/A</v>
      </c>
      <c r="I1000" s="110" t="e">
        <v>#N/A</v>
      </c>
      <c r="J1000" s="110" t="e">
        <v>#N/A</v>
      </c>
      <c r="K1000" s="110" t="e">
        <v>#N/A</v>
      </c>
      <c r="L1000" s="110" t="e">
        <v>#N/A</v>
      </c>
      <c r="M1000" s="110" t="e">
        <v>#N/A</v>
      </c>
      <c r="N1000" s="110" t="e">
        <v>#N/A</v>
      </c>
      <c r="O1000" s="110" t="e">
        <v>#N/A</v>
      </c>
      <c r="P1000" s="110" t="e">
        <v>#N/A</v>
      </c>
      <c r="Q1000" s="110">
        <v>1.9515644760862493E-2</v>
      </c>
      <c r="R1000" s="110">
        <v>3.7584720796414277E-2</v>
      </c>
    </row>
    <row r="1001" spans="3:19" s="79" customFormat="1" ht="13.15" customHeight="1" x14ac:dyDescent="0.2">
      <c r="C1001" s="114"/>
      <c r="D1001" s="53" t="s">
        <v>148</v>
      </c>
      <c r="E1001" s="53" t="s">
        <v>112</v>
      </c>
      <c r="F1001" s="53" t="s">
        <v>20</v>
      </c>
      <c r="G1001" s="53" t="s">
        <v>192</v>
      </c>
      <c r="H1001" s="110">
        <v>1</v>
      </c>
      <c r="I1001" s="110">
        <v>1</v>
      </c>
      <c r="J1001" s="110">
        <v>1</v>
      </c>
      <c r="K1001" s="110">
        <v>1</v>
      </c>
      <c r="L1001" s="110">
        <v>1</v>
      </c>
      <c r="M1001" s="110">
        <v>1</v>
      </c>
      <c r="N1001" s="110">
        <v>1</v>
      </c>
      <c r="O1001" s="110">
        <v>1</v>
      </c>
      <c r="P1001" s="110">
        <v>1</v>
      </c>
      <c r="Q1001" s="110">
        <v>1</v>
      </c>
      <c r="R1001" s="110">
        <v>1</v>
      </c>
    </row>
    <row r="1002" spans="3:19" s="79" customFormat="1" ht="13.15" customHeight="1" x14ac:dyDescent="0.2">
      <c r="C1002" s="114"/>
      <c r="D1002" s="53" t="s">
        <v>148</v>
      </c>
      <c r="E1002" s="53" t="s">
        <v>52</v>
      </c>
      <c r="F1002" s="53" t="s">
        <v>20</v>
      </c>
      <c r="G1002" s="53" t="s">
        <v>192</v>
      </c>
      <c r="H1002" s="110">
        <v>0.99621431917065473</v>
      </c>
      <c r="I1002" s="110">
        <v>0.9946863508311341</v>
      </c>
      <c r="J1002" s="110">
        <v>0.99421686644092599</v>
      </c>
      <c r="K1002" s="110">
        <v>0.99793917588293757</v>
      </c>
      <c r="L1002" s="110">
        <v>0.99949072174274078</v>
      </c>
      <c r="M1002" s="110">
        <v>0.99932393996689739</v>
      </c>
      <c r="N1002" s="110" t="e">
        <v>#N/A</v>
      </c>
      <c r="O1002" s="110" t="e">
        <v>#N/A</v>
      </c>
      <c r="P1002" s="110" t="e">
        <v>#N/A</v>
      </c>
      <c r="Q1002" s="110" t="e">
        <v>#N/A</v>
      </c>
      <c r="R1002" s="110" t="e">
        <v>#N/A</v>
      </c>
    </row>
    <row r="1003" spans="3:19" s="79" customFormat="1" ht="13.15" customHeight="1" x14ac:dyDescent="0.2">
      <c r="C1003" s="114"/>
      <c r="D1003" s="53" t="s">
        <v>148</v>
      </c>
      <c r="E1003" s="53" t="s">
        <v>53</v>
      </c>
      <c r="F1003" s="53" t="s">
        <v>20</v>
      </c>
      <c r="G1003" s="53" t="s">
        <v>192</v>
      </c>
      <c r="H1003" s="110" t="e">
        <v>#N/A</v>
      </c>
      <c r="I1003" s="110" t="e">
        <v>#N/A</v>
      </c>
      <c r="J1003" s="110" t="e">
        <v>#N/A</v>
      </c>
      <c r="K1003" s="110" t="e">
        <v>#N/A</v>
      </c>
      <c r="L1003" s="110">
        <v>0.45172323431166272</v>
      </c>
      <c r="M1003" s="110">
        <v>0.44217900055803899</v>
      </c>
      <c r="N1003" s="110" t="e">
        <v>#N/A</v>
      </c>
      <c r="O1003" s="110" t="e">
        <v>#N/A</v>
      </c>
      <c r="P1003" s="110" t="e">
        <v>#N/A</v>
      </c>
      <c r="Q1003" s="110" t="e">
        <v>#N/A</v>
      </c>
      <c r="R1003" s="110" t="e">
        <v>#N/A</v>
      </c>
    </row>
    <row r="1004" spans="3:19" s="79" customFormat="1" ht="13.15" customHeight="1" x14ac:dyDescent="0.2">
      <c r="C1004" s="114"/>
      <c r="D1004" s="53" t="s">
        <v>148</v>
      </c>
      <c r="E1004" s="53" t="s">
        <v>129</v>
      </c>
      <c r="F1004" s="53" t="s">
        <v>20</v>
      </c>
      <c r="G1004" s="53" t="s">
        <v>192</v>
      </c>
      <c r="H1004" s="110">
        <v>3.3000000000000002E-2</v>
      </c>
      <c r="I1004" s="110">
        <v>3.261950607099097E-2</v>
      </c>
      <c r="J1004" s="110">
        <v>3.261950607099097E-2</v>
      </c>
      <c r="K1004" s="110">
        <v>2.5608623040610373E-2</v>
      </c>
      <c r="L1004" s="110">
        <v>2.4475293627794881E-2</v>
      </c>
      <c r="M1004" s="110">
        <v>2.65071981762947E-2</v>
      </c>
      <c r="N1004" s="110" t="e">
        <v>#N/A</v>
      </c>
      <c r="O1004" s="110" t="e">
        <v>#N/A</v>
      </c>
      <c r="P1004" s="110" t="e">
        <v>#N/A</v>
      </c>
      <c r="Q1004" s="110" t="e">
        <v>#N/A</v>
      </c>
      <c r="R1004" s="110" t="e">
        <v>#N/A</v>
      </c>
    </row>
    <row r="1005" spans="3:19" s="79" customFormat="1" ht="13.15" customHeight="1" x14ac:dyDescent="0.2">
      <c r="C1005" s="114"/>
      <c r="D1005" s="53" t="s">
        <v>148</v>
      </c>
      <c r="E1005" s="53" t="s">
        <v>124</v>
      </c>
      <c r="F1005" s="53" t="s">
        <v>20</v>
      </c>
      <c r="G1005" s="53" t="s">
        <v>192</v>
      </c>
      <c r="H1005" s="110">
        <v>0.39800000000000002</v>
      </c>
      <c r="I1005" s="110">
        <v>0.40400000000000003</v>
      </c>
      <c r="J1005" s="110">
        <v>0.40300000000000002</v>
      </c>
      <c r="K1005" s="110">
        <v>0.39138492397255353</v>
      </c>
      <c r="L1005" s="110">
        <v>0.45164219477130552</v>
      </c>
      <c r="M1005" s="110">
        <v>0.44217900055803899</v>
      </c>
      <c r="N1005" s="110" t="e">
        <v>#N/A</v>
      </c>
      <c r="O1005" s="110" t="e">
        <v>#N/A</v>
      </c>
      <c r="P1005" s="110" t="e">
        <v>#N/A</v>
      </c>
      <c r="Q1005" s="110" t="e">
        <v>#N/A</v>
      </c>
      <c r="R1005" s="110" t="e">
        <v>#N/A</v>
      </c>
    </row>
    <row r="1006" spans="3:19" s="79" customFormat="1" ht="13.15" customHeight="1" x14ac:dyDescent="0.2">
      <c r="C1006" s="114"/>
      <c r="D1006" s="53" t="s">
        <v>148</v>
      </c>
      <c r="E1006" s="53" t="s">
        <v>134</v>
      </c>
      <c r="F1006" s="53" t="s">
        <v>20</v>
      </c>
      <c r="G1006" s="53" t="s">
        <v>192</v>
      </c>
      <c r="H1006" s="110">
        <v>0.75774659848676906</v>
      </c>
      <c r="I1006" s="110">
        <v>0.773816589843486</v>
      </c>
      <c r="J1006" s="110">
        <v>0.80994376090142606</v>
      </c>
      <c r="K1006" s="110">
        <v>0.99441174573694113</v>
      </c>
      <c r="L1006" s="110">
        <v>0.99855202577751045</v>
      </c>
      <c r="M1006" s="110">
        <v>0.9985777161930709</v>
      </c>
      <c r="N1006" s="110" t="e">
        <v>#N/A</v>
      </c>
      <c r="O1006" s="110" t="e">
        <v>#N/A</v>
      </c>
      <c r="P1006" s="110" t="e">
        <v>#N/A</v>
      </c>
      <c r="Q1006" s="110" t="e">
        <v>#N/A</v>
      </c>
      <c r="R1006" s="110" t="e">
        <v>#N/A</v>
      </c>
    </row>
    <row r="1007" spans="3:19" s="79" customFormat="1" ht="13.15" customHeight="1" x14ac:dyDescent="0.2">
      <c r="C1007" s="114"/>
      <c r="D1007" s="53" t="s">
        <v>151</v>
      </c>
      <c r="E1007" s="53" t="s">
        <v>31</v>
      </c>
      <c r="F1007" s="53" t="s">
        <v>20</v>
      </c>
      <c r="G1007" s="53" t="s">
        <v>152</v>
      </c>
      <c r="H1007" s="115">
        <v>589035.31740797241</v>
      </c>
      <c r="I1007" s="115">
        <v>599185.40736665006</v>
      </c>
      <c r="J1007" s="115">
        <v>603883.91170128935</v>
      </c>
      <c r="K1007" s="115">
        <v>578369.48190822685</v>
      </c>
      <c r="L1007" s="115">
        <v>589010.11898755876</v>
      </c>
      <c r="M1007" s="115">
        <v>566584.78441254946</v>
      </c>
      <c r="N1007" s="115">
        <v>551136.68169785966</v>
      </c>
      <c r="O1007" s="115">
        <v>555042.33991011453</v>
      </c>
      <c r="P1007" s="115">
        <v>548604.39361513278</v>
      </c>
      <c r="Q1007" s="115">
        <v>509571.32160871953</v>
      </c>
      <c r="R1007" s="115">
        <v>526496.5720927458</v>
      </c>
      <c r="S1007" s="143"/>
    </row>
    <row r="1008" spans="3:19" s="79" customFormat="1" ht="13.15" customHeight="1" x14ac:dyDescent="0.2">
      <c r="C1008" s="114"/>
      <c r="D1008" s="53" t="s">
        <v>151</v>
      </c>
      <c r="E1008" s="53" t="s">
        <v>65</v>
      </c>
      <c r="F1008" s="53" t="s">
        <v>20</v>
      </c>
      <c r="G1008" s="53" t="s">
        <v>192</v>
      </c>
      <c r="H1008" s="110">
        <v>0.70646034150368164</v>
      </c>
      <c r="I1008" s="110">
        <v>0.80021244343629483</v>
      </c>
      <c r="J1008" s="110">
        <v>0.81176213247035167</v>
      </c>
      <c r="K1008" s="110">
        <v>0.80848869570671411</v>
      </c>
      <c r="L1008" s="110">
        <v>0.82487340250546604</v>
      </c>
      <c r="M1008" s="110">
        <v>0.84025758457367616</v>
      </c>
      <c r="N1008" s="110">
        <v>0.85159416816697708</v>
      </c>
      <c r="O1008" s="110">
        <v>0.87898472659040894</v>
      </c>
      <c r="P1008" s="110">
        <v>0.9183678709244476</v>
      </c>
      <c r="Q1008" s="110">
        <v>0.93889323156116411</v>
      </c>
      <c r="R1008" s="110">
        <v>0.9541427855913267</v>
      </c>
    </row>
    <row r="1009" spans="3:19" s="79" customFormat="1" ht="13.15" customHeight="1" x14ac:dyDescent="0.2">
      <c r="C1009" s="114"/>
      <c r="D1009" s="53" t="s">
        <v>151</v>
      </c>
      <c r="E1009" s="53" t="s">
        <v>70</v>
      </c>
      <c r="F1009" s="53" t="s">
        <v>20</v>
      </c>
      <c r="G1009" s="53" t="s">
        <v>192</v>
      </c>
      <c r="H1009" s="110">
        <v>8.6519507567516564E-3</v>
      </c>
      <c r="I1009" s="110">
        <v>0.15060706110984914</v>
      </c>
      <c r="J1009" s="110">
        <v>0.16650695868531717</v>
      </c>
      <c r="K1009" s="110">
        <v>0.22638280832389829</v>
      </c>
      <c r="L1009" s="110">
        <v>0.29498053852089334</v>
      </c>
      <c r="M1009" s="110">
        <v>0.37708210632356975</v>
      </c>
      <c r="N1009" s="110">
        <v>0.50319879379127452</v>
      </c>
      <c r="O1009" s="110">
        <v>0.63904942437912882</v>
      </c>
      <c r="P1009" s="110">
        <v>0.69039489222744554</v>
      </c>
      <c r="Q1009" s="110">
        <v>0.75857281267836618</v>
      </c>
      <c r="R1009" s="110">
        <v>0.82347122941005024</v>
      </c>
    </row>
    <row r="1010" spans="3:19" s="79" customFormat="1" ht="13.15" customHeight="1" x14ac:dyDescent="0.2">
      <c r="C1010" s="114"/>
      <c r="D1010" s="53" t="s">
        <v>151</v>
      </c>
      <c r="E1010" s="53" t="s">
        <v>225</v>
      </c>
      <c r="F1010" s="53" t="s">
        <v>20</v>
      </c>
      <c r="G1010" s="53" t="s">
        <v>192</v>
      </c>
      <c r="H1010" s="110" t="e">
        <v>#N/A</v>
      </c>
      <c r="I1010" s="110" t="e">
        <v>#N/A</v>
      </c>
      <c r="J1010" s="110" t="e">
        <v>#N/A</v>
      </c>
      <c r="K1010" s="110" t="e">
        <v>#N/A</v>
      </c>
      <c r="L1010" s="110" t="e">
        <v>#N/A</v>
      </c>
      <c r="M1010" s="110" t="e">
        <v>#N/A</v>
      </c>
      <c r="N1010" s="110">
        <v>0.35698902998235515</v>
      </c>
      <c r="O1010" s="110">
        <v>0.4869890299823551</v>
      </c>
      <c r="P1010" s="110">
        <v>0.57597494735198929</v>
      </c>
      <c r="Q1010" s="110">
        <v>0.6656745241096208</v>
      </c>
      <c r="R1010" s="110">
        <v>0.73686831030057021</v>
      </c>
    </row>
    <row r="1011" spans="3:19" s="79" customFormat="1" ht="13.15" customHeight="1" x14ac:dyDescent="0.2">
      <c r="C1011" s="114"/>
      <c r="D1011" s="53" t="s">
        <v>151</v>
      </c>
      <c r="E1011" s="53" t="s">
        <v>226</v>
      </c>
      <c r="F1011" s="53" t="s">
        <v>20</v>
      </c>
      <c r="G1011" s="53" t="s">
        <v>192</v>
      </c>
      <c r="H1011" s="110" t="e">
        <v>#N/A</v>
      </c>
      <c r="I1011" s="110" t="e">
        <v>#N/A</v>
      </c>
      <c r="J1011" s="110" t="e">
        <v>#N/A</v>
      </c>
      <c r="K1011" s="110" t="e">
        <v>#N/A</v>
      </c>
      <c r="L1011" s="110" t="e">
        <v>#N/A</v>
      </c>
      <c r="M1011" s="110" t="e">
        <v>#N/A</v>
      </c>
      <c r="N1011" s="110" t="e">
        <v>#N/A</v>
      </c>
      <c r="O1011" s="110" t="e">
        <v>#N/A</v>
      </c>
      <c r="P1011" s="110" t="e">
        <v>#N/A</v>
      </c>
      <c r="Q1011" s="110" t="e">
        <v>#N/A</v>
      </c>
      <c r="R1011" s="110" t="e">
        <v>#N/A</v>
      </c>
      <c r="S1011" s="143"/>
    </row>
    <row r="1012" spans="3:19" s="79" customFormat="1" ht="13.15" customHeight="1" x14ac:dyDescent="0.2">
      <c r="C1012" s="114"/>
      <c r="D1012" s="53" t="s">
        <v>151</v>
      </c>
      <c r="E1012" s="53" t="s">
        <v>74</v>
      </c>
      <c r="F1012" s="53" t="s">
        <v>20</v>
      </c>
      <c r="G1012" s="53" t="s">
        <v>192</v>
      </c>
      <c r="H1012" s="110">
        <v>0.64197091270457718</v>
      </c>
      <c r="I1012" s="110">
        <v>0.69411198470232172</v>
      </c>
      <c r="J1012" s="110">
        <v>0.74088772997650532</v>
      </c>
      <c r="K1012" s="110">
        <v>0.75329796092139334</v>
      </c>
      <c r="L1012" s="110">
        <v>0.75576412895043232</v>
      </c>
      <c r="M1012" s="110">
        <v>0.75758130199897178</v>
      </c>
      <c r="N1012" s="110">
        <v>0.75808461524358106</v>
      </c>
      <c r="O1012" s="110">
        <v>0.75796945318081776</v>
      </c>
      <c r="P1012" s="110">
        <v>0.75740466491491454</v>
      </c>
      <c r="Q1012" s="110">
        <v>0.75733870988791652</v>
      </c>
      <c r="R1012" s="110">
        <v>0.75710775805148645</v>
      </c>
    </row>
    <row r="1013" spans="3:19" s="79" customFormat="1" ht="13.15" customHeight="1" x14ac:dyDescent="0.2">
      <c r="C1013" s="114"/>
      <c r="D1013" s="53" t="s">
        <v>151</v>
      </c>
      <c r="E1013" s="53" t="s">
        <v>78</v>
      </c>
      <c r="F1013" s="53" t="s">
        <v>20</v>
      </c>
      <c r="G1013" s="53" t="s">
        <v>192</v>
      </c>
      <c r="H1013" s="110">
        <v>0</v>
      </c>
      <c r="I1013" s="110">
        <v>0</v>
      </c>
      <c r="J1013" s="110">
        <v>0</v>
      </c>
      <c r="K1013" s="110">
        <v>0</v>
      </c>
      <c r="L1013" s="110">
        <v>0</v>
      </c>
      <c r="M1013" s="110">
        <v>1.0741552133826063E-2</v>
      </c>
      <c r="N1013" s="110">
        <v>3.7121457528749888E-2</v>
      </c>
      <c r="O1013" s="110">
        <v>4.4559391133441664E-2</v>
      </c>
      <c r="P1013" s="110">
        <v>8.7628414742625324E-2</v>
      </c>
      <c r="Q1013" s="110">
        <v>0.15597731398191314</v>
      </c>
      <c r="R1013" s="110">
        <v>0.19745675875033625</v>
      </c>
    </row>
    <row r="1014" spans="3:19" s="79" customFormat="1" ht="13.15" customHeight="1" x14ac:dyDescent="0.2">
      <c r="C1014" s="114"/>
      <c r="D1014" s="53" t="s">
        <v>151</v>
      </c>
      <c r="E1014" s="53" t="s">
        <v>82</v>
      </c>
      <c r="F1014" s="53" t="s">
        <v>20</v>
      </c>
      <c r="G1014" s="53" t="s">
        <v>192</v>
      </c>
      <c r="H1014" s="110" t="e">
        <v>#N/A</v>
      </c>
      <c r="I1014" s="110" t="e">
        <v>#N/A</v>
      </c>
      <c r="J1014" s="110" t="e">
        <v>#N/A</v>
      </c>
      <c r="K1014" s="110" t="e">
        <v>#N/A</v>
      </c>
      <c r="L1014" s="110" t="e">
        <v>#N/A</v>
      </c>
      <c r="M1014" s="110" t="e">
        <v>#N/A</v>
      </c>
      <c r="N1014" s="110">
        <v>0</v>
      </c>
      <c r="O1014" s="110">
        <v>0</v>
      </c>
      <c r="P1014" s="110">
        <v>0</v>
      </c>
      <c r="Q1014" s="110">
        <v>0</v>
      </c>
      <c r="R1014" s="110">
        <v>0</v>
      </c>
    </row>
    <row r="1015" spans="3:19" s="79" customFormat="1" ht="13.15" customHeight="1" x14ac:dyDescent="0.2">
      <c r="C1015" s="114"/>
      <c r="D1015" s="53" t="s">
        <v>151</v>
      </c>
      <c r="E1015" s="53" t="s">
        <v>86</v>
      </c>
      <c r="F1015" s="53" t="s">
        <v>20</v>
      </c>
      <c r="G1015" s="53" t="s">
        <v>192</v>
      </c>
      <c r="H1015" s="110">
        <v>1.5279219656308826E-3</v>
      </c>
      <c r="I1015" s="110">
        <v>1.6689325002003691E-3</v>
      </c>
      <c r="J1015" s="110">
        <v>6.989029982355113E-3</v>
      </c>
      <c r="K1015" s="110">
        <v>5.6989029982355117E-2</v>
      </c>
      <c r="L1015" s="110">
        <v>0.13698902998235513</v>
      </c>
      <c r="M1015" s="110">
        <v>0.2369890299823551</v>
      </c>
      <c r="N1015" s="110">
        <v>0.35698902998235515</v>
      </c>
      <c r="O1015" s="110">
        <v>0.4869890299823551</v>
      </c>
      <c r="P1015" s="110">
        <v>0.57597494735198929</v>
      </c>
      <c r="Q1015" s="110">
        <v>0.6656745241096208</v>
      </c>
      <c r="R1015" s="110">
        <v>0.73686831030057021</v>
      </c>
    </row>
    <row r="1016" spans="3:19" s="79" customFormat="1" ht="13.15" customHeight="1" x14ac:dyDescent="0.2">
      <c r="C1016" s="114"/>
      <c r="D1016" s="53" t="s">
        <v>151</v>
      </c>
      <c r="E1016" s="53" t="s">
        <v>90</v>
      </c>
      <c r="F1016" s="53" t="s">
        <v>20</v>
      </c>
      <c r="G1016" s="53" t="s">
        <v>192</v>
      </c>
      <c r="H1016" s="110">
        <v>7.1240287911207741E-3</v>
      </c>
      <c r="I1016" s="110">
        <v>0.15060706110984909</v>
      </c>
      <c r="J1016" s="110">
        <v>0.16220921572319399</v>
      </c>
      <c r="K1016" s="110">
        <v>0.22113634409064437</v>
      </c>
      <c r="L1016" s="110">
        <v>0.22648602352971575</v>
      </c>
      <c r="M1016" s="110">
        <v>0.25321681526547918</v>
      </c>
      <c r="N1016" s="110">
        <v>0.25529807008908884</v>
      </c>
      <c r="O1016" s="110">
        <v>0.25956139766010566</v>
      </c>
      <c r="P1016" s="110">
        <v>0.26511300717161401</v>
      </c>
      <c r="Q1016" s="110">
        <v>0.27648507717409349</v>
      </c>
      <c r="R1016" s="110">
        <v>0.28275772806900351</v>
      </c>
    </row>
    <row r="1017" spans="3:19" s="79" customFormat="1" ht="13.15" customHeight="1" x14ac:dyDescent="0.2">
      <c r="C1017" s="114"/>
      <c r="D1017" s="53" t="s">
        <v>151</v>
      </c>
      <c r="E1017" s="53" t="s">
        <v>94</v>
      </c>
      <c r="F1017" s="53" t="s">
        <v>20</v>
      </c>
      <c r="G1017" s="53" t="s">
        <v>192</v>
      </c>
      <c r="H1017" s="110" t="e">
        <v>#N/A</v>
      </c>
      <c r="I1017" s="110" t="e">
        <v>#N/A</v>
      </c>
      <c r="J1017" s="110" t="e">
        <v>#N/A</v>
      </c>
      <c r="K1017" s="110" t="e">
        <v>#N/A</v>
      </c>
      <c r="L1017" s="110" t="e">
        <v>#N/A</v>
      </c>
      <c r="M1017" s="110" t="e">
        <v>#N/A</v>
      </c>
      <c r="N1017" s="110">
        <v>0</v>
      </c>
      <c r="O1017" s="110">
        <v>0</v>
      </c>
      <c r="P1017" s="110">
        <v>0</v>
      </c>
      <c r="Q1017" s="110">
        <v>0</v>
      </c>
      <c r="R1017" s="110">
        <v>0</v>
      </c>
    </row>
    <row r="1018" spans="3:19" s="79" customFormat="1" ht="13.15" customHeight="1" x14ac:dyDescent="0.2">
      <c r="C1018" s="114"/>
      <c r="D1018" s="53" t="s">
        <v>151</v>
      </c>
      <c r="E1018" s="53" t="s">
        <v>98</v>
      </c>
      <c r="F1018" s="53" t="s">
        <v>20</v>
      </c>
      <c r="G1018" s="53" t="s">
        <v>192</v>
      </c>
      <c r="H1018" s="110" t="e">
        <v>#N/A</v>
      </c>
      <c r="I1018" s="110" t="e">
        <v>#N/A</v>
      </c>
      <c r="J1018" s="110" t="e">
        <v>#N/A</v>
      </c>
      <c r="K1018" s="110" t="e">
        <v>#N/A</v>
      </c>
      <c r="L1018" s="110" t="e">
        <v>#N/A</v>
      </c>
      <c r="M1018" s="110" t="e">
        <v>#N/A</v>
      </c>
      <c r="N1018" s="110">
        <v>9.7999999999999976E-2</v>
      </c>
      <c r="O1018" s="110">
        <v>9.8000000000000018E-2</v>
      </c>
      <c r="P1018" s="110">
        <v>9.799999999999999E-2</v>
      </c>
      <c r="Q1018" s="110">
        <v>9.7999999999999962E-2</v>
      </c>
      <c r="R1018" s="110">
        <v>9.799999999999999E-2</v>
      </c>
    </row>
    <row r="1019" spans="3:19" s="79" customFormat="1" ht="13.15" customHeight="1" x14ac:dyDescent="0.2">
      <c r="C1019" s="114"/>
      <c r="D1019" s="53" t="s">
        <v>151</v>
      </c>
      <c r="E1019" s="53" t="s">
        <v>102</v>
      </c>
      <c r="F1019" s="53" t="s">
        <v>20</v>
      </c>
      <c r="G1019" s="53" t="s">
        <v>192</v>
      </c>
      <c r="H1019" s="110">
        <v>0</v>
      </c>
      <c r="I1019" s="110">
        <v>0</v>
      </c>
      <c r="J1019" s="110">
        <v>0</v>
      </c>
      <c r="K1019" s="110">
        <v>0.18705682153901215</v>
      </c>
      <c r="L1019" s="110">
        <v>0.59343497511708754</v>
      </c>
      <c r="M1019" s="110">
        <v>0.93426783814558612</v>
      </c>
      <c r="N1019" s="110">
        <v>0.97281574765201695</v>
      </c>
      <c r="O1019" s="110">
        <v>0.99687787277682371</v>
      </c>
      <c r="P1019" s="110">
        <v>0.99684811674838103</v>
      </c>
      <c r="Q1019" s="110">
        <v>0.99664475966857302</v>
      </c>
      <c r="R1019" s="110" t="e">
        <v>#N/A</v>
      </c>
    </row>
    <row r="1020" spans="3:19" s="79" customFormat="1" ht="13.15" customHeight="1" x14ac:dyDescent="0.2">
      <c r="C1020" s="114"/>
      <c r="D1020" s="53" t="s">
        <v>151</v>
      </c>
      <c r="E1020" s="53" t="s">
        <v>108</v>
      </c>
      <c r="F1020" s="53" t="s">
        <v>20</v>
      </c>
      <c r="G1020" s="53" t="s">
        <v>192</v>
      </c>
      <c r="H1020" s="110" t="e">
        <v>#N/A</v>
      </c>
      <c r="I1020" s="110" t="e">
        <v>#N/A</v>
      </c>
      <c r="J1020" s="110" t="e">
        <v>#N/A</v>
      </c>
      <c r="K1020" s="110" t="e">
        <v>#N/A</v>
      </c>
      <c r="L1020" s="110" t="e">
        <v>#N/A</v>
      </c>
      <c r="M1020" s="110" t="e">
        <v>#N/A</v>
      </c>
      <c r="N1020" s="110" t="e">
        <v>#N/A</v>
      </c>
      <c r="O1020" s="110">
        <v>0</v>
      </c>
      <c r="P1020" s="110">
        <v>8.5511620641886443E-2</v>
      </c>
      <c r="Q1020" s="110">
        <v>0.18397540034746729</v>
      </c>
      <c r="R1020" s="110">
        <v>0.20098124836870904</v>
      </c>
    </row>
    <row r="1021" spans="3:19" s="79" customFormat="1" ht="13.15" customHeight="1" x14ac:dyDescent="0.2">
      <c r="C1021" s="114"/>
      <c r="D1021" s="53" t="s">
        <v>151</v>
      </c>
      <c r="E1021" s="53" t="s">
        <v>207</v>
      </c>
      <c r="F1021" s="53" t="s">
        <v>20</v>
      </c>
      <c r="G1021" s="53" t="s">
        <v>192</v>
      </c>
      <c r="H1021" s="110" t="e">
        <v>#N/A</v>
      </c>
      <c r="I1021" s="110" t="e">
        <v>#N/A</v>
      </c>
      <c r="J1021" s="110" t="e">
        <v>#N/A</v>
      </c>
      <c r="K1021" s="110" t="e">
        <v>#N/A</v>
      </c>
      <c r="L1021" s="110" t="e">
        <v>#N/A</v>
      </c>
      <c r="M1021" s="110" t="e">
        <v>#N/A</v>
      </c>
      <c r="N1021" s="110" t="e">
        <v>#N/A</v>
      </c>
      <c r="O1021" s="110" t="e">
        <v>#N/A</v>
      </c>
      <c r="P1021" s="110" t="e">
        <v>#N/A</v>
      </c>
      <c r="Q1021" s="110">
        <v>8.5831501158819309E-2</v>
      </c>
      <c r="R1021" s="110">
        <v>0.11318872639712539</v>
      </c>
    </row>
    <row r="1022" spans="3:19" s="79" customFormat="1" ht="13.15" customHeight="1" x14ac:dyDescent="0.2">
      <c r="C1022" s="114"/>
      <c r="D1022" s="53" t="s">
        <v>151</v>
      </c>
      <c r="E1022" s="53" t="s">
        <v>112</v>
      </c>
      <c r="F1022" s="53" t="s">
        <v>20</v>
      </c>
      <c r="G1022" s="53" t="s">
        <v>192</v>
      </c>
      <c r="H1022" s="110">
        <v>1</v>
      </c>
      <c r="I1022" s="110">
        <v>1</v>
      </c>
      <c r="J1022" s="110">
        <v>1</v>
      </c>
      <c r="K1022" s="110">
        <v>1</v>
      </c>
      <c r="L1022" s="110">
        <v>1</v>
      </c>
      <c r="M1022" s="110">
        <v>1</v>
      </c>
      <c r="N1022" s="110">
        <v>1</v>
      </c>
      <c r="O1022" s="110">
        <v>1</v>
      </c>
      <c r="P1022" s="110">
        <v>1</v>
      </c>
      <c r="Q1022" s="110">
        <v>1</v>
      </c>
      <c r="R1022" s="110">
        <v>1</v>
      </c>
    </row>
    <row r="1023" spans="3:19" s="79" customFormat="1" ht="13.15" customHeight="1" x14ac:dyDescent="0.2">
      <c r="C1023" s="114"/>
      <c r="D1023" s="53" t="s">
        <v>151</v>
      </c>
      <c r="E1023" s="53" t="s">
        <v>52</v>
      </c>
      <c r="F1023" s="53" t="s">
        <v>20</v>
      </c>
      <c r="G1023" s="53" t="s">
        <v>192</v>
      </c>
      <c r="H1023" s="110">
        <v>0.99249999999999972</v>
      </c>
      <c r="I1023" s="110">
        <v>0.99278949284101803</v>
      </c>
      <c r="J1023" s="110">
        <v>0.99889917606561807</v>
      </c>
      <c r="K1023" s="110">
        <v>1</v>
      </c>
      <c r="L1023" s="110">
        <v>1</v>
      </c>
      <c r="M1023" s="110">
        <v>1</v>
      </c>
      <c r="N1023" s="110" t="e">
        <v>#N/A</v>
      </c>
      <c r="O1023" s="110" t="e">
        <v>#N/A</v>
      </c>
      <c r="P1023" s="110" t="e">
        <v>#N/A</v>
      </c>
      <c r="Q1023" s="110" t="e">
        <v>#N/A</v>
      </c>
      <c r="R1023" s="110" t="e">
        <v>#N/A</v>
      </c>
    </row>
    <row r="1024" spans="3:19" s="79" customFormat="1" ht="13.15" customHeight="1" x14ac:dyDescent="0.2">
      <c r="C1024" s="114"/>
      <c r="D1024" s="53" t="s">
        <v>151</v>
      </c>
      <c r="E1024" s="53" t="s">
        <v>53</v>
      </c>
      <c r="F1024" s="53" t="s">
        <v>20</v>
      </c>
      <c r="G1024" s="53" t="s">
        <v>192</v>
      </c>
      <c r="H1024" s="110" t="e">
        <v>#N/A</v>
      </c>
      <c r="I1024" s="110" t="e">
        <v>#N/A</v>
      </c>
      <c r="J1024" s="110" t="e">
        <v>#N/A</v>
      </c>
      <c r="K1024" s="110" t="e">
        <v>#N/A</v>
      </c>
      <c r="L1024" s="110">
        <v>0.23250386557716793</v>
      </c>
      <c r="M1024" s="110">
        <v>0.26046408094545742</v>
      </c>
      <c r="N1024" s="110" t="e">
        <v>#N/A</v>
      </c>
      <c r="O1024" s="110" t="e">
        <v>#N/A</v>
      </c>
      <c r="P1024" s="110" t="e">
        <v>#N/A</v>
      </c>
      <c r="Q1024" s="110" t="e">
        <v>#N/A</v>
      </c>
      <c r="R1024" s="110" t="e">
        <v>#N/A</v>
      </c>
    </row>
    <row r="1025" spans="3:19" s="79" customFormat="1" ht="13.15" customHeight="1" x14ac:dyDescent="0.2">
      <c r="C1025" s="114"/>
      <c r="D1025" s="53" t="s">
        <v>151</v>
      </c>
      <c r="E1025" s="53" t="s">
        <v>129</v>
      </c>
      <c r="F1025" s="53" t="s">
        <v>20</v>
      </c>
      <c r="G1025" s="53" t="s">
        <v>192</v>
      </c>
      <c r="H1025" s="110">
        <v>0.12299999999999997</v>
      </c>
      <c r="I1025" s="110">
        <v>0.12264627221833312</v>
      </c>
      <c r="J1025" s="110">
        <v>0.12289513469812698</v>
      </c>
      <c r="K1025" s="110">
        <v>0</v>
      </c>
      <c r="L1025" s="110">
        <v>0</v>
      </c>
      <c r="M1025" s="110">
        <v>0</v>
      </c>
      <c r="N1025" s="110" t="e">
        <v>#N/A</v>
      </c>
      <c r="O1025" s="110" t="e">
        <v>#N/A</v>
      </c>
      <c r="P1025" s="110" t="e">
        <v>#N/A</v>
      </c>
      <c r="Q1025" s="110" t="e">
        <v>#N/A</v>
      </c>
      <c r="R1025" s="110" t="e">
        <v>#N/A</v>
      </c>
    </row>
    <row r="1026" spans="3:19" s="79" customFormat="1" ht="13.15" customHeight="1" x14ac:dyDescent="0.2">
      <c r="C1026" s="114"/>
      <c r="D1026" s="53" t="s">
        <v>151</v>
      </c>
      <c r="E1026" s="53" t="s">
        <v>124</v>
      </c>
      <c r="F1026" s="53" t="s">
        <v>20</v>
      </c>
      <c r="G1026" s="53" t="s">
        <v>192</v>
      </c>
      <c r="H1026" s="110">
        <v>7.1240287911207741E-3</v>
      </c>
      <c r="I1026" s="110">
        <v>0.15060706110984909</v>
      </c>
      <c r="J1026" s="110">
        <v>0.16220921572319399</v>
      </c>
      <c r="K1026" s="110">
        <v>0.22231808336805878</v>
      </c>
      <c r="L1026" s="110">
        <v>0.22760104696049194</v>
      </c>
      <c r="M1026" s="110">
        <v>0.25762283375912526</v>
      </c>
      <c r="N1026" s="110" t="e">
        <v>#N/A</v>
      </c>
      <c r="O1026" s="110" t="e">
        <v>#N/A</v>
      </c>
      <c r="P1026" s="110" t="e">
        <v>#N/A</v>
      </c>
      <c r="Q1026" s="110" t="e">
        <v>#N/A</v>
      </c>
      <c r="R1026" s="110" t="e">
        <v>#N/A</v>
      </c>
    </row>
    <row r="1027" spans="3:19" s="79" customFormat="1" ht="13.15" customHeight="1" x14ac:dyDescent="0.2">
      <c r="C1027" s="114"/>
      <c r="D1027" s="53" t="s">
        <v>151</v>
      </c>
      <c r="E1027" s="53" t="s">
        <v>134</v>
      </c>
      <c r="F1027" s="53" t="s">
        <v>20</v>
      </c>
      <c r="G1027" s="53" t="s">
        <v>192</v>
      </c>
      <c r="H1027" s="110">
        <v>0.98499999999999988</v>
      </c>
      <c r="I1027" s="110">
        <v>0.97899170618379017</v>
      </c>
      <c r="J1027" s="110">
        <v>0.99601871956941757</v>
      </c>
      <c r="K1027" s="110">
        <v>1</v>
      </c>
      <c r="L1027" s="110">
        <v>1</v>
      </c>
      <c r="M1027" s="110">
        <v>1</v>
      </c>
      <c r="N1027" s="110" t="e">
        <v>#N/A</v>
      </c>
      <c r="O1027" s="110" t="e">
        <v>#N/A</v>
      </c>
      <c r="P1027" s="110" t="e">
        <v>#N/A</v>
      </c>
      <c r="Q1027" s="110" t="e">
        <v>#N/A</v>
      </c>
      <c r="R1027" s="110" t="e">
        <v>#N/A</v>
      </c>
    </row>
    <row r="1028" spans="3:19" s="79" customFormat="1" ht="13.15" customHeight="1" x14ac:dyDescent="0.2">
      <c r="C1028" s="114"/>
      <c r="D1028" s="53" t="s">
        <v>153</v>
      </c>
      <c r="E1028" s="53" t="s">
        <v>31</v>
      </c>
      <c r="F1028" s="53" t="s">
        <v>20</v>
      </c>
      <c r="G1028" s="53" t="s">
        <v>152</v>
      </c>
      <c r="H1028" s="115">
        <v>351865.70324296039</v>
      </c>
      <c r="I1028" s="115">
        <v>346496.14158572111</v>
      </c>
      <c r="J1028" s="115">
        <v>344295.1648604098</v>
      </c>
      <c r="K1028" s="115">
        <v>335293.09524474846</v>
      </c>
      <c r="L1028" s="115">
        <v>334522</v>
      </c>
      <c r="M1028" s="115">
        <v>330714.38112396677</v>
      </c>
      <c r="N1028" s="115">
        <v>317279.61402541446</v>
      </c>
      <c r="O1028" s="115">
        <v>318524.17253712594</v>
      </c>
      <c r="P1028" s="115">
        <v>327238.27294910693</v>
      </c>
      <c r="Q1028" s="115">
        <v>319070.78535771614</v>
      </c>
      <c r="R1028" s="115">
        <v>321598.33765474817</v>
      </c>
      <c r="S1028" s="143"/>
    </row>
    <row r="1029" spans="3:19" s="79" customFormat="1" ht="13.15" customHeight="1" x14ac:dyDescent="0.2">
      <c r="C1029" s="114"/>
      <c r="D1029" s="53" t="s">
        <v>153</v>
      </c>
      <c r="E1029" s="53" t="s">
        <v>65</v>
      </c>
      <c r="F1029" s="53" t="s">
        <v>20</v>
      </c>
      <c r="G1029" s="53" t="s">
        <v>192</v>
      </c>
      <c r="H1029" s="110">
        <v>0.84048260972003286</v>
      </c>
      <c r="I1029" s="110">
        <v>0.88021268300874933</v>
      </c>
      <c r="J1029" s="110">
        <v>0.89205183925809528</v>
      </c>
      <c r="K1029" s="110">
        <v>0.89350415888908441</v>
      </c>
      <c r="L1029" s="110">
        <v>0.97408684905261744</v>
      </c>
      <c r="M1029" s="110">
        <v>0.994161897326855</v>
      </c>
      <c r="N1029" s="110">
        <v>0.99425937459719083</v>
      </c>
      <c r="O1029" s="110">
        <v>0.99411391254324544</v>
      </c>
      <c r="P1029" s="110">
        <v>0.99419348303944832</v>
      </c>
      <c r="Q1029" s="144">
        <v>0.95433275932141126</v>
      </c>
      <c r="R1029" s="110">
        <v>0.95929504226686402</v>
      </c>
    </row>
    <row r="1030" spans="3:19" s="79" customFormat="1" ht="13.15" customHeight="1" x14ac:dyDescent="0.2">
      <c r="C1030" s="114"/>
      <c r="D1030" s="53" t="s">
        <v>153</v>
      </c>
      <c r="E1030" s="53" t="s">
        <v>70</v>
      </c>
      <c r="F1030" s="53" t="s">
        <v>20</v>
      </c>
      <c r="G1030" s="53" t="s">
        <v>192</v>
      </c>
      <c r="H1030" s="110">
        <v>4.376669808414498E-4</v>
      </c>
      <c r="I1030" s="110">
        <v>9.7306315854204017E-2</v>
      </c>
      <c r="J1030" s="110">
        <v>9.7948697621344324E-2</v>
      </c>
      <c r="K1030" s="110">
        <v>0.10774138219921212</v>
      </c>
      <c r="L1030" s="110">
        <v>0.16166290502167344</v>
      </c>
      <c r="M1030" s="110">
        <v>0.31373534053874236</v>
      </c>
      <c r="N1030" s="110">
        <v>0.3401041795583804</v>
      </c>
      <c r="O1030" s="110">
        <v>0.34509631117868156</v>
      </c>
      <c r="P1030" s="110">
        <v>0.38967912340852767</v>
      </c>
      <c r="Q1030" s="144">
        <v>0.49933623631579055</v>
      </c>
      <c r="R1030" s="110">
        <v>0.56874747576043971</v>
      </c>
    </row>
    <row r="1031" spans="3:19" s="79" customFormat="1" ht="13.15" customHeight="1" x14ac:dyDescent="0.2">
      <c r="C1031" s="114"/>
      <c r="D1031" s="53" t="s">
        <v>153</v>
      </c>
      <c r="E1031" s="53" t="s">
        <v>225</v>
      </c>
      <c r="F1031" s="53" t="s">
        <v>20</v>
      </c>
      <c r="G1031" s="53" t="s">
        <v>192</v>
      </c>
      <c r="H1031" s="110" t="e">
        <v>#N/A</v>
      </c>
      <c r="I1031" s="110" t="e">
        <v>#N/A</v>
      </c>
      <c r="J1031" s="110" t="e">
        <v>#N/A</v>
      </c>
      <c r="K1031" s="110" t="e">
        <v>#N/A</v>
      </c>
      <c r="L1031" s="110" t="e">
        <v>#N/A</v>
      </c>
      <c r="M1031" s="110" t="e">
        <v>#N/A</v>
      </c>
      <c r="N1031" s="110">
        <v>9.5381752831014924E-2</v>
      </c>
      <c r="O1031" s="110">
        <v>0.1059116057903266</v>
      </c>
      <c r="P1031" s="110">
        <v>0.1402039248945825</v>
      </c>
      <c r="Q1031" s="110">
        <v>0.19199290147230907</v>
      </c>
      <c r="R1031" s="110">
        <v>0.25457844088338044</v>
      </c>
    </row>
    <row r="1032" spans="3:19" s="79" customFormat="1" ht="13.15" customHeight="1" x14ac:dyDescent="0.2">
      <c r="C1032" s="114"/>
      <c r="D1032" s="53" t="s">
        <v>153</v>
      </c>
      <c r="E1032" s="53" t="s">
        <v>226</v>
      </c>
      <c r="F1032" s="53" t="s">
        <v>20</v>
      </c>
      <c r="G1032" s="53" t="s">
        <v>192</v>
      </c>
      <c r="H1032" s="110" t="e">
        <v>#N/A</v>
      </c>
      <c r="I1032" s="110" t="e">
        <v>#N/A</v>
      </c>
      <c r="J1032" s="110" t="e">
        <v>#N/A</v>
      </c>
      <c r="K1032" s="110" t="e">
        <v>#N/A</v>
      </c>
      <c r="L1032" s="110" t="e">
        <v>#N/A</v>
      </c>
      <c r="M1032" s="110" t="e">
        <v>#N/A</v>
      </c>
      <c r="N1032" s="110" t="e">
        <v>#N/A</v>
      </c>
      <c r="O1032" s="110" t="e">
        <v>#N/A</v>
      </c>
      <c r="P1032" s="110" t="e">
        <v>#N/A</v>
      </c>
      <c r="Q1032" s="110" t="e">
        <v>#N/A</v>
      </c>
      <c r="R1032" s="110" t="e">
        <v>#N/A</v>
      </c>
      <c r="S1032" s="143"/>
    </row>
    <row r="1033" spans="3:19" s="79" customFormat="1" ht="13.15" customHeight="1" x14ac:dyDescent="0.2">
      <c r="C1033" s="114"/>
      <c r="D1033" s="53" t="s">
        <v>153</v>
      </c>
      <c r="E1033" s="53" t="s">
        <v>74</v>
      </c>
      <c r="F1033" s="53" t="s">
        <v>20</v>
      </c>
      <c r="G1033" s="53" t="s">
        <v>192</v>
      </c>
      <c r="H1033" s="110">
        <v>0.82345195308590202</v>
      </c>
      <c r="I1033" s="110">
        <v>0.84918751548093452</v>
      </c>
      <c r="J1033" s="110">
        <v>0.86137035171696619</v>
      </c>
      <c r="K1033" s="110">
        <v>0.86356638581119438</v>
      </c>
      <c r="L1033" s="110">
        <v>0.96696820310533393</v>
      </c>
      <c r="M1033" s="110">
        <v>0.98832534838922059</v>
      </c>
      <c r="N1033" s="110">
        <v>0.98852046819298933</v>
      </c>
      <c r="O1033" s="110">
        <v>0.98889508600434928</v>
      </c>
      <c r="P1033" s="110">
        <v>0.98875228350721001</v>
      </c>
      <c r="Q1033" s="144">
        <v>0.91902674730627509</v>
      </c>
      <c r="R1033" s="110">
        <v>0.92831315616004062</v>
      </c>
    </row>
    <row r="1034" spans="3:19" s="79" customFormat="1" ht="13.15" customHeight="1" x14ac:dyDescent="0.2">
      <c r="C1034" s="114"/>
      <c r="D1034" s="53" t="s">
        <v>153</v>
      </c>
      <c r="E1034" s="53" t="s">
        <v>78</v>
      </c>
      <c r="F1034" s="53" t="s">
        <v>20</v>
      </c>
      <c r="G1034" s="53" t="s">
        <v>192</v>
      </c>
      <c r="H1034" s="110">
        <v>0</v>
      </c>
      <c r="I1034" s="110">
        <v>0</v>
      </c>
      <c r="J1034" s="110">
        <v>0</v>
      </c>
      <c r="K1034" s="110">
        <v>2.3054546219251786E-3</v>
      </c>
      <c r="L1034" s="110">
        <v>1.2728609777533316E-2</v>
      </c>
      <c r="M1034" s="110">
        <v>0.18646643520934145</v>
      </c>
      <c r="N1034" s="110">
        <v>0.20668806031372419</v>
      </c>
      <c r="O1034" s="110">
        <v>0.22692400242022848</v>
      </c>
      <c r="P1034" s="110">
        <v>0.28167761068742969</v>
      </c>
      <c r="Q1034" s="110">
        <v>0.35951493324296774</v>
      </c>
      <c r="R1034" s="110">
        <v>0.35948765532263999</v>
      </c>
    </row>
    <row r="1035" spans="3:19" s="79" customFormat="1" ht="13.15" customHeight="1" x14ac:dyDescent="0.2">
      <c r="C1035" s="114"/>
      <c r="D1035" s="53" t="s">
        <v>153</v>
      </c>
      <c r="E1035" s="53" t="s">
        <v>82</v>
      </c>
      <c r="F1035" s="53" t="s">
        <v>20</v>
      </c>
      <c r="G1035" s="53" t="s">
        <v>192</v>
      </c>
      <c r="H1035" s="110" t="e">
        <v>#N/A</v>
      </c>
      <c r="I1035" s="110" t="e">
        <v>#N/A</v>
      </c>
      <c r="J1035" s="110" t="e">
        <v>#N/A</v>
      </c>
      <c r="K1035" s="110" t="e">
        <v>#N/A</v>
      </c>
      <c r="L1035" s="110" t="e">
        <v>#N/A</v>
      </c>
      <c r="M1035" s="110" t="e">
        <v>#N/A</v>
      </c>
      <c r="N1035" s="110">
        <v>1.8457463830408319E-2</v>
      </c>
      <c r="O1035" s="110">
        <v>1.9980716893753882E-2</v>
      </c>
      <c r="P1035" s="110">
        <v>2.7203959443726312E-2</v>
      </c>
      <c r="Q1035" s="144">
        <v>3.8076190480364827E-2</v>
      </c>
      <c r="R1035" s="110">
        <v>4.1193558540616064E-2</v>
      </c>
    </row>
    <row r="1036" spans="3:19" s="79" customFormat="1" ht="13.15" customHeight="1" x14ac:dyDescent="0.2">
      <c r="C1036" s="114"/>
      <c r="D1036" s="53" t="s">
        <v>153</v>
      </c>
      <c r="E1036" s="53" t="s">
        <v>86</v>
      </c>
      <c r="F1036" s="53" t="s">
        <v>20</v>
      </c>
      <c r="G1036" s="53" t="s">
        <v>192</v>
      </c>
      <c r="H1036" s="110">
        <v>4.376669808414498E-4</v>
      </c>
      <c r="I1036" s="110">
        <v>2.7994539724478511E-4</v>
      </c>
      <c r="J1036" s="110">
        <v>3.1949330466083699E-4</v>
      </c>
      <c r="K1036" s="110">
        <v>1.5139590024347532E-3</v>
      </c>
      <c r="L1036" s="110">
        <v>2.1822182098636261E-3</v>
      </c>
      <c r="M1036" s="110">
        <v>3.6801576775275839E-2</v>
      </c>
      <c r="N1036" s="110">
        <v>6.2944284149315119E-2</v>
      </c>
      <c r="O1036" s="110">
        <v>6.815713326843359E-2</v>
      </c>
      <c r="P1036" s="110">
        <v>7.1341837178507297E-2</v>
      </c>
      <c r="Q1036" s="110">
        <v>0.13706417720690631</v>
      </c>
      <c r="R1036" s="110">
        <v>0.19657618837196142</v>
      </c>
    </row>
    <row r="1037" spans="3:19" s="79" customFormat="1" ht="13.15" customHeight="1" x14ac:dyDescent="0.2">
      <c r="C1037" s="114"/>
      <c r="D1037" s="53" t="s">
        <v>153</v>
      </c>
      <c r="E1037" s="53" t="s">
        <v>90</v>
      </c>
      <c r="F1037" s="53" t="s">
        <v>20</v>
      </c>
      <c r="G1037" s="53" t="s">
        <v>192</v>
      </c>
      <c r="H1037" s="110">
        <v>0</v>
      </c>
      <c r="I1037" s="110">
        <v>9.7149026945442765E-2</v>
      </c>
      <c r="J1037" s="110">
        <v>9.7770071819193033E-2</v>
      </c>
      <c r="K1037" s="110">
        <v>9.7864541696384047E-2</v>
      </c>
      <c r="L1037" s="110">
        <v>0.15140391458158278</v>
      </c>
      <c r="M1037" s="110">
        <v>0.1518873573288288</v>
      </c>
      <c r="N1037" s="110">
        <v>0.155480058111925</v>
      </c>
      <c r="O1037" s="110">
        <v>0.14648124160607584</v>
      </c>
      <c r="P1037" s="110">
        <v>0.13325900914271119</v>
      </c>
      <c r="Q1037" s="110">
        <v>0.1186004507158346</v>
      </c>
      <c r="R1037" s="110">
        <v>0.11417609759838365</v>
      </c>
    </row>
    <row r="1038" spans="3:19" s="79" customFormat="1" ht="13.15" customHeight="1" x14ac:dyDescent="0.2">
      <c r="C1038" s="114"/>
      <c r="D1038" s="53" t="s">
        <v>153</v>
      </c>
      <c r="E1038" s="53" t="s">
        <v>94</v>
      </c>
      <c r="F1038" s="53" t="s">
        <v>20</v>
      </c>
      <c r="G1038" s="53" t="s">
        <v>192</v>
      </c>
      <c r="H1038" s="110" t="e">
        <v>#N/A</v>
      </c>
      <c r="I1038" s="110" t="e">
        <v>#N/A</v>
      </c>
      <c r="J1038" s="110" t="e">
        <v>#N/A</v>
      </c>
      <c r="K1038" s="110" t="e">
        <v>#N/A</v>
      </c>
      <c r="L1038" s="110" t="e">
        <v>#N/A</v>
      </c>
      <c r="M1038" s="110" t="e">
        <v>#N/A</v>
      </c>
      <c r="N1038" s="110">
        <v>4.8260810524491167E-2</v>
      </c>
      <c r="O1038" s="110">
        <v>5.3567718286305827E-2</v>
      </c>
      <c r="P1038" s="110">
        <v>9.3436349824389087E-2</v>
      </c>
      <c r="Q1038" s="110">
        <v>9.3977802633317717E-2</v>
      </c>
      <c r="R1038" s="110">
        <v>9.2062893259340903E-2</v>
      </c>
    </row>
    <row r="1039" spans="3:19" s="79" customFormat="1" ht="13.15" customHeight="1" x14ac:dyDescent="0.2">
      <c r="C1039" s="114"/>
      <c r="D1039" s="53" t="s">
        <v>153</v>
      </c>
      <c r="E1039" s="53" t="s">
        <v>98</v>
      </c>
      <c r="F1039" s="53" t="s">
        <v>20</v>
      </c>
      <c r="G1039" s="53" t="s">
        <v>192</v>
      </c>
      <c r="H1039" s="110" t="e">
        <v>#N/A</v>
      </c>
      <c r="I1039" s="110" t="e">
        <v>#N/A</v>
      </c>
      <c r="J1039" s="110" t="e">
        <v>#N/A</v>
      </c>
      <c r="K1039" s="110" t="e">
        <v>#N/A</v>
      </c>
      <c r="L1039" s="110" t="e">
        <v>#N/A</v>
      </c>
      <c r="M1039" s="110" t="e">
        <v>#N/A</v>
      </c>
      <c r="N1039" s="110">
        <v>6.0451409898852372E-2</v>
      </c>
      <c r="O1039" s="110">
        <v>6.7153459122499926E-2</v>
      </c>
      <c r="P1039" s="110">
        <v>6.7012332641819258E-2</v>
      </c>
      <c r="Q1039" s="144">
        <v>6.5149254469359333E-2</v>
      </c>
      <c r="R1039" s="110">
        <v>7.8821316039333164E-2</v>
      </c>
    </row>
    <row r="1040" spans="3:19" s="79" customFormat="1" ht="13.15" customHeight="1" x14ac:dyDescent="0.2">
      <c r="C1040" s="114"/>
      <c r="D1040" s="53" t="s">
        <v>153</v>
      </c>
      <c r="E1040" s="53" t="s">
        <v>102</v>
      </c>
      <c r="F1040" s="53" t="s">
        <v>20</v>
      </c>
      <c r="G1040" s="53" t="s">
        <v>192</v>
      </c>
      <c r="H1040" s="110">
        <v>5.2684873317135041E-2</v>
      </c>
      <c r="I1040" s="110">
        <v>7.4889876230758642E-2</v>
      </c>
      <c r="J1040" s="110">
        <v>0.1070665643897523</v>
      </c>
      <c r="K1040" s="110">
        <v>0.56046166087015448</v>
      </c>
      <c r="L1040" s="110">
        <v>0.76549741412116357</v>
      </c>
      <c r="M1040" s="110">
        <v>0.88924021850317436</v>
      </c>
      <c r="N1040" s="110">
        <v>0.97015180167307513</v>
      </c>
      <c r="O1040" s="110">
        <v>0.97582015089248286</v>
      </c>
      <c r="P1040" s="110">
        <v>0.97775334242228862</v>
      </c>
      <c r="Q1040" s="110">
        <v>0.96666365990707748</v>
      </c>
      <c r="R1040" s="110" t="e">
        <v>#N/A</v>
      </c>
    </row>
    <row r="1041" spans="3:19" s="79" customFormat="1" ht="13.15" customHeight="1" x14ac:dyDescent="0.2">
      <c r="C1041" s="114"/>
      <c r="D1041" s="53" t="s">
        <v>153</v>
      </c>
      <c r="E1041" s="53" t="s">
        <v>108</v>
      </c>
      <c r="F1041" s="53" t="s">
        <v>20</v>
      </c>
      <c r="G1041" s="53" t="s">
        <v>192</v>
      </c>
      <c r="H1041" s="110" t="e">
        <v>#N/A</v>
      </c>
      <c r="I1041" s="110" t="e">
        <v>#N/A</v>
      </c>
      <c r="J1041" s="110" t="e">
        <v>#N/A</v>
      </c>
      <c r="K1041" s="110" t="e">
        <v>#N/A</v>
      </c>
      <c r="L1041" s="110" t="e">
        <v>#N/A</v>
      </c>
      <c r="M1041" s="110" t="e">
        <v>#N/A</v>
      </c>
      <c r="N1041" s="110" t="e">
        <v>#N/A</v>
      </c>
      <c r="O1041" s="110">
        <v>0</v>
      </c>
      <c r="P1041" s="110">
        <v>9.2590924463916133E-2</v>
      </c>
      <c r="Q1041" s="110">
        <v>0.7350110294217469</v>
      </c>
      <c r="R1041" s="110">
        <v>0.8012958033924642</v>
      </c>
    </row>
    <row r="1042" spans="3:19" s="79" customFormat="1" ht="13.15" customHeight="1" x14ac:dyDescent="0.2">
      <c r="C1042" s="114"/>
      <c r="D1042" s="53" t="s">
        <v>153</v>
      </c>
      <c r="E1042" s="53" t="s">
        <v>207</v>
      </c>
      <c r="F1042" s="53" t="s">
        <v>20</v>
      </c>
      <c r="G1042" s="53" t="s">
        <v>192</v>
      </c>
      <c r="H1042" s="110" t="e">
        <v>#N/A</v>
      </c>
      <c r="I1042" s="110" t="e">
        <v>#N/A</v>
      </c>
      <c r="J1042" s="110" t="e">
        <v>#N/A</v>
      </c>
      <c r="K1042" s="110" t="e">
        <v>#N/A</v>
      </c>
      <c r="L1042" s="110" t="e">
        <v>#N/A</v>
      </c>
      <c r="M1042" s="110" t="e">
        <v>#N/A</v>
      </c>
      <c r="N1042" s="110" t="e">
        <v>#N/A</v>
      </c>
      <c r="O1042" s="110" t="e">
        <v>#N/A</v>
      </c>
      <c r="P1042" s="110" t="e">
        <v>#N/A</v>
      </c>
      <c r="Q1042" s="110">
        <v>4.9777521754669624E-2</v>
      </c>
      <c r="R1042" s="110">
        <v>8.018978407444724E-2</v>
      </c>
    </row>
    <row r="1043" spans="3:19" s="79" customFormat="1" ht="13.15" customHeight="1" x14ac:dyDescent="0.2">
      <c r="C1043" s="114"/>
      <c r="D1043" s="53" t="s">
        <v>153</v>
      </c>
      <c r="E1043" s="53" t="s">
        <v>112</v>
      </c>
      <c r="F1043" s="53" t="s">
        <v>20</v>
      </c>
      <c r="G1043" s="53" t="s">
        <v>192</v>
      </c>
      <c r="H1043" s="110">
        <v>0.99950000000000017</v>
      </c>
      <c r="I1043" s="110">
        <v>1</v>
      </c>
      <c r="J1043" s="110">
        <v>1</v>
      </c>
      <c r="K1043" s="110">
        <v>1</v>
      </c>
      <c r="L1043" s="110">
        <v>1</v>
      </c>
      <c r="M1043" s="110">
        <v>1</v>
      </c>
      <c r="N1043" s="110">
        <v>1</v>
      </c>
      <c r="O1043" s="110">
        <v>1</v>
      </c>
      <c r="P1043" s="110">
        <v>1</v>
      </c>
      <c r="Q1043" s="110">
        <v>1</v>
      </c>
      <c r="R1043" s="110">
        <v>1</v>
      </c>
    </row>
    <row r="1044" spans="3:19" s="79" customFormat="1" ht="13.15" customHeight="1" x14ac:dyDescent="0.2">
      <c r="C1044" s="114"/>
      <c r="D1044" s="53" t="s">
        <v>153</v>
      </c>
      <c r="E1044" s="53" t="s">
        <v>52</v>
      </c>
      <c r="F1044" s="53" t="s">
        <v>20</v>
      </c>
      <c r="G1044" s="53" t="s">
        <v>192</v>
      </c>
      <c r="H1044" s="110">
        <v>0.91996488731666481</v>
      </c>
      <c r="I1044" s="110">
        <v>0.95396162695090736</v>
      </c>
      <c r="J1044" s="110">
        <v>0.95876334036594646</v>
      </c>
      <c r="K1044" s="110">
        <v>0.98284014751666338</v>
      </c>
      <c r="L1044" s="110">
        <v>0.98981914063434839</v>
      </c>
      <c r="M1044" s="110">
        <v>0.99548056713499011</v>
      </c>
      <c r="N1044" s="110" t="e">
        <v>#N/A</v>
      </c>
      <c r="O1044" s="110" t="e">
        <v>#N/A</v>
      </c>
      <c r="P1044" s="110" t="e">
        <v>#N/A</v>
      </c>
      <c r="Q1044" s="110" t="e">
        <v>#N/A</v>
      </c>
      <c r="R1044" s="110" t="e">
        <v>#N/A</v>
      </c>
    </row>
    <row r="1045" spans="3:19" s="79" customFormat="1" ht="13.15" customHeight="1" x14ac:dyDescent="0.2">
      <c r="C1045" s="114"/>
      <c r="D1045" s="53" t="s">
        <v>153</v>
      </c>
      <c r="E1045" s="53" t="s">
        <v>53</v>
      </c>
      <c r="F1045" s="53" t="s">
        <v>20</v>
      </c>
      <c r="G1045" s="53" t="s">
        <v>192</v>
      </c>
      <c r="H1045" s="110" t="e">
        <v>#N/A</v>
      </c>
      <c r="I1045" s="110" t="e">
        <v>#N/A</v>
      </c>
      <c r="J1045" s="110" t="e">
        <v>#N/A</v>
      </c>
      <c r="K1045" s="110" t="e">
        <v>#N/A</v>
      </c>
      <c r="L1045" s="110">
        <v>0.15256676784683887</v>
      </c>
      <c r="M1045" s="110">
        <v>0.17429568763767453</v>
      </c>
      <c r="N1045" s="110" t="e">
        <v>#N/A</v>
      </c>
      <c r="O1045" s="110" t="e">
        <v>#N/A</v>
      </c>
      <c r="P1045" s="110" t="e">
        <v>#N/A</v>
      </c>
      <c r="Q1045" s="110" t="e">
        <v>#N/A</v>
      </c>
      <c r="R1045" s="110" t="e">
        <v>#N/A</v>
      </c>
    </row>
    <row r="1046" spans="3:19" s="79" customFormat="1" ht="13.15" customHeight="1" x14ac:dyDescent="0.2">
      <c r="C1046" s="114"/>
      <c r="D1046" s="53" t="s">
        <v>153</v>
      </c>
      <c r="E1046" s="53" t="s">
        <v>129</v>
      </c>
      <c r="F1046" s="53" t="s">
        <v>20</v>
      </c>
      <c r="G1046" s="53" t="s">
        <v>192</v>
      </c>
      <c r="H1046" s="110">
        <v>2.3588545071324893E-3</v>
      </c>
      <c r="I1046" s="110">
        <v>3.1547248837966453E-2</v>
      </c>
      <c r="J1046" s="110">
        <v>3.1966757373610655E-2</v>
      </c>
      <c r="K1046" s="110">
        <v>0</v>
      </c>
      <c r="L1046" s="110">
        <v>0</v>
      </c>
      <c r="M1046" s="110">
        <v>0</v>
      </c>
      <c r="N1046" s="110" t="e">
        <v>#N/A</v>
      </c>
      <c r="O1046" s="110" t="e">
        <v>#N/A</v>
      </c>
      <c r="P1046" s="110" t="e">
        <v>#N/A</v>
      </c>
      <c r="Q1046" s="110" t="e">
        <v>#N/A</v>
      </c>
      <c r="R1046" s="110" t="e">
        <v>#N/A</v>
      </c>
    </row>
    <row r="1047" spans="3:19" s="79" customFormat="1" ht="13.15" customHeight="1" x14ac:dyDescent="0.2">
      <c r="C1047" s="114"/>
      <c r="D1047" s="53" t="s">
        <v>153</v>
      </c>
      <c r="E1047" s="53" t="s">
        <v>124</v>
      </c>
      <c r="F1047" s="53" t="s">
        <v>20</v>
      </c>
      <c r="G1047" s="53" t="s">
        <v>192</v>
      </c>
      <c r="H1047" s="110">
        <v>4.6020398836140231E-2</v>
      </c>
      <c r="I1047" s="110">
        <v>0.10243838337100457</v>
      </c>
      <c r="J1047" s="110">
        <v>0.10238373614155863</v>
      </c>
      <c r="K1047" s="110">
        <v>0.10457933373723083</v>
      </c>
      <c r="L1047" s="110">
        <v>0.15140391458158278</v>
      </c>
      <c r="M1047" s="110">
        <v>0.1518873573288288</v>
      </c>
      <c r="N1047" s="110" t="e">
        <v>#N/A</v>
      </c>
      <c r="O1047" s="110" t="e">
        <v>#N/A</v>
      </c>
      <c r="P1047" s="110" t="e">
        <v>#N/A</v>
      </c>
      <c r="Q1047" s="110" t="e">
        <v>#N/A</v>
      </c>
      <c r="R1047" s="110" t="e">
        <v>#N/A</v>
      </c>
    </row>
    <row r="1048" spans="3:19" s="79" customFormat="1" ht="13.15" customHeight="1" x14ac:dyDescent="0.2">
      <c r="C1048" s="114"/>
      <c r="D1048" s="53" t="s">
        <v>153</v>
      </c>
      <c r="E1048" s="53" t="s">
        <v>134</v>
      </c>
      <c r="F1048" s="53" t="s">
        <v>20</v>
      </c>
      <c r="G1048" s="53" t="s">
        <v>192</v>
      </c>
      <c r="H1048" s="110">
        <v>0.72833932919551392</v>
      </c>
      <c r="I1048" s="110">
        <v>0.89884078496856612</v>
      </c>
      <c r="J1048" s="110">
        <v>0.90980725074924473</v>
      </c>
      <c r="K1048" s="110">
        <v>0.96388730308237369</v>
      </c>
      <c r="L1048" s="110">
        <v>0.97231473908519939</v>
      </c>
      <c r="M1048" s="110">
        <v>0.96891769892360569</v>
      </c>
      <c r="N1048" s="110" t="e">
        <v>#N/A</v>
      </c>
      <c r="O1048" s="110" t="e">
        <v>#N/A</v>
      </c>
      <c r="P1048" s="110" t="e">
        <v>#N/A</v>
      </c>
      <c r="Q1048" s="110" t="e">
        <v>#N/A</v>
      </c>
      <c r="R1048" s="110" t="e">
        <v>#N/A</v>
      </c>
    </row>
    <row r="1049" spans="3:19" s="79" customFormat="1" ht="13.15" customHeight="1" x14ac:dyDescent="0.2">
      <c r="C1049" s="114"/>
      <c r="D1049" s="53" t="s">
        <v>154</v>
      </c>
      <c r="E1049" s="53" t="s">
        <v>31</v>
      </c>
      <c r="F1049" s="53" t="s">
        <v>20</v>
      </c>
      <c r="G1049" s="53" t="s">
        <v>152</v>
      </c>
      <c r="H1049" s="115">
        <v>38502.636439839611</v>
      </c>
      <c r="I1049" s="115">
        <v>35340.71428571429</v>
      </c>
      <c r="J1049" s="115">
        <v>35019.174591735617</v>
      </c>
      <c r="K1049" s="115">
        <v>35064.378170121701</v>
      </c>
      <c r="L1049" s="115">
        <v>35118.650856779946</v>
      </c>
      <c r="M1049" s="115">
        <v>35387.033639087669</v>
      </c>
      <c r="N1049" s="115">
        <v>36174.941399710333</v>
      </c>
      <c r="O1049" s="115">
        <v>36260.405775189167</v>
      </c>
      <c r="P1049" s="115">
        <v>35690.558169237665</v>
      </c>
      <c r="Q1049" s="115">
        <v>35763.622294476074</v>
      </c>
      <c r="R1049" s="115">
        <v>35968.437249611568</v>
      </c>
      <c r="S1049" s="143"/>
    </row>
    <row r="1050" spans="3:19" s="79" customFormat="1" ht="13.15" customHeight="1" x14ac:dyDescent="0.2">
      <c r="C1050" s="114"/>
      <c r="D1050" s="53" t="s">
        <v>154</v>
      </c>
      <c r="E1050" s="53" t="s">
        <v>65</v>
      </c>
      <c r="F1050" s="53" t="s">
        <v>20</v>
      </c>
      <c r="G1050" s="53" t="s">
        <v>192</v>
      </c>
      <c r="H1050" s="110">
        <v>0.99980944058594345</v>
      </c>
      <c r="I1050" s="110">
        <v>0.999832368575296</v>
      </c>
      <c r="J1050" s="110">
        <v>0.999832368575296</v>
      </c>
      <c r="K1050" s="110">
        <v>0.99983236857529589</v>
      </c>
      <c r="L1050" s="110">
        <v>0.99983236857529589</v>
      </c>
      <c r="M1050" s="110">
        <v>1</v>
      </c>
      <c r="N1050" s="110">
        <v>1.0000008099569397</v>
      </c>
      <c r="O1050" s="110">
        <v>1</v>
      </c>
      <c r="P1050" s="110">
        <v>1</v>
      </c>
      <c r="Q1050" s="110">
        <v>1</v>
      </c>
      <c r="R1050" s="110">
        <v>1</v>
      </c>
    </row>
    <row r="1051" spans="3:19" s="79" customFormat="1" ht="13.15" customHeight="1" x14ac:dyDescent="0.2">
      <c r="C1051" s="114"/>
      <c r="D1051" s="53" t="s">
        <v>154</v>
      </c>
      <c r="E1051" s="53" t="s">
        <v>70</v>
      </c>
      <c r="F1051" s="53" t="s">
        <v>20</v>
      </c>
      <c r="G1051" s="53" t="s">
        <v>192</v>
      </c>
      <c r="H1051" s="110">
        <v>0.44999999999999996</v>
      </c>
      <c r="I1051" s="110">
        <v>0.51</v>
      </c>
      <c r="J1051" s="110">
        <v>0.56599999999999995</v>
      </c>
      <c r="K1051" s="110">
        <v>0.6</v>
      </c>
      <c r="L1051" s="110">
        <v>0.6</v>
      </c>
      <c r="M1051" s="110">
        <v>0.65</v>
      </c>
      <c r="N1051" s="110">
        <v>1.0000008099569397</v>
      </c>
      <c r="O1051" s="110">
        <v>1</v>
      </c>
      <c r="P1051" s="110">
        <v>1</v>
      </c>
      <c r="Q1051" s="110">
        <v>1</v>
      </c>
      <c r="R1051" s="110">
        <v>1</v>
      </c>
    </row>
    <row r="1052" spans="3:19" s="79" customFormat="1" ht="13.15" customHeight="1" x14ac:dyDescent="0.2">
      <c r="C1052" s="114"/>
      <c r="D1052" s="53" t="s">
        <v>154</v>
      </c>
      <c r="E1052" s="53" t="s">
        <v>225</v>
      </c>
      <c r="F1052" s="53" t="s">
        <v>20</v>
      </c>
      <c r="G1052" s="53" t="s">
        <v>192</v>
      </c>
      <c r="H1052" s="110" t="e">
        <v>#N/A</v>
      </c>
      <c r="I1052" s="110" t="e">
        <v>#N/A</v>
      </c>
      <c r="J1052" s="110" t="e">
        <v>#N/A</v>
      </c>
      <c r="K1052" s="110" t="e">
        <v>#N/A</v>
      </c>
      <c r="L1052" s="110" t="e">
        <v>#N/A</v>
      </c>
      <c r="M1052" s="110" t="e">
        <v>#N/A</v>
      </c>
      <c r="N1052" s="144">
        <v>5.5286889836289127E-2</v>
      </c>
      <c r="O1052" s="144">
        <v>0.12163115763983609</v>
      </c>
      <c r="P1052" s="110">
        <v>0.224</v>
      </c>
      <c r="Q1052" s="110">
        <v>0.3503</v>
      </c>
      <c r="R1052" s="110">
        <v>0.55700000000000005</v>
      </c>
    </row>
    <row r="1053" spans="3:19" s="79" customFormat="1" ht="13.15" customHeight="1" x14ac:dyDescent="0.2">
      <c r="C1053" s="114"/>
      <c r="D1053" s="53" t="s">
        <v>154</v>
      </c>
      <c r="E1053" s="53" t="s">
        <v>226</v>
      </c>
      <c r="F1053" s="53" t="s">
        <v>20</v>
      </c>
      <c r="G1053" s="53" t="s">
        <v>192</v>
      </c>
      <c r="H1053" s="110" t="e">
        <v>#N/A</v>
      </c>
      <c r="I1053" s="110" t="e">
        <v>#N/A</v>
      </c>
      <c r="J1053" s="110" t="e">
        <v>#N/A</v>
      </c>
      <c r="K1053" s="110" t="e">
        <v>#N/A</v>
      </c>
      <c r="L1053" s="110" t="e">
        <v>#N/A</v>
      </c>
      <c r="M1053" s="110" t="e">
        <v>#N/A</v>
      </c>
      <c r="N1053" s="110" t="e">
        <v>#N/A</v>
      </c>
      <c r="O1053" s="110" t="e">
        <v>#N/A</v>
      </c>
      <c r="P1053" s="110" t="e">
        <v>#N/A</v>
      </c>
      <c r="Q1053" s="110" t="e">
        <v>#N/A</v>
      </c>
      <c r="R1053" s="110">
        <v>0.55700000000000005</v>
      </c>
      <c r="S1053" s="143"/>
    </row>
    <row r="1054" spans="3:19" s="79" customFormat="1" ht="13.15" customHeight="1" x14ac:dyDescent="0.2">
      <c r="C1054" s="114"/>
      <c r="D1054" s="53" t="s">
        <v>154</v>
      </c>
      <c r="E1054" s="53" t="s">
        <v>74</v>
      </c>
      <c r="F1054" s="53" t="s">
        <v>20</v>
      </c>
      <c r="G1054" s="53" t="s">
        <v>192</v>
      </c>
      <c r="H1054" s="110">
        <v>0.99980944058594345</v>
      </c>
      <c r="I1054" s="110">
        <v>0.999832368575296</v>
      </c>
      <c r="J1054" s="110">
        <v>0.999832368575296</v>
      </c>
      <c r="K1054" s="110">
        <v>0.99983236857529589</v>
      </c>
      <c r="L1054" s="110">
        <v>0.99983236857529589</v>
      </c>
      <c r="M1054" s="110">
        <v>1</v>
      </c>
      <c r="N1054" s="110">
        <v>1.0000016199138797</v>
      </c>
      <c r="O1054" s="110">
        <v>1</v>
      </c>
      <c r="P1054" s="110">
        <v>1</v>
      </c>
      <c r="Q1054" s="110">
        <v>1</v>
      </c>
      <c r="R1054" s="110">
        <v>1</v>
      </c>
    </row>
    <row r="1055" spans="3:19" s="79" customFormat="1" ht="13.15" customHeight="1" x14ac:dyDescent="0.2">
      <c r="C1055" s="114"/>
      <c r="D1055" s="53" t="s">
        <v>154</v>
      </c>
      <c r="E1055" s="53" t="s">
        <v>78</v>
      </c>
      <c r="F1055" s="53" t="s">
        <v>20</v>
      </c>
      <c r="G1055" s="53" t="s">
        <v>192</v>
      </c>
      <c r="H1055" s="110">
        <v>0.44999999999999996</v>
      </c>
      <c r="I1055" s="110">
        <v>0.51</v>
      </c>
      <c r="J1055" s="110">
        <v>0.56600000000000117</v>
      </c>
      <c r="K1055" s="110">
        <v>0.6</v>
      </c>
      <c r="L1055" s="110">
        <v>0.6</v>
      </c>
      <c r="M1055" s="110">
        <v>0.65</v>
      </c>
      <c r="N1055" s="110">
        <v>1.0000016199138797</v>
      </c>
      <c r="O1055" s="110">
        <v>1</v>
      </c>
      <c r="P1055" s="110">
        <v>1</v>
      </c>
      <c r="Q1055" s="110">
        <v>1</v>
      </c>
      <c r="R1055" s="110">
        <v>1</v>
      </c>
    </row>
    <row r="1056" spans="3:19" s="79" customFormat="1" ht="13.15" customHeight="1" x14ac:dyDescent="0.2">
      <c r="C1056" s="114"/>
      <c r="D1056" s="53" t="s">
        <v>154</v>
      </c>
      <c r="E1056" s="53" t="s">
        <v>82</v>
      </c>
      <c r="F1056" s="53" t="s">
        <v>20</v>
      </c>
      <c r="G1056" s="53" t="s">
        <v>192</v>
      </c>
      <c r="H1056" s="110" t="e">
        <v>#N/A</v>
      </c>
      <c r="I1056" s="110" t="e">
        <v>#N/A</v>
      </c>
      <c r="J1056" s="110" t="e">
        <v>#N/A</v>
      </c>
      <c r="K1056" s="110" t="e">
        <v>#N/A</v>
      </c>
      <c r="L1056" s="110" t="e">
        <v>#N/A</v>
      </c>
      <c r="M1056" s="110" t="e">
        <v>#N/A</v>
      </c>
      <c r="N1056" s="110">
        <v>0.14999333212585239</v>
      </c>
      <c r="O1056" s="110">
        <v>0.19800000000000001</v>
      </c>
      <c r="P1056" s="110">
        <v>0.25700000000000001</v>
      </c>
      <c r="Q1056" s="110">
        <v>0.19919999999999999</v>
      </c>
      <c r="R1056" s="110">
        <v>8.8800000000000004E-2</v>
      </c>
    </row>
    <row r="1057" spans="3:19" s="79" customFormat="1" ht="13.15" customHeight="1" x14ac:dyDescent="0.2">
      <c r="C1057" s="114"/>
      <c r="D1057" s="53" t="s">
        <v>154</v>
      </c>
      <c r="E1057" s="53" t="s">
        <v>86</v>
      </c>
      <c r="F1057" s="53" t="s">
        <v>20</v>
      </c>
      <c r="G1057" s="53" t="s">
        <v>192</v>
      </c>
      <c r="H1057" s="110">
        <v>0</v>
      </c>
      <c r="I1057" s="110">
        <v>0</v>
      </c>
      <c r="J1057" s="110">
        <v>0</v>
      </c>
      <c r="K1057" s="110">
        <v>0</v>
      </c>
      <c r="L1057" s="110">
        <v>0</v>
      </c>
      <c r="M1057" s="110">
        <v>0</v>
      </c>
      <c r="N1057" s="144">
        <v>5.5286889836289127E-2</v>
      </c>
      <c r="O1057" s="144">
        <v>0.12163115763983609</v>
      </c>
      <c r="P1057" s="110">
        <v>0.224</v>
      </c>
      <c r="Q1057" s="110">
        <v>0.3503</v>
      </c>
      <c r="R1057" s="110">
        <v>0.55700000000000005</v>
      </c>
    </row>
    <row r="1058" spans="3:19" s="79" customFormat="1" ht="13.15" customHeight="1" x14ac:dyDescent="0.2">
      <c r="C1058" s="114"/>
      <c r="D1058" s="53" t="s">
        <v>154</v>
      </c>
      <c r="E1058" s="53" t="s">
        <v>90</v>
      </c>
      <c r="F1058" s="53" t="s">
        <v>20</v>
      </c>
      <c r="G1058" s="53" t="s">
        <v>192</v>
      </c>
      <c r="H1058" s="110">
        <v>0</v>
      </c>
      <c r="I1058" s="110">
        <v>0</v>
      </c>
      <c r="J1058" s="110">
        <v>0</v>
      </c>
      <c r="K1058" s="110">
        <v>0</v>
      </c>
      <c r="L1058" s="110">
        <v>0</v>
      </c>
      <c r="M1058" s="110">
        <v>0</v>
      </c>
      <c r="N1058" s="110">
        <v>0</v>
      </c>
      <c r="O1058" s="110">
        <v>0</v>
      </c>
      <c r="P1058" s="110">
        <v>0</v>
      </c>
      <c r="Q1058" s="110">
        <v>0</v>
      </c>
      <c r="R1058" s="110">
        <v>0</v>
      </c>
    </row>
    <row r="1059" spans="3:19" s="79" customFormat="1" ht="13.15" customHeight="1" x14ac:dyDescent="0.2">
      <c r="C1059" s="114"/>
      <c r="D1059" s="53" t="s">
        <v>154</v>
      </c>
      <c r="E1059" s="53" t="s">
        <v>94</v>
      </c>
      <c r="F1059" s="53" t="s">
        <v>20</v>
      </c>
      <c r="G1059" s="53" t="s">
        <v>192</v>
      </c>
      <c r="H1059" s="110" t="e">
        <v>#N/A</v>
      </c>
      <c r="I1059" s="110" t="e">
        <v>#N/A</v>
      </c>
      <c r="J1059" s="110" t="e">
        <v>#N/A</v>
      </c>
      <c r="K1059" s="110" t="e">
        <v>#N/A</v>
      </c>
      <c r="L1059" s="110" t="e">
        <v>#N/A</v>
      </c>
      <c r="M1059" s="110" t="e">
        <v>#N/A</v>
      </c>
      <c r="N1059" s="110">
        <v>0</v>
      </c>
      <c r="O1059" s="110">
        <v>0</v>
      </c>
      <c r="P1059" s="110">
        <v>0</v>
      </c>
      <c r="Q1059" s="110">
        <v>0</v>
      </c>
      <c r="R1059" s="110">
        <v>0</v>
      </c>
    </row>
    <row r="1060" spans="3:19" s="79" customFormat="1" ht="13.15" customHeight="1" x14ac:dyDescent="0.2">
      <c r="C1060" s="114"/>
      <c r="D1060" s="53" t="s">
        <v>154</v>
      </c>
      <c r="E1060" s="53" t="s">
        <v>98</v>
      </c>
      <c r="F1060" s="53" t="s">
        <v>20</v>
      </c>
      <c r="G1060" s="53" t="s">
        <v>192</v>
      </c>
      <c r="H1060" s="110" t="e">
        <v>#N/A</v>
      </c>
      <c r="I1060" s="110" t="e">
        <v>#N/A</v>
      </c>
      <c r="J1060" s="110" t="e">
        <v>#N/A</v>
      </c>
      <c r="K1060" s="110" t="e">
        <v>#N/A</v>
      </c>
      <c r="L1060" s="110" t="e">
        <v>#N/A</v>
      </c>
      <c r="M1060" s="110" t="e">
        <v>#N/A</v>
      </c>
      <c r="N1060" s="110">
        <v>0</v>
      </c>
      <c r="O1060" s="110">
        <v>4.0402195416202762E-2</v>
      </c>
      <c r="P1060" s="110">
        <v>4.2027922143646299E-2</v>
      </c>
      <c r="Q1060" s="110">
        <v>0.97999021775300965</v>
      </c>
      <c r="R1060" s="110">
        <v>0.97896941575854157</v>
      </c>
    </row>
    <row r="1061" spans="3:19" s="79" customFormat="1" ht="13.15" customHeight="1" x14ac:dyDescent="0.2">
      <c r="C1061" s="114"/>
      <c r="D1061" s="53" t="s">
        <v>154</v>
      </c>
      <c r="E1061" s="53" t="s">
        <v>102</v>
      </c>
      <c r="F1061" s="53" t="s">
        <v>20</v>
      </c>
      <c r="G1061" s="53" t="s">
        <v>192</v>
      </c>
      <c r="H1061" s="110">
        <v>0</v>
      </c>
      <c r="I1061" s="110">
        <v>0</v>
      </c>
      <c r="J1061" s="110">
        <v>0</v>
      </c>
      <c r="K1061" s="110">
        <v>0</v>
      </c>
      <c r="L1061" s="110">
        <v>0.77750000000000008</v>
      </c>
      <c r="M1061" s="110">
        <v>0.79749999999999999</v>
      </c>
      <c r="N1061" s="110">
        <v>0.96550000000000014</v>
      </c>
      <c r="O1061" s="110">
        <v>0.97298966312563118</v>
      </c>
      <c r="P1061" s="110">
        <v>0.97364686299447256</v>
      </c>
      <c r="Q1061" s="110">
        <v>0.98088498170439342</v>
      </c>
      <c r="R1061" s="110" t="e">
        <v>#N/A</v>
      </c>
    </row>
    <row r="1062" spans="3:19" s="79" customFormat="1" ht="13.15" customHeight="1" x14ac:dyDescent="0.2">
      <c r="C1062" s="114"/>
      <c r="D1062" s="53" t="s">
        <v>154</v>
      </c>
      <c r="E1062" s="53" t="s">
        <v>108</v>
      </c>
      <c r="F1062" s="53" t="s">
        <v>20</v>
      </c>
      <c r="G1062" s="53" t="s">
        <v>192</v>
      </c>
      <c r="H1062" s="110" t="e">
        <v>#N/A</v>
      </c>
      <c r="I1062" s="110" t="e">
        <v>#N/A</v>
      </c>
      <c r="J1062" s="110" t="e">
        <v>#N/A</v>
      </c>
      <c r="K1062" s="110" t="e">
        <v>#N/A</v>
      </c>
      <c r="L1062" s="110" t="e">
        <v>#N/A</v>
      </c>
      <c r="M1062" s="110" t="e">
        <v>#N/A</v>
      </c>
      <c r="N1062" s="110" t="e">
        <v>#N/A</v>
      </c>
      <c r="O1062" s="110">
        <v>0</v>
      </c>
      <c r="P1062" s="110">
        <v>0.32221406976795497</v>
      </c>
      <c r="Q1062" s="110">
        <v>1</v>
      </c>
      <c r="R1062" s="110">
        <v>1</v>
      </c>
    </row>
    <row r="1063" spans="3:19" s="79" customFormat="1" ht="13.15" customHeight="1" x14ac:dyDescent="0.2">
      <c r="C1063" s="114"/>
      <c r="D1063" s="53" t="s">
        <v>154</v>
      </c>
      <c r="E1063" s="53" t="s">
        <v>207</v>
      </c>
      <c r="F1063" s="53" t="s">
        <v>20</v>
      </c>
      <c r="G1063" s="53" t="s">
        <v>192</v>
      </c>
      <c r="H1063" s="110" t="e">
        <v>#N/A</v>
      </c>
      <c r="I1063" s="110" t="e">
        <v>#N/A</v>
      </c>
      <c r="J1063" s="110" t="e">
        <v>#N/A</v>
      </c>
      <c r="K1063" s="110" t="e">
        <v>#N/A</v>
      </c>
      <c r="L1063" s="110" t="e">
        <v>#N/A</v>
      </c>
      <c r="M1063" s="110" t="e">
        <v>#N/A</v>
      </c>
      <c r="N1063" s="110" t="e">
        <v>#N/A</v>
      </c>
      <c r="O1063" s="110" t="e">
        <v>#N/A</v>
      </c>
      <c r="P1063" s="110" t="e">
        <v>#N/A</v>
      </c>
      <c r="Q1063" s="110">
        <v>6.8276140201819407E-2</v>
      </c>
      <c r="R1063" s="110">
        <v>0.27999548409929204</v>
      </c>
    </row>
    <row r="1064" spans="3:19" s="79" customFormat="1" ht="13.15" customHeight="1" x14ac:dyDescent="0.2">
      <c r="C1064" s="114"/>
      <c r="D1064" s="53" t="s">
        <v>154</v>
      </c>
      <c r="E1064" s="53" t="s">
        <v>112</v>
      </c>
      <c r="F1064" s="53" t="s">
        <v>20</v>
      </c>
      <c r="G1064" s="53" t="s">
        <v>192</v>
      </c>
      <c r="H1064" s="110">
        <v>1</v>
      </c>
      <c r="I1064" s="110">
        <v>1</v>
      </c>
      <c r="J1064" s="110">
        <v>1</v>
      </c>
      <c r="K1064" s="110">
        <v>1</v>
      </c>
      <c r="L1064" s="110">
        <v>1</v>
      </c>
      <c r="M1064" s="110">
        <v>1</v>
      </c>
      <c r="N1064" s="110">
        <v>1</v>
      </c>
      <c r="O1064" s="110">
        <v>1</v>
      </c>
      <c r="P1064" s="110">
        <v>1</v>
      </c>
      <c r="Q1064" s="110">
        <v>1</v>
      </c>
      <c r="R1064" s="110">
        <v>1</v>
      </c>
    </row>
    <row r="1065" spans="3:19" s="79" customFormat="1" ht="13.15" customHeight="1" x14ac:dyDescent="0.2">
      <c r="C1065" s="114"/>
      <c r="D1065" s="53" t="s">
        <v>154</v>
      </c>
      <c r="E1065" s="53" t="s">
        <v>52</v>
      </c>
      <c r="F1065" s="53" t="s">
        <v>20</v>
      </c>
      <c r="G1065" s="53" t="s">
        <v>192</v>
      </c>
      <c r="H1065" s="110">
        <v>0.99990472029297173</v>
      </c>
      <c r="I1065" s="110">
        <v>0.99991618428764806</v>
      </c>
      <c r="J1065" s="110">
        <v>0.99991618428764806</v>
      </c>
      <c r="K1065" s="110">
        <v>0.99991618428764795</v>
      </c>
      <c r="L1065" s="110">
        <v>0.99991618428764784</v>
      </c>
      <c r="M1065" s="110">
        <v>1</v>
      </c>
      <c r="N1065" s="110" t="e">
        <v>#N/A</v>
      </c>
      <c r="O1065" s="110" t="e">
        <v>#N/A</v>
      </c>
      <c r="P1065" s="110" t="e">
        <v>#N/A</v>
      </c>
      <c r="Q1065" s="110" t="e">
        <v>#N/A</v>
      </c>
      <c r="R1065" s="110" t="e">
        <v>#N/A</v>
      </c>
    </row>
    <row r="1066" spans="3:19" s="79" customFormat="1" ht="13.15" customHeight="1" x14ac:dyDescent="0.2">
      <c r="C1066" s="114"/>
      <c r="D1066" s="53" t="s">
        <v>154</v>
      </c>
      <c r="E1066" s="53" t="s">
        <v>53</v>
      </c>
      <c r="F1066" s="53" t="s">
        <v>20</v>
      </c>
      <c r="G1066" s="53" t="s">
        <v>192</v>
      </c>
      <c r="H1066" s="110" t="e">
        <v>#N/A</v>
      </c>
      <c r="I1066" s="110" t="e">
        <v>#N/A</v>
      </c>
      <c r="J1066" s="110" t="e">
        <v>#N/A</v>
      </c>
      <c r="K1066" s="110" t="e">
        <v>#N/A</v>
      </c>
      <c r="L1066" s="110">
        <v>0</v>
      </c>
      <c r="M1066" s="110">
        <v>0</v>
      </c>
      <c r="N1066" s="110" t="e">
        <v>#N/A</v>
      </c>
      <c r="O1066" s="110" t="e">
        <v>#N/A</v>
      </c>
      <c r="P1066" s="110" t="e">
        <v>#N/A</v>
      </c>
      <c r="Q1066" s="110" t="e">
        <v>#N/A</v>
      </c>
      <c r="R1066" s="110" t="e">
        <v>#N/A</v>
      </c>
    </row>
    <row r="1067" spans="3:19" s="79" customFormat="1" ht="13.15" customHeight="1" x14ac:dyDescent="0.2">
      <c r="C1067" s="114"/>
      <c r="D1067" s="53" t="s">
        <v>154</v>
      </c>
      <c r="E1067" s="53" t="s">
        <v>129</v>
      </c>
      <c r="F1067" s="53" t="s">
        <v>20</v>
      </c>
      <c r="G1067" s="53" t="s">
        <v>192</v>
      </c>
      <c r="H1067" s="110">
        <v>0</v>
      </c>
      <c r="I1067" s="110">
        <v>0</v>
      </c>
      <c r="J1067" s="110">
        <v>0</v>
      </c>
      <c r="K1067" s="110">
        <v>0</v>
      </c>
      <c r="L1067" s="110">
        <v>0</v>
      </c>
      <c r="M1067" s="110">
        <v>0</v>
      </c>
      <c r="N1067" s="110" t="e">
        <v>#N/A</v>
      </c>
      <c r="O1067" s="110" t="e">
        <v>#N/A</v>
      </c>
      <c r="P1067" s="110" t="e">
        <v>#N/A</v>
      </c>
      <c r="Q1067" s="110" t="e">
        <v>#N/A</v>
      </c>
      <c r="R1067" s="110" t="e">
        <v>#N/A</v>
      </c>
    </row>
    <row r="1068" spans="3:19" s="79" customFormat="1" ht="13.15" customHeight="1" x14ac:dyDescent="0.2">
      <c r="C1068" s="114"/>
      <c r="D1068" s="53" t="s">
        <v>154</v>
      </c>
      <c r="E1068" s="53" t="s">
        <v>124</v>
      </c>
      <c r="F1068" s="53" t="s">
        <v>20</v>
      </c>
      <c r="G1068" s="53" t="s">
        <v>192</v>
      </c>
      <c r="H1068" s="110">
        <v>0</v>
      </c>
      <c r="I1068" s="110">
        <v>0</v>
      </c>
      <c r="J1068" s="110">
        <v>0</v>
      </c>
      <c r="K1068" s="110">
        <v>0</v>
      </c>
      <c r="L1068" s="110">
        <v>0</v>
      </c>
      <c r="M1068" s="110">
        <v>0</v>
      </c>
      <c r="N1068" s="110" t="e">
        <v>#N/A</v>
      </c>
      <c r="O1068" s="110" t="e">
        <v>#N/A</v>
      </c>
      <c r="P1068" s="110" t="e">
        <v>#N/A</v>
      </c>
      <c r="Q1068" s="110" t="e">
        <v>#N/A</v>
      </c>
      <c r="R1068" s="110" t="e">
        <v>#N/A</v>
      </c>
    </row>
    <row r="1069" spans="3:19" s="79" customFormat="1" ht="13.15" customHeight="1" x14ac:dyDescent="0.2">
      <c r="C1069" s="114"/>
      <c r="D1069" s="53" t="s">
        <v>154</v>
      </c>
      <c r="E1069" s="53" t="s">
        <v>134</v>
      </c>
      <c r="F1069" s="53" t="s">
        <v>20</v>
      </c>
      <c r="G1069" s="53" t="s">
        <v>192</v>
      </c>
      <c r="H1069" s="110">
        <v>0.99000934804969387</v>
      </c>
      <c r="I1069" s="110">
        <v>0.9900000000000001</v>
      </c>
      <c r="J1069" s="110">
        <v>0.99000000000000021</v>
      </c>
      <c r="K1069" s="110">
        <v>0.9900000000000001</v>
      </c>
      <c r="L1069" s="110">
        <v>0.99000000000000021</v>
      </c>
      <c r="M1069" s="110">
        <v>0.99599999999999989</v>
      </c>
      <c r="N1069" s="110" t="e">
        <v>#N/A</v>
      </c>
      <c r="O1069" s="110" t="e">
        <v>#N/A</v>
      </c>
      <c r="P1069" s="110" t="e">
        <v>#N/A</v>
      </c>
      <c r="Q1069" s="110" t="e">
        <v>#N/A</v>
      </c>
      <c r="R1069" s="110" t="e">
        <v>#N/A</v>
      </c>
    </row>
    <row r="1070" spans="3:19" s="79" customFormat="1" ht="13.15" customHeight="1" x14ac:dyDescent="0.2">
      <c r="C1070" s="114"/>
      <c r="D1070" s="53" t="s">
        <v>156</v>
      </c>
      <c r="E1070" s="53" t="s">
        <v>31</v>
      </c>
      <c r="F1070" s="53" t="s">
        <v>20</v>
      </c>
      <c r="G1070" s="53" t="s">
        <v>152</v>
      </c>
      <c r="H1070" s="115">
        <v>623927.34</v>
      </c>
      <c r="I1070" s="115">
        <v>624621.03207393188</v>
      </c>
      <c r="J1070" s="115">
        <v>624881.72941381054</v>
      </c>
      <c r="K1070" s="115">
        <v>626609.27740448539</v>
      </c>
      <c r="L1070" s="115">
        <v>627422.47774656361</v>
      </c>
      <c r="M1070" s="115">
        <v>628558.48933615373</v>
      </c>
      <c r="N1070" s="115">
        <v>620330.3899417927</v>
      </c>
      <c r="O1070" s="115">
        <v>632307.76588807569</v>
      </c>
      <c r="P1070" s="115">
        <v>620492.36167770578</v>
      </c>
      <c r="Q1070" s="115">
        <v>590176.82352291339</v>
      </c>
      <c r="R1070" s="115">
        <v>936602</v>
      </c>
      <c r="S1070" s="143"/>
    </row>
    <row r="1071" spans="3:19" s="79" customFormat="1" ht="13.15" customHeight="1" x14ac:dyDescent="0.2">
      <c r="C1071" s="114"/>
      <c r="D1071" s="53" t="s">
        <v>156</v>
      </c>
      <c r="E1071" s="53" t="s">
        <v>65</v>
      </c>
      <c r="F1071" s="53" t="s">
        <v>20</v>
      </c>
      <c r="G1071" s="53" t="s">
        <v>192</v>
      </c>
      <c r="H1071" s="110">
        <v>0.90064753305068379</v>
      </c>
      <c r="I1071" s="110">
        <v>0.90300447109491078</v>
      </c>
      <c r="J1071" s="110">
        <v>0.90352337254681725</v>
      </c>
      <c r="K1071" s="110">
        <v>0.94699999999999984</v>
      </c>
      <c r="L1071" s="110">
        <v>0.94828388775059635</v>
      </c>
      <c r="M1071" s="110">
        <v>0.94059999999999999</v>
      </c>
      <c r="N1071" s="110">
        <v>0.98245626604751357</v>
      </c>
      <c r="O1071" s="110">
        <v>0.99196610692076304</v>
      </c>
      <c r="P1071" s="110">
        <v>0.99634290854969632</v>
      </c>
      <c r="Q1071" s="110">
        <v>0.99750805695750744</v>
      </c>
      <c r="R1071" s="110">
        <v>0.98711726005282929</v>
      </c>
    </row>
    <row r="1072" spans="3:19" s="79" customFormat="1" ht="13.15" customHeight="1" x14ac:dyDescent="0.2">
      <c r="C1072" s="114"/>
      <c r="D1072" s="53" t="s">
        <v>156</v>
      </c>
      <c r="E1072" s="53" t="s">
        <v>70</v>
      </c>
      <c r="F1072" s="53" t="s">
        <v>20</v>
      </c>
      <c r="G1072" s="53" t="s">
        <v>192</v>
      </c>
      <c r="H1072" s="110">
        <v>1.8912458620582329E-2</v>
      </c>
      <c r="I1072" s="110">
        <v>4.4643069266197002E-2</v>
      </c>
      <c r="J1072" s="110">
        <v>0.26737876234855451</v>
      </c>
      <c r="K1072" s="110">
        <v>0.51901960556205451</v>
      </c>
      <c r="L1072" s="110">
        <v>0.57489985281014777</v>
      </c>
      <c r="M1072" s="110">
        <v>0.62444277998600239</v>
      </c>
      <c r="N1072" s="110">
        <v>0.6419759546506707</v>
      </c>
      <c r="O1072" s="110">
        <v>0.66044677945484209</v>
      </c>
      <c r="P1072" s="110">
        <v>0.68493436463580259</v>
      </c>
      <c r="Q1072" s="110">
        <v>0.70096800243835167</v>
      </c>
      <c r="R1072" s="110">
        <v>0.63566338633309483</v>
      </c>
    </row>
    <row r="1073" spans="3:19" s="79" customFormat="1" ht="13.15" customHeight="1" x14ac:dyDescent="0.2">
      <c r="C1073" s="114"/>
      <c r="D1073" s="53" t="s">
        <v>156</v>
      </c>
      <c r="E1073" s="53" t="s">
        <v>225</v>
      </c>
      <c r="F1073" s="53" t="s">
        <v>20</v>
      </c>
      <c r="G1073" s="53" t="s">
        <v>192</v>
      </c>
      <c r="H1073" s="110" t="e">
        <v>#N/A</v>
      </c>
      <c r="I1073" s="110" t="e">
        <v>#N/A</v>
      </c>
      <c r="J1073" s="110" t="e">
        <v>#N/A</v>
      </c>
      <c r="K1073" s="110" t="e">
        <v>#N/A</v>
      </c>
      <c r="L1073" s="110" t="e">
        <v>#N/A</v>
      </c>
      <c r="M1073" s="110" t="e">
        <v>#N/A</v>
      </c>
      <c r="N1073" s="110">
        <v>5.9035247409163799E-2</v>
      </c>
      <c r="O1073" s="110">
        <v>6.3554455395810033E-2</v>
      </c>
      <c r="P1073" s="110">
        <v>7.0193559286693255E-2</v>
      </c>
      <c r="Q1073" s="110">
        <v>8.1688534745389563E-2</v>
      </c>
      <c r="R1073" s="110">
        <v>7.2218509035855138E-2</v>
      </c>
    </row>
    <row r="1074" spans="3:19" s="79" customFormat="1" ht="13.15" customHeight="1" x14ac:dyDescent="0.2">
      <c r="C1074" s="114"/>
      <c r="D1074" s="53" t="s">
        <v>156</v>
      </c>
      <c r="E1074" s="53" t="s">
        <v>226</v>
      </c>
      <c r="F1074" s="53" t="s">
        <v>20</v>
      </c>
      <c r="G1074" s="53" t="s">
        <v>192</v>
      </c>
      <c r="H1074" s="110" t="e">
        <v>#N/A</v>
      </c>
      <c r="I1074" s="110" t="e">
        <v>#N/A</v>
      </c>
      <c r="J1074" s="110" t="e">
        <v>#N/A</v>
      </c>
      <c r="K1074" s="110" t="e">
        <v>#N/A</v>
      </c>
      <c r="L1074" s="110" t="e">
        <v>#N/A</v>
      </c>
      <c r="M1074" s="110" t="e">
        <v>#N/A</v>
      </c>
      <c r="N1074" s="110" t="e">
        <v>#N/A</v>
      </c>
      <c r="O1074" s="110" t="e">
        <v>#N/A</v>
      </c>
      <c r="P1074" s="110" t="e">
        <v>#N/A</v>
      </c>
      <c r="Q1074" s="110" t="e">
        <v>#N/A</v>
      </c>
      <c r="R1074" s="110">
        <v>0.14801164208489839</v>
      </c>
      <c r="S1074" s="143"/>
    </row>
    <row r="1075" spans="3:19" s="79" customFormat="1" ht="13.15" customHeight="1" x14ac:dyDescent="0.2">
      <c r="C1075" s="114"/>
      <c r="D1075" s="53" t="s">
        <v>156</v>
      </c>
      <c r="E1075" s="53" t="s">
        <v>74</v>
      </c>
      <c r="F1075" s="53" t="s">
        <v>20</v>
      </c>
      <c r="G1075" s="53" t="s">
        <v>192</v>
      </c>
      <c r="H1075" s="110">
        <v>0.80129506610136758</v>
      </c>
      <c r="I1075" s="110">
        <v>0.80780403153141189</v>
      </c>
      <c r="J1075" s="110">
        <v>0.80787445920716883</v>
      </c>
      <c r="K1075" s="110">
        <v>0.81725051342433297</v>
      </c>
      <c r="L1075" s="110">
        <v>0.83388156724326135</v>
      </c>
      <c r="M1075" s="110">
        <v>0.85274750151409739</v>
      </c>
      <c r="N1075" s="110">
        <v>0.8774559308815344</v>
      </c>
      <c r="O1075" s="110">
        <v>0.88246076350915648</v>
      </c>
      <c r="P1075" s="110">
        <v>0.92928512543193964</v>
      </c>
      <c r="Q1075" s="110">
        <v>0.93116867426943239</v>
      </c>
      <c r="R1075" s="110">
        <v>0.77546919609396525</v>
      </c>
    </row>
    <row r="1076" spans="3:19" s="79" customFormat="1" ht="13.15" customHeight="1" x14ac:dyDescent="0.2">
      <c r="C1076" s="114"/>
      <c r="D1076" s="53" t="s">
        <v>156</v>
      </c>
      <c r="E1076" s="53" t="s">
        <v>78</v>
      </c>
      <c r="F1076" s="53" t="s">
        <v>20</v>
      </c>
      <c r="G1076" s="53" t="s">
        <v>192</v>
      </c>
      <c r="H1076" s="110">
        <v>0</v>
      </c>
      <c r="I1076" s="110">
        <v>0</v>
      </c>
      <c r="J1076" s="110">
        <v>0.23550921286627452</v>
      </c>
      <c r="K1076" s="110">
        <v>0.47037445921781396</v>
      </c>
      <c r="L1076" s="110">
        <v>0.52245714653491326</v>
      </c>
      <c r="M1076" s="110">
        <v>0.57301170878693253</v>
      </c>
      <c r="N1076" s="110">
        <v>0.59885758020003255</v>
      </c>
      <c r="O1076" s="110">
        <v>0.61118553620508353</v>
      </c>
      <c r="P1076" s="110">
        <v>0.63180270960990115</v>
      </c>
      <c r="Q1076" s="110">
        <v>0.64186259117898781</v>
      </c>
      <c r="R1076" s="110">
        <v>0.61460684474301785</v>
      </c>
    </row>
    <row r="1077" spans="3:19" s="79" customFormat="1" ht="13.15" customHeight="1" x14ac:dyDescent="0.2">
      <c r="C1077" s="114"/>
      <c r="D1077" s="53" t="s">
        <v>156</v>
      </c>
      <c r="E1077" s="53" t="s">
        <v>82</v>
      </c>
      <c r="F1077" s="53" t="s">
        <v>20</v>
      </c>
      <c r="G1077" s="53" t="s">
        <v>192</v>
      </c>
      <c r="H1077" s="110" t="e">
        <v>#N/A</v>
      </c>
      <c r="I1077" s="110" t="e">
        <v>#N/A</v>
      </c>
      <c r="J1077" s="110" t="e">
        <v>#N/A</v>
      </c>
      <c r="K1077" s="110" t="e">
        <v>#N/A</v>
      </c>
      <c r="L1077" s="110" t="e">
        <v>#N/A</v>
      </c>
      <c r="M1077" s="110" t="e">
        <v>#N/A</v>
      </c>
      <c r="N1077" s="110">
        <v>0.59286900439803225</v>
      </c>
      <c r="O1077" s="110">
        <v>0.61117304735589095</v>
      </c>
      <c r="P1077" s="110">
        <v>0.63179390711023942</v>
      </c>
      <c r="Q1077" s="110">
        <v>0.64184237727244819</v>
      </c>
      <c r="R1077" s="110">
        <v>0.61457908481937895</v>
      </c>
    </row>
    <row r="1078" spans="3:19" s="79" customFormat="1" ht="13.15" customHeight="1" x14ac:dyDescent="0.2">
      <c r="C1078" s="114"/>
      <c r="D1078" s="53" t="s">
        <v>156</v>
      </c>
      <c r="E1078" s="53" t="s">
        <v>86</v>
      </c>
      <c r="F1078" s="53" t="s">
        <v>20</v>
      </c>
      <c r="G1078" s="53" t="s">
        <v>192</v>
      </c>
      <c r="H1078" s="110">
        <v>1.4585031648076202E-2</v>
      </c>
      <c r="I1078" s="110">
        <v>3.9704074513239575E-2</v>
      </c>
      <c r="J1078" s="110">
        <v>4.9000000000000002E-2</v>
      </c>
      <c r="K1078" s="110">
        <v>5.0999999999999997E-2</v>
      </c>
      <c r="L1078" s="110">
        <v>5.3125072370980846E-2</v>
      </c>
      <c r="M1078" s="110">
        <v>5.5754350897475387E-2</v>
      </c>
      <c r="N1078" s="110">
        <v>5.9035247409163799E-2</v>
      </c>
      <c r="O1078" s="110">
        <v>6.3554455395810033E-2</v>
      </c>
      <c r="P1078" s="110">
        <v>6.9457426584303761E-2</v>
      </c>
      <c r="Q1078" s="110">
        <v>8.1496560645841667E-2</v>
      </c>
      <c r="R1078" s="110">
        <v>7.1955857450656732E-2</v>
      </c>
    </row>
    <row r="1079" spans="3:19" s="79" customFormat="1" ht="13.15" customHeight="1" x14ac:dyDescent="0.2">
      <c r="C1079" s="114"/>
      <c r="D1079" s="53" t="s">
        <v>156</v>
      </c>
      <c r="E1079" s="53" t="s">
        <v>90</v>
      </c>
      <c r="F1079" s="53" t="s">
        <v>20</v>
      </c>
      <c r="G1079" s="53" t="s">
        <v>192</v>
      </c>
      <c r="H1079" s="110">
        <v>4.6479771186176905E-3</v>
      </c>
      <c r="I1079" s="110">
        <v>5.8755626396608572E-3</v>
      </c>
      <c r="J1079" s="110">
        <v>6.4892279756745604E-3</v>
      </c>
      <c r="K1079" s="110">
        <v>2.0044388828753867E-2</v>
      </c>
      <c r="L1079" s="110">
        <v>2.4216040640581988E-2</v>
      </c>
      <c r="M1079" s="110">
        <v>3.1753373287101178E-2</v>
      </c>
      <c r="N1079" s="110">
        <v>3.3564120646682634E-2</v>
      </c>
      <c r="O1079" s="110">
        <v>3.4968031103707255E-2</v>
      </c>
      <c r="P1079" s="110">
        <v>3.6037249006533982E-2</v>
      </c>
      <c r="Q1079" s="110">
        <v>3.8079205437269198E-2</v>
      </c>
      <c r="R1079" s="110">
        <v>2.045052220687122E-2</v>
      </c>
    </row>
    <row r="1080" spans="3:19" s="79" customFormat="1" ht="13.15" customHeight="1" x14ac:dyDescent="0.2">
      <c r="C1080" s="114"/>
      <c r="D1080" s="53" t="s">
        <v>156</v>
      </c>
      <c r="E1080" s="53" t="s">
        <v>94</v>
      </c>
      <c r="F1080" s="53" t="s">
        <v>20</v>
      </c>
      <c r="G1080" s="53" t="s">
        <v>192</v>
      </c>
      <c r="H1080" s="110" t="e">
        <v>#N/A</v>
      </c>
      <c r="I1080" s="110" t="e">
        <v>#N/A</v>
      </c>
      <c r="J1080" s="110" t="e">
        <v>#N/A</v>
      </c>
      <c r="K1080" s="110" t="e">
        <v>#N/A</v>
      </c>
      <c r="L1080" s="110" t="e">
        <v>#N/A</v>
      </c>
      <c r="M1080" s="110" t="e">
        <v>#N/A</v>
      </c>
      <c r="N1080" s="110">
        <v>0</v>
      </c>
      <c r="O1080" s="110">
        <v>0</v>
      </c>
      <c r="P1080" s="110">
        <v>7.6863446096528507E-4</v>
      </c>
      <c r="Q1080" s="110">
        <v>4.7592559920851856E-4</v>
      </c>
      <c r="R1080" s="110">
        <v>2.6371927456913396E-4</v>
      </c>
    </row>
    <row r="1081" spans="3:19" s="79" customFormat="1" ht="13.15" customHeight="1" x14ac:dyDescent="0.2">
      <c r="C1081" s="114"/>
      <c r="D1081" s="53" t="s">
        <v>156</v>
      </c>
      <c r="E1081" s="53" t="s">
        <v>98</v>
      </c>
      <c r="F1081" s="53" t="s">
        <v>20</v>
      </c>
      <c r="G1081" s="53" t="s">
        <v>192</v>
      </c>
      <c r="H1081" s="110" t="e">
        <v>#N/A</v>
      </c>
      <c r="I1081" s="110" t="e">
        <v>#N/A</v>
      </c>
      <c r="J1081" s="110" t="e">
        <v>#N/A</v>
      </c>
      <c r="K1081" s="110" t="e">
        <v>#N/A</v>
      </c>
      <c r="L1081" s="110" t="e">
        <v>#N/A</v>
      </c>
      <c r="M1081" s="110" t="e">
        <v>#N/A</v>
      </c>
      <c r="N1081" s="110">
        <v>0.74648214236805843</v>
      </c>
      <c r="O1081" s="110">
        <v>0.81955212130816646</v>
      </c>
      <c r="P1081" s="110">
        <v>0.85278209756173928</v>
      </c>
      <c r="Q1081" s="110">
        <v>0.8539821794150223</v>
      </c>
      <c r="R1081" s="110">
        <v>0.8543052438495754</v>
      </c>
    </row>
    <row r="1082" spans="3:19" s="79" customFormat="1" ht="13.15" customHeight="1" x14ac:dyDescent="0.2">
      <c r="C1082" s="114"/>
      <c r="D1082" s="53" t="s">
        <v>156</v>
      </c>
      <c r="E1082" s="53" t="s">
        <v>102</v>
      </c>
      <c r="F1082" s="53" t="s">
        <v>20</v>
      </c>
      <c r="G1082" s="53" t="s">
        <v>192</v>
      </c>
      <c r="H1082" s="110">
        <v>0</v>
      </c>
      <c r="I1082" s="110">
        <v>0.43445637024912259</v>
      </c>
      <c r="J1082" s="110">
        <v>0.56303548758208777</v>
      </c>
      <c r="K1082" s="110">
        <v>0.95829313269961525</v>
      </c>
      <c r="L1082" s="110">
        <v>0.95836805596836749</v>
      </c>
      <c r="M1082" s="110">
        <v>0.95845254127403123</v>
      </c>
      <c r="N1082" s="110">
        <v>0.99824542208804645</v>
      </c>
      <c r="O1082" s="110">
        <v>0.99771983523553476</v>
      </c>
      <c r="P1082" s="110">
        <v>0.99833694682122642</v>
      </c>
      <c r="Q1082" s="110">
        <v>0.99970207435349179</v>
      </c>
      <c r="R1082" s="110" t="e">
        <v>#N/A</v>
      </c>
    </row>
    <row r="1083" spans="3:19" s="79" customFormat="1" ht="13.15" customHeight="1" x14ac:dyDescent="0.2">
      <c r="C1083" s="114"/>
      <c r="D1083" s="53" t="s">
        <v>156</v>
      </c>
      <c r="E1083" s="53" t="s">
        <v>108</v>
      </c>
      <c r="F1083" s="53" t="s">
        <v>20</v>
      </c>
      <c r="G1083" s="53" t="s">
        <v>192</v>
      </c>
      <c r="H1083" s="110" t="e">
        <v>#N/A</v>
      </c>
      <c r="I1083" s="110" t="e">
        <v>#N/A</v>
      </c>
      <c r="J1083" s="110" t="e">
        <v>#N/A</v>
      </c>
      <c r="K1083" s="110" t="e">
        <v>#N/A</v>
      </c>
      <c r="L1083" s="110" t="e">
        <v>#N/A</v>
      </c>
      <c r="M1083" s="110" t="e">
        <v>#N/A</v>
      </c>
      <c r="N1083" s="110" t="e">
        <v>#N/A</v>
      </c>
      <c r="O1083" s="110">
        <v>0</v>
      </c>
      <c r="P1083" s="110">
        <v>0.4328744158199655</v>
      </c>
      <c r="Q1083" s="110">
        <v>0.78012603481753551</v>
      </c>
      <c r="R1083" s="110">
        <v>0.72698059047492958</v>
      </c>
    </row>
    <row r="1084" spans="3:19" s="79" customFormat="1" ht="13.15" customHeight="1" x14ac:dyDescent="0.2">
      <c r="C1084" s="114"/>
      <c r="D1084" s="53" t="s">
        <v>156</v>
      </c>
      <c r="E1084" s="53" t="s">
        <v>207</v>
      </c>
      <c r="F1084" s="53" t="s">
        <v>20</v>
      </c>
      <c r="G1084" s="53" t="s">
        <v>192</v>
      </c>
      <c r="H1084" s="110" t="e">
        <v>#N/A</v>
      </c>
      <c r="I1084" s="110" t="e">
        <v>#N/A</v>
      </c>
      <c r="J1084" s="110" t="e">
        <v>#N/A</v>
      </c>
      <c r="K1084" s="110" t="e">
        <v>#N/A</v>
      </c>
      <c r="L1084" s="110" t="e">
        <v>#N/A</v>
      </c>
      <c r="M1084" s="110" t="e">
        <v>#N/A</v>
      </c>
      <c r="N1084" s="110" t="e">
        <v>#N/A</v>
      </c>
      <c r="O1084" s="110" t="e">
        <v>#N/A</v>
      </c>
      <c r="P1084" s="110" t="e">
        <v>#N/A</v>
      </c>
      <c r="Q1084" s="110">
        <v>0.32048062427576474</v>
      </c>
      <c r="R1084" s="110">
        <v>0.32279817552055218</v>
      </c>
    </row>
    <row r="1085" spans="3:19" s="79" customFormat="1" ht="13.15" customHeight="1" x14ac:dyDescent="0.2">
      <c r="C1085" s="114"/>
      <c r="D1085" s="53" t="s">
        <v>156</v>
      </c>
      <c r="E1085" s="53" t="s">
        <v>112</v>
      </c>
      <c r="F1085" s="53" t="s">
        <v>20</v>
      </c>
      <c r="G1085" s="53" t="s">
        <v>192</v>
      </c>
      <c r="H1085" s="110">
        <v>1</v>
      </c>
      <c r="I1085" s="110">
        <v>1</v>
      </c>
      <c r="J1085" s="110">
        <v>1</v>
      </c>
      <c r="K1085" s="110">
        <v>1</v>
      </c>
      <c r="L1085" s="110">
        <v>1</v>
      </c>
      <c r="M1085" s="110">
        <v>1</v>
      </c>
      <c r="N1085" s="110">
        <v>1</v>
      </c>
      <c r="O1085" s="110">
        <v>1</v>
      </c>
      <c r="P1085" s="110">
        <v>1</v>
      </c>
      <c r="Q1085" s="110">
        <v>1</v>
      </c>
      <c r="R1085" s="110">
        <v>1</v>
      </c>
    </row>
    <row r="1086" spans="3:19" s="79" customFormat="1" ht="13.15" customHeight="1" x14ac:dyDescent="0.2">
      <c r="C1086" s="114"/>
      <c r="D1086" s="53" t="s">
        <v>156</v>
      </c>
      <c r="E1086" s="53" t="s">
        <v>52</v>
      </c>
      <c r="F1086" s="53" t="s">
        <v>20</v>
      </c>
      <c r="G1086" s="53" t="s">
        <v>192</v>
      </c>
      <c r="H1086" s="110">
        <v>0.92266345334088062</v>
      </c>
      <c r="I1086" s="110">
        <v>0.94405472321832484</v>
      </c>
      <c r="J1086" s="110">
        <v>0.94420998001477341</v>
      </c>
      <c r="K1086" s="110">
        <v>0.98000000000000009</v>
      </c>
      <c r="L1086" s="110">
        <v>0.9880024853684205</v>
      </c>
      <c r="M1086" s="110">
        <v>0.99340958150356717</v>
      </c>
      <c r="N1086" s="110" t="e">
        <v>#N/A</v>
      </c>
      <c r="O1086" s="110" t="e">
        <v>#N/A</v>
      </c>
      <c r="P1086" s="110" t="e">
        <v>#N/A</v>
      </c>
      <c r="Q1086" s="110" t="e">
        <v>#N/A</v>
      </c>
      <c r="R1086" s="110" t="e">
        <v>#N/A</v>
      </c>
    </row>
    <row r="1087" spans="3:19" s="79" customFormat="1" ht="13.15" customHeight="1" x14ac:dyDescent="0.2">
      <c r="C1087" s="114"/>
      <c r="D1087" s="53" t="s">
        <v>156</v>
      </c>
      <c r="E1087" s="53" t="s">
        <v>53</v>
      </c>
      <c r="F1087" s="53" t="s">
        <v>20</v>
      </c>
      <c r="G1087" s="53" t="s">
        <v>192</v>
      </c>
      <c r="H1087" s="110" t="e">
        <v>#N/A</v>
      </c>
      <c r="I1087" s="110" t="e">
        <v>#N/A</v>
      </c>
      <c r="J1087" s="110" t="e">
        <v>#N/A</v>
      </c>
      <c r="K1087" s="110" t="e">
        <v>#N/A</v>
      </c>
      <c r="L1087" s="110">
        <v>6.5233092691271838E-2</v>
      </c>
      <c r="M1087" s="110">
        <v>7.1631037541025969E-2</v>
      </c>
      <c r="N1087" s="110" t="e">
        <v>#N/A</v>
      </c>
      <c r="O1087" s="110" t="e">
        <v>#N/A</v>
      </c>
      <c r="P1087" s="110" t="e">
        <v>#N/A</v>
      </c>
      <c r="Q1087" s="110" t="e">
        <v>#N/A</v>
      </c>
      <c r="R1087" s="110" t="e">
        <v>#N/A</v>
      </c>
    </row>
    <row r="1088" spans="3:19" s="79" customFormat="1" ht="13.15" customHeight="1" x14ac:dyDescent="0.2">
      <c r="C1088" s="114"/>
      <c r="D1088" s="53" t="s">
        <v>156</v>
      </c>
      <c r="E1088" s="53" t="s">
        <v>129</v>
      </c>
      <c r="F1088" s="53" t="s">
        <v>20</v>
      </c>
      <c r="G1088" s="53" t="s">
        <v>192</v>
      </c>
      <c r="H1088" s="110">
        <v>0.70102806821496666</v>
      </c>
      <c r="I1088" s="110">
        <v>0.70019715065206378</v>
      </c>
      <c r="J1088" s="110">
        <v>0.69928933964842699</v>
      </c>
      <c r="K1088" s="110">
        <v>0.83541967113249671</v>
      </c>
      <c r="L1088" s="110">
        <v>0.71765626139209726</v>
      </c>
      <c r="M1088" s="110">
        <v>0.73951543251559915</v>
      </c>
      <c r="N1088" s="110" t="e">
        <v>#N/A</v>
      </c>
      <c r="O1088" s="110" t="e">
        <v>#N/A</v>
      </c>
      <c r="P1088" s="110" t="e">
        <v>#N/A</v>
      </c>
      <c r="Q1088" s="110" t="e">
        <v>#N/A</v>
      </c>
      <c r="R1088" s="110" t="e">
        <v>#N/A</v>
      </c>
    </row>
    <row r="1089" spans="3:19" s="79" customFormat="1" ht="13.15" customHeight="1" x14ac:dyDescent="0.2">
      <c r="C1089" s="114"/>
      <c r="D1089" s="53" t="s">
        <v>156</v>
      </c>
      <c r="E1089" s="53" t="s">
        <v>124</v>
      </c>
      <c r="F1089" s="53" t="s">
        <v>20</v>
      </c>
      <c r="G1089" s="53" t="s">
        <v>192</v>
      </c>
      <c r="H1089" s="110">
        <v>1.2565565727573343E-2</v>
      </c>
      <c r="I1089" s="110">
        <v>1.4472775548374428E-2</v>
      </c>
      <c r="J1089" s="110">
        <v>1.5426919281258387E-2</v>
      </c>
      <c r="K1089" s="110">
        <v>3.0765583426808681E-2</v>
      </c>
      <c r="L1089" s="110">
        <v>3.509911368760911E-2</v>
      </c>
      <c r="M1089" s="110">
        <v>3.3536021433803319E-2</v>
      </c>
      <c r="N1089" s="110" t="e">
        <v>#N/A</v>
      </c>
      <c r="O1089" s="110" t="e">
        <v>#N/A</v>
      </c>
      <c r="P1089" s="110" t="e">
        <v>#N/A</v>
      </c>
      <c r="Q1089" s="110" t="e">
        <v>#N/A</v>
      </c>
      <c r="R1089" s="110" t="e">
        <v>#N/A</v>
      </c>
    </row>
    <row r="1090" spans="3:19" s="79" customFormat="1" ht="13.15" customHeight="1" x14ac:dyDescent="0.2">
      <c r="C1090" s="114"/>
      <c r="D1090" s="53" t="s">
        <v>156</v>
      </c>
      <c r="E1090" s="53" t="s">
        <v>134</v>
      </c>
      <c r="F1090" s="53" t="s">
        <v>20</v>
      </c>
      <c r="G1090" s="53" t="s">
        <v>192</v>
      </c>
      <c r="H1090" s="110">
        <v>0.64185368245039476</v>
      </c>
      <c r="I1090" s="110">
        <v>0.79156299384732642</v>
      </c>
      <c r="J1090" s="110">
        <v>0.7918487640187627</v>
      </c>
      <c r="K1090" s="110">
        <v>0.84910007917415209</v>
      </c>
      <c r="L1090" s="110">
        <v>0.8492935732714586</v>
      </c>
      <c r="M1090" s="110">
        <v>0.849499031143501</v>
      </c>
      <c r="N1090" s="110" t="e">
        <v>#N/A</v>
      </c>
      <c r="O1090" s="110" t="e">
        <v>#N/A</v>
      </c>
      <c r="P1090" s="110" t="e">
        <v>#N/A</v>
      </c>
      <c r="Q1090" s="110" t="e">
        <v>#N/A</v>
      </c>
      <c r="R1090" s="110" t="e">
        <v>#N/A</v>
      </c>
    </row>
    <row r="1091" spans="3:19" s="79" customFormat="1" ht="13.15" customHeight="1" x14ac:dyDescent="0.2">
      <c r="C1091" s="114"/>
      <c r="D1091" s="53" t="s">
        <v>158</v>
      </c>
      <c r="E1091" s="53" t="s">
        <v>31</v>
      </c>
      <c r="F1091" s="53" t="s">
        <v>20</v>
      </c>
      <c r="G1091" s="53" t="s">
        <v>152</v>
      </c>
      <c r="H1091" s="115">
        <v>305198</v>
      </c>
      <c r="I1091" s="115">
        <v>304027</v>
      </c>
      <c r="J1091" s="115">
        <v>296992.49801075138</v>
      </c>
      <c r="K1091" s="115">
        <v>294805</v>
      </c>
      <c r="L1091" s="115">
        <v>294013</v>
      </c>
      <c r="M1091" s="115">
        <v>293412</v>
      </c>
      <c r="N1091" s="115">
        <v>293461</v>
      </c>
      <c r="O1091" s="115">
        <v>293229</v>
      </c>
      <c r="P1091" s="115">
        <v>292585</v>
      </c>
      <c r="Q1091" s="115">
        <v>292133</v>
      </c>
      <c r="R1091" s="115">
        <v>291017</v>
      </c>
      <c r="S1091" s="143"/>
    </row>
    <row r="1092" spans="3:19" s="79" customFormat="1" ht="13.15" customHeight="1" x14ac:dyDescent="0.2">
      <c r="C1092" s="114"/>
      <c r="D1092" s="53" t="s">
        <v>158</v>
      </c>
      <c r="E1092" s="53" t="s">
        <v>65</v>
      </c>
      <c r="F1092" s="53" t="s">
        <v>20</v>
      </c>
      <c r="G1092" s="53" t="s">
        <v>192</v>
      </c>
      <c r="H1092" s="110">
        <v>0.93279999999999996</v>
      </c>
      <c r="I1092" s="110">
        <v>0.97482789357524169</v>
      </c>
      <c r="J1092" s="110">
        <v>0.96163869748963293</v>
      </c>
      <c r="K1092" s="110">
        <v>0.96686284153932256</v>
      </c>
      <c r="L1092" s="110">
        <v>0.97470000000000012</v>
      </c>
      <c r="M1092" s="110">
        <v>0.97863754720325002</v>
      </c>
      <c r="N1092" s="110">
        <v>0.98019999999999985</v>
      </c>
      <c r="O1092" s="110">
        <v>0.98350082836281516</v>
      </c>
      <c r="P1092" s="110">
        <v>0.98566212040945356</v>
      </c>
      <c r="Q1092" s="110">
        <v>0.99033815214303067</v>
      </c>
      <c r="R1092" s="110">
        <v>0.98999939113680646</v>
      </c>
    </row>
    <row r="1093" spans="3:19" s="79" customFormat="1" ht="13.15" customHeight="1" x14ac:dyDescent="0.2">
      <c r="C1093" s="114"/>
      <c r="D1093" s="53" t="s">
        <v>158</v>
      </c>
      <c r="E1093" s="53" t="s">
        <v>70</v>
      </c>
      <c r="F1093" s="53" t="s">
        <v>20</v>
      </c>
      <c r="G1093" s="53" t="s">
        <v>192</v>
      </c>
      <c r="H1093" s="110">
        <v>0.1308</v>
      </c>
      <c r="I1093" s="110">
        <v>0.53718255286537053</v>
      </c>
      <c r="J1093" s="110">
        <v>0.54226371302976362</v>
      </c>
      <c r="K1093" s="110">
        <v>0.59216047149810891</v>
      </c>
      <c r="L1093" s="110">
        <v>0.65510000000000002</v>
      </c>
      <c r="M1093" s="110">
        <v>0.70641282565130259</v>
      </c>
      <c r="N1093" s="110">
        <v>0.76680000000000004</v>
      </c>
      <c r="O1093" s="110">
        <v>0.76280104048371755</v>
      </c>
      <c r="P1093" s="110">
        <v>0.86426091460601195</v>
      </c>
      <c r="Q1093" s="110">
        <v>0.91727837320672434</v>
      </c>
      <c r="R1093" s="110">
        <v>0.94299853776204479</v>
      </c>
    </row>
    <row r="1094" spans="3:19" s="79" customFormat="1" ht="13.15" customHeight="1" x14ac:dyDescent="0.2">
      <c r="C1094" s="114"/>
      <c r="D1094" s="53" t="s">
        <v>158</v>
      </c>
      <c r="E1094" s="53" t="s">
        <v>225</v>
      </c>
      <c r="F1094" s="53" t="s">
        <v>20</v>
      </c>
      <c r="G1094" s="53" t="s">
        <v>192</v>
      </c>
      <c r="H1094" s="110" t="e">
        <v>#N/A</v>
      </c>
      <c r="I1094" s="110" t="e">
        <v>#N/A</v>
      </c>
      <c r="J1094" s="110" t="e">
        <v>#N/A</v>
      </c>
      <c r="K1094" s="110" t="e">
        <v>#N/A</v>
      </c>
      <c r="L1094" s="110" t="e">
        <v>#N/A</v>
      </c>
      <c r="M1094" s="110" t="e">
        <v>#N/A</v>
      </c>
      <c r="N1094" s="110">
        <v>0.6921299443302914</v>
      </c>
      <c r="O1094" s="110">
        <v>0.7256997036445918</v>
      </c>
      <c r="P1094" s="110">
        <v>0.79066245706375926</v>
      </c>
      <c r="Q1094" s="110">
        <v>0.88007271448278712</v>
      </c>
      <c r="R1094" s="110">
        <v>0.9079980876150191</v>
      </c>
    </row>
    <row r="1095" spans="3:19" s="79" customFormat="1" ht="13.15" customHeight="1" x14ac:dyDescent="0.2">
      <c r="C1095" s="114"/>
      <c r="D1095" s="53" t="s">
        <v>158</v>
      </c>
      <c r="E1095" s="53" t="s">
        <v>226</v>
      </c>
      <c r="F1095" s="53" t="s">
        <v>20</v>
      </c>
      <c r="G1095" s="53" t="s">
        <v>192</v>
      </c>
      <c r="H1095" s="110" t="e">
        <v>#N/A</v>
      </c>
      <c r="I1095" s="110" t="e">
        <v>#N/A</v>
      </c>
      <c r="J1095" s="110" t="e">
        <v>#N/A</v>
      </c>
      <c r="K1095" s="110" t="e">
        <v>#N/A</v>
      </c>
      <c r="L1095" s="110" t="e">
        <v>#N/A</v>
      </c>
      <c r="M1095" s="110" t="e">
        <v>#N/A</v>
      </c>
      <c r="N1095" s="110" t="e">
        <v>#N/A</v>
      </c>
      <c r="O1095" s="110" t="e">
        <v>#N/A</v>
      </c>
      <c r="P1095" s="110" t="e">
        <v>#N/A</v>
      </c>
      <c r="Q1095" s="110" t="e">
        <v>#N/A</v>
      </c>
      <c r="R1095" s="110">
        <v>0.99899999999999978</v>
      </c>
      <c r="S1095" s="143"/>
    </row>
    <row r="1096" spans="3:19" s="79" customFormat="1" ht="13.15" customHeight="1" x14ac:dyDescent="0.2">
      <c r="C1096" s="114"/>
      <c r="D1096" s="53" t="s">
        <v>158</v>
      </c>
      <c r="E1096" s="53" t="s">
        <v>74</v>
      </c>
      <c r="F1096" s="53" t="s">
        <v>20</v>
      </c>
      <c r="G1096" s="53" t="s">
        <v>192</v>
      </c>
      <c r="H1096" s="110">
        <v>0.8919999999999999</v>
      </c>
      <c r="I1096" s="110">
        <v>0.94965578715048338</v>
      </c>
      <c r="J1096" s="110">
        <v>0.93191220766191651</v>
      </c>
      <c r="K1096" s="110">
        <v>0.93530978104170548</v>
      </c>
      <c r="L1096" s="110">
        <v>0.93383625894093114</v>
      </c>
      <c r="M1096" s="110">
        <v>0.93033345602770168</v>
      </c>
      <c r="N1096" s="110">
        <v>0.92429999216250203</v>
      </c>
      <c r="O1096" s="110">
        <v>0.92126972434513643</v>
      </c>
      <c r="P1096" s="110">
        <v>0.90221303211032688</v>
      </c>
      <c r="Q1096" s="110">
        <v>0.90643645189006372</v>
      </c>
      <c r="R1096" s="110">
        <v>0.8966108509124896</v>
      </c>
    </row>
    <row r="1097" spans="3:19" s="79" customFormat="1" ht="13.15" customHeight="1" x14ac:dyDescent="0.2">
      <c r="C1097" s="114"/>
      <c r="D1097" s="53" t="s">
        <v>158</v>
      </c>
      <c r="E1097" s="53" t="s">
        <v>78</v>
      </c>
      <c r="F1097" s="53" t="s">
        <v>20</v>
      </c>
      <c r="G1097" s="53" t="s">
        <v>192</v>
      </c>
      <c r="H1097" s="110">
        <v>0.11</v>
      </c>
      <c r="I1097" s="110">
        <v>0.20644219098961605</v>
      </c>
      <c r="J1097" s="110">
        <v>0.15859029932892357</v>
      </c>
      <c r="K1097" s="110">
        <v>0.1577110293244687</v>
      </c>
      <c r="L1097" s="110">
        <v>0.16842452544615374</v>
      </c>
      <c r="M1097" s="110">
        <v>0.16142148242062357</v>
      </c>
      <c r="N1097" s="110">
        <v>0.17359717304854819</v>
      </c>
      <c r="O1097" s="110">
        <v>0.17099604745778896</v>
      </c>
      <c r="P1097" s="110">
        <v>0.16888425585727224</v>
      </c>
      <c r="Q1097" s="110">
        <v>0.16688973857797648</v>
      </c>
      <c r="R1097" s="110">
        <v>0.16526869564320984</v>
      </c>
    </row>
    <row r="1098" spans="3:19" s="79" customFormat="1" ht="13.15" customHeight="1" x14ac:dyDescent="0.2">
      <c r="C1098" s="114"/>
      <c r="D1098" s="53" t="s">
        <v>158</v>
      </c>
      <c r="E1098" s="53" t="s">
        <v>82</v>
      </c>
      <c r="F1098" s="53" t="s">
        <v>20</v>
      </c>
      <c r="G1098" s="53" t="s">
        <v>192</v>
      </c>
      <c r="H1098" s="110" t="e">
        <v>#N/A</v>
      </c>
      <c r="I1098" s="110" t="e">
        <v>#N/A</v>
      </c>
      <c r="J1098" s="110" t="e">
        <v>#N/A</v>
      </c>
      <c r="K1098" s="110" t="e">
        <v>#N/A</v>
      </c>
      <c r="L1098" s="110" t="e">
        <v>#N/A</v>
      </c>
      <c r="M1098" s="110" t="e">
        <v>#N/A</v>
      </c>
      <c r="N1098" s="110">
        <v>4.3821836632465645E-2</v>
      </c>
      <c r="O1098" s="110">
        <v>4.4027023248041634E-2</v>
      </c>
      <c r="P1098" s="110">
        <v>4.4216210673821282E-2</v>
      </c>
      <c r="Q1098" s="110">
        <v>4.3716389452749263E-2</v>
      </c>
      <c r="R1098" s="110">
        <v>4.3770638828659496E-2</v>
      </c>
    </row>
    <row r="1099" spans="3:19" s="79" customFormat="1" ht="13.15" customHeight="1" x14ac:dyDescent="0.2">
      <c r="C1099" s="114"/>
      <c r="D1099" s="53" t="s">
        <v>158</v>
      </c>
      <c r="E1099" s="53" t="s">
        <v>86</v>
      </c>
      <c r="F1099" s="53" t="s">
        <v>20</v>
      </c>
      <c r="G1099" s="53" t="s">
        <v>192</v>
      </c>
      <c r="H1099" s="110">
        <v>4.1599999999999998E-2</v>
      </c>
      <c r="I1099" s="110">
        <v>0.41958444480259977</v>
      </c>
      <c r="J1099" s="110">
        <v>0.45598217098651261</v>
      </c>
      <c r="K1099" s="110">
        <v>0.4897847729855328</v>
      </c>
      <c r="L1099" s="110">
        <v>0.54755401972021644</v>
      </c>
      <c r="M1099" s="110">
        <v>0.60772565539241752</v>
      </c>
      <c r="N1099" s="110">
        <v>0.65795454932682707</v>
      </c>
      <c r="O1099" s="110">
        <v>0.70922384893717882</v>
      </c>
      <c r="P1099" s="110">
        <v>0.777575747218757</v>
      </c>
      <c r="Q1099" s="110">
        <v>0.87021322479829388</v>
      </c>
      <c r="R1099" s="110">
        <v>0.90334928887315857</v>
      </c>
    </row>
    <row r="1100" spans="3:19" s="79" customFormat="1" ht="13.15" customHeight="1" x14ac:dyDescent="0.2">
      <c r="C1100" s="114"/>
      <c r="D1100" s="53" t="s">
        <v>158</v>
      </c>
      <c r="E1100" s="53" t="s">
        <v>90</v>
      </c>
      <c r="F1100" s="53" t="s">
        <v>20</v>
      </c>
      <c r="G1100" s="53" t="s">
        <v>192</v>
      </c>
      <c r="H1100" s="110">
        <v>0</v>
      </c>
      <c r="I1100" s="110">
        <v>6.5300121370799311E-2</v>
      </c>
      <c r="J1100" s="110">
        <v>5.9475142039069548E-2</v>
      </c>
      <c r="K1100" s="110">
        <v>5.1257610963179052E-2</v>
      </c>
      <c r="L1100" s="110">
        <v>5.5534959338532648E-2</v>
      </c>
      <c r="M1100" s="110">
        <v>5.2376862568674763E-2</v>
      </c>
      <c r="N1100" s="110">
        <v>5.8580186123539414E-2</v>
      </c>
      <c r="O1100" s="110">
        <v>5.5461772198520609E-2</v>
      </c>
      <c r="P1100" s="110">
        <v>5.3406702325819851E-2</v>
      </c>
      <c r="Q1100" s="110">
        <v>5.3078563530994445E-2</v>
      </c>
      <c r="R1100" s="110">
        <v>5.1409367837617737E-2</v>
      </c>
    </row>
    <row r="1101" spans="3:19" s="79" customFormat="1" ht="13.15" customHeight="1" x14ac:dyDescent="0.2">
      <c r="C1101" s="114"/>
      <c r="D1101" s="53" t="s">
        <v>158</v>
      </c>
      <c r="E1101" s="53" t="s">
        <v>94</v>
      </c>
      <c r="F1101" s="53" t="s">
        <v>20</v>
      </c>
      <c r="G1101" s="53" t="s">
        <v>192</v>
      </c>
      <c r="H1101" s="110" t="e">
        <v>#N/A</v>
      </c>
      <c r="I1101" s="110" t="e">
        <v>#N/A</v>
      </c>
      <c r="J1101" s="110" t="e">
        <v>#N/A</v>
      </c>
      <c r="K1101" s="110" t="e">
        <v>#N/A</v>
      </c>
      <c r="L1101" s="110" t="e">
        <v>#N/A</v>
      </c>
      <c r="M1101" s="110" t="e">
        <v>#N/A</v>
      </c>
      <c r="N1101" s="110">
        <v>5.8201941654938819E-2</v>
      </c>
      <c r="O1101" s="110">
        <v>5.5260564268881998E-2</v>
      </c>
      <c r="P1101" s="110">
        <v>5.2753900575901021E-2</v>
      </c>
      <c r="Q1101" s="110">
        <v>5.2955331989196698E-2</v>
      </c>
      <c r="R1101" s="110">
        <v>5.1285663724112335E-2</v>
      </c>
    </row>
    <row r="1102" spans="3:19" s="79" customFormat="1" ht="13.15" customHeight="1" x14ac:dyDescent="0.2">
      <c r="C1102" s="114"/>
      <c r="D1102" s="53" t="s">
        <v>158</v>
      </c>
      <c r="E1102" s="53" t="s">
        <v>98</v>
      </c>
      <c r="F1102" s="53" t="s">
        <v>20</v>
      </c>
      <c r="G1102" s="53" t="s">
        <v>192</v>
      </c>
      <c r="H1102" s="110" t="e">
        <v>#N/A</v>
      </c>
      <c r="I1102" s="110" t="e">
        <v>#N/A</v>
      </c>
      <c r="J1102" s="110" t="e">
        <v>#N/A</v>
      </c>
      <c r="K1102" s="110" t="e">
        <v>#N/A</v>
      </c>
      <c r="L1102" s="110" t="e">
        <v>#N/A</v>
      </c>
      <c r="M1102" s="110" t="e">
        <v>#N/A</v>
      </c>
      <c r="N1102" s="110">
        <v>0.12041123011234883</v>
      </c>
      <c r="O1102" s="110">
        <v>0.1529112059175593</v>
      </c>
      <c r="P1102" s="110">
        <v>0.15616658406958661</v>
      </c>
      <c r="Q1102" s="110">
        <v>0.16996368092615349</v>
      </c>
      <c r="R1102" s="110">
        <v>0.14680585670252941</v>
      </c>
    </row>
    <row r="1103" spans="3:19" s="79" customFormat="1" ht="13.15" customHeight="1" x14ac:dyDescent="0.2">
      <c r="C1103" s="114"/>
      <c r="D1103" s="53" t="s">
        <v>158</v>
      </c>
      <c r="E1103" s="53" t="s">
        <v>102</v>
      </c>
      <c r="F1103" s="53" t="s">
        <v>20</v>
      </c>
      <c r="G1103" s="53" t="s">
        <v>192</v>
      </c>
      <c r="H1103" s="110">
        <v>0.1</v>
      </c>
      <c r="I1103" s="110">
        <v>0.99</v>
      </c>
      <c r="J1103" s="110">
        <v>0.98999999999999977</v>
      </c>
      <c r="K1103" s="110">
        <v>0.99841590203693964</v>
      </c>
      <c r="L1103" s="110">
        <v>1</v>
      </c>
      <c r="M1103" s="110">
        <v>1</v>
      </c>
      <c r="N1103" s="110">
        <v>1</v>
      </c>
      <c r="O1103" s="110">
        <v>1</v>
      </c>
      <c r="P1103" s="110">
        <v>0.99999658218979104</v>
      </c>
      <c r="Q1103" s="110">
        <v>1</v>
      </c>
      <c r="R1103" s="110" t="e">
        <v>#N/A</v>
      </c>
    </row>
    <row r="1104" spans="3:19" s="79" customFormat="1" ht="13.15" customHeight="1" x14ac:dyDescent="0.2">
      <c r="C1104" s="114"/>
      <c r="D1104" s="53" t="s">
        <v>158</v>
      </c>
      <c r="E1104" s="53" t="s">
        <v>108</v>
      </c>
      <c r="F1104" s="53" t="s">
        <v>20</v>
      </c>
      <c r="G1104" s="53" t="s">
        <v>192</v>
      </c>
      <c r="H1104" s="110" t="e">
        <v>#N/A</v>
      </c>
      <c r="I1104" s="110" t="e">
        <v>#N/A</v>
      </c>
      <c r="J1104" s="110" t="e">
        <v>#N/A</v>
      </c>
      <c r="K1104" s="110" t="e">
        <v>#N/A</v>
      </c>
      <c r="L1104" s="110" t="e">
        <v>#N/A</v>
      </c>
      <c r="M1104" s="110" t="e">
        <v>#N/A</v>
      </c>
      <c r="N1104" s="110" t="e">
        <v>#N/A</v>
      </c>
      <c r="O1104" s="110">
        <v>0.75</v>
      </c>
      <c r="P1104" s="110">
        <v>0.98</v>
      </c>
      <c r="Q1104" s="110">
        <v>0.99153176806454602</v>
      </c>
      <c r="R1104" s="110">
        <v>1</v>
      </c>
    </row>
    <row r="1105" spans="3:19" s="79" customFormat="1" ht="13.15" customHeight="1" x14ac:dyDescent="0.2">
      <c r="C1105" s="114"/>
      <c r="D1105" s="53" t="s">
        <v>158</v>
      </c>
      <c r="E1105" s="53" t="s">
        <v>207</v>
      </c>
      <c r="F1105" s="53" t="s">
        <v>20</v>
      </c>
      <c r="G1105" s="53" t="s">
        <v>192</v>
      </c>
      <c r="H1105" s="110" t="e">
        <v>#N/A</v>
      </c>
      <c r="I1105" s="110" t="e">
        <v>#N/A</v>
      </c>
      <c r="J1105" s="110" t="e">
        <v>#N/A</v>
      </c>
      <c r="K1105" s="110" t="e">
        <v>#N/A</v>
      </c>
      <c r="L1105" s="110" t="e">
        <v>#N/A</v>
      </c>
      <c r="M1105" s="110" t="e">
        <v>#N/A</v>
      </c>
      <c r="N1105" s="110" t="e">
        <v>#N/A</v>
      </c>
      <c r="O1105" s="110" t="e">
        <v>#N/A</v>
      </c>
      <c r="P1105" s="110" t="e">
        <v>#N/A</v>
      </c>
      <c r="Q1105" s="110">
        <v>0.21101648303371481</v>
      </c>
      <c r="R1105" s="110">
        <v>0.23999255358277966</v>
      </c>
    </row>
    <row r="1106" spans="3:19" s="79" customFormat="1" ht="13.15" customHeight="1" x14ac:dyDescent="0.2">
      <c r="C1106" s="114"/>
      <c r="D1106" s="53" t="s">
        <v>158</v>
      </c>
      <c r="E1106" s="53" t="s">
        <v>112</v>
      </c>
      <c r="F1106" s="53" t="s">
        <v>20</v>
      </c>
      <c r="G1106" s="53" t="s">
        <v>192</v>
      </c>
      <c r="H1106" s="110">
        <v>1</v>
      </c>
      <c r="I1106" s="110">
        <v>1</v>
      </c>
      <c r="J1106" s="110">
        <v>0.99499999999999966</v>
      </c>
      <c r="K1106" s="110">
        <v>1</v>
      </c>
      <c r="L1106" s="110">
        <v>1</v>
      </c>
      <c r="M1106" s="110">
        <v>1</v>
      </c>
      <c r="N1106" s="110">
        <v>1</v>
      </c>
      <c r="O1106" s="110">
        <v>1</v>
      </c>
      <c r="P1106" s="110">
        <v>1</v>
      </c>
      <c r="Q1106" s="110">
        <v>1</v>
      </c>
      <c r="R1106" s="110">
        <v>1</v>
      </c>
    </row>
    <row r="1107" spans="3:19" s="79" customFormat="1" ht="13.15" customHeight="1" x14ac:dyDescent="0.2">
      <c r="C1107" s="114"/>
      <c r="D1107" s="53" t="s">
        <v>158</v>
      </c>
      <c r="E1107" s="53" t="s">
        <v>52</v>
      </c>
      <c r="F1107" s="53" t="s">
        <v>20</v>
      </c>
      <c r="G1107" s="53" t="s">
        <v>192</v>
      </c>
      <c r="H1107" s="110">
        <v>0.995</v>
      </c>
      <c r="I1107" s="110">
        <v>0.995</v>
      </c>
      <c r="J1107" s="110">
        <v>0.98640836138076227</v>
      </c>
      <c r="K1107" s="110">
        <v>0.99841590203693964</v>
      </c>
      <c r="L1107" s="110">
        <v>1</v>
      </c>
      <c r="M1107" s="110">
        <v>1</v>
      </c>
      <c r="N1107" s="110" t="e">
        <v>#N/A</v>
      </c>
      <c r="O1107" s="110" t="e">
        <v>#N/A</v>
      </c>
      <c r="P1107" s="110" t="e">
        <v>#N/A</v>
      </c>
      <c r="Q1107" s="110" t="e">
        <v>#N/A</v>
      </c>
      <c r="R1107" s="110" t="e">
        <v>#N/A</v>
      </c>
    </row>
    <row r="1108" spans="3:19" s="79" customFormat="1" ht="13.15" customHeight="1" x14ac:dyDescent="0.2">
      <c r="C1108" s="114"/>
      <c r="D1108" s="53" t="s">
        <v>158</v>
      </c>
      <c r="E1108" s="53" t="s">
        <v>53</v>
      </c>
      <c r="F1108" s="53" t="s">
        <v>20</v>
      </c>
      <c r="G1108" s="53" t="s">
        <v>192</v>
      </c>
      <c r="H1108" s="110" t="e">
        <v>#N/A</v>
      </c>
      <c r="I1108" s="110" t="e">
        <v>#N/A</v>
      </c>
      <c r="J1108" s="110" t="e">
        <v>#N/A</v>
      </c>
      <c r="K1108" s="110" t="e">
        <v>#N/A</v>
      </c>
      <c r="L1108" s="110">
        <v>0.57545754779550562</v>
      </c>
      <c r="M1108" s="110">
        <v>0.65900000000000003</v>
      </c>
      <c r="N1108" s="110" t="e">
        <v>#N/A</v>
      </c>
      <c r="O1108" s="110" t="e">
        <v>#N/A</v>
      </c>
      <c r="P1108" s="110" t="e">
        <v>#N/A</v>
      </c>
      <c r="Q1108" s="110" t="e">
        <v>#N/A</v>
      </c>
      <c r="R1108" s="110" t="e">
        <v>#N/A</v>
      </c>
    </row>
    <row r="1109" spans="3:19" s="79" customFormat="1" ht="13.15" customHeight="1" x14ac:dyDescent="0.2">
      <c r="C1109" s="114"/>
      <c r="D1109" s="53" t="s">
        <v>158</v>
      </c>
      <c r="E1109" s="53" t="s">
        <v>129</v>
      </c>
      <c r="F1109" s="53" t="s">
        <v>20</v>
      </c>
      <c r="G1109" s="53" t="s">
        <v>192</v>
      </c>
      <c r="H1109" s="110">
        <v>0</v>
      </c>
      <c r="I1109" s="110">
        <v>0</v>
      </c>
      <c r="J1109" s="110">
        <v>3.9700869816493359E-2</v>
      </c>
      <c r="K1109" s="110">
        <v>5.6271094452265059E-2</v>
      </c>
      <c r="L1109" s="110">
        <v>7.873121256543078E-2</v>
      </c>
      <c r="M1109" s="110">
        <v>8.5920139598925749E-2</v>
      </c>
      <c r="N1109" s="110" t="e">
        <v>#N/A</v>
      </c>
      <c r="O1109" s="110" t="e">
        <v>#N/A</v>
      </c>
      <c r="P1109" s="110" t="e">
        <v>#N/A</v>
      </c>
      <c r="Q1109" s="110" t="e">
        <v>#N/A</v>
      </c>
      <c r="R1109" s="110" t="e">
        <v>#N/A</v>
      </c>
    </row>
    <row r="1110" spans="3:19" s="79" customFormat="1" ht="13.15" customHeight="1" x14ac:dyDescent="0.2">
      <c r="C1110" s="114"/>
      <c r="D1110" s="53" t="s">
        <v>158</v>
      </c>
      <c r="E1110" s="53" t="s">
        <v>124</v>
      </c>
      <c r="F1110" s="53" t="s">
        <v>20</v>
      </c>
      <c r="G1110" s="53" t="s">
        <v>192</v>
      </c>
      <c r="H1110" s="110">
        <v>0</v>
      </c>
      <c r="I1110" s="110">
        <v>6.5300121370799311E-2</v>
      </c>
      <c r="J1110" s="110">
        <v>5.9475142039069548E-2</v>
      </c>
      <c r="K1110" s="110">
        <v>5.1277963399535283E-2</v>
      </c>
      <c r="L1110" s="110">
        <v>5.5660804114103797E-2</v>
      </c>
      <c r="M1110" s="110">
        <v>5.2376862568674763E-2</v>
      </c>
      <c r="N1110" s="110" t="e">
        <v>#N/A</v>
      </c>
      <c r="O1110" s="110" t="e">
        <v>#N/A</v>
      </c>
      <c r="P1110" s="110" t="e">
        <v>#N/A</v>
      </c>
      <c r="Q1110" s="110" t="e">
        <v>#N/A</v>
      </c>
      <c r="R1110" s="110" t="e">
        <v>#N/A</v>
      </c>
    </row>
    <row r="1111" spans="3:19" s="79" customFormat="1" ht="13.15" customHeight="1" x14ac:dyDescent="0.2">
      <c r="C1111" s="114"/>
      <c r="D1111" s="53" t="s">
        <v>158</v>
      </c>
      <c r="E1111" s="53" t="s">
        <v>134</v>
      </c>
      <c r="F1111" s="53" t="s">
        <v>20</v>
      </c>
      <c r="G1111" s="53" t="s">
        <v>192</v>
      </c>
      <c r="H1111" s="110">
        <v>0.94</v>
      </c>
      <c r="I1111" s="110">
        <v>0.99</v>
      </c>
      <c r="J1111" s="110">
        <v>0.98145153544417552</v>
      </c>
      <c r="K1111" s="110">
        <v>0.99841590203693964</v>
      </c>
      <c r="L1111" s="110">
        <v>1</v>
      </c>
      <c r="M1111" s="110">
        <v>1</v>
      </c>
      <c r="N1111" s="110" t="e">
        <v>#N/A</v>
      </c>
      <c r="O1111" s="110" t="e">
        <v>#N/A</v>
      </c>
      <c r="P1111" s="110" t="e">
        <v>#N/A</v>
      </c>
      <c r="Q1111" s="110" t="e">
        <v>#N/A</v>
      </c>
      <c r="R1111" s="110" t="e">
        <v>#N/A</v>
      </c>
    </row>
    <row r="1112" spans="3:19" s="79" customFormat="1" ht="13.15" customHeight="1" x14ac:dyDescent="0.2">
      <c r="C1112" s="114"/>
      <c r="D1112" s="53" t="s">
        <v>159</v>
      </c>
      <c r="E1112" s="53" t="s">
        <v>31</v>
      </c>
      <c r="F1112" s="53" t="s">
        <v>20</v>
      </c>
      <c r="G1112" s="53" t="s">
        <v>152</v>
      </c>
      <c r="H1112" s="115">
        <v>124502.46355939261</v>
      </c>
      <c r="I1112" s="115">
        <v>136738.87446832322</v>
      </c>
      <c r="J1112" s="115">
        <v>129224.47338971996</v>
      </c>
      <c r="K1112" s="115">
        <v>129920.18898409867</v>
      </c>
      <c r="L1112" s="115">
        <v>130175.997</v>
      </c>
      <c r="M1112" s="115">
        <v>129629.02963204624</v>
      </c>
      <c r="N1112" s="115">
        <v>126125.89326562622</v>
      </c>
      <c r="O1112" s="115">
        <v>130001.23636516664</v>
      </c>
      <c r="P1112" s="115">
        <v>130865.95060399604</v>
      </c>
      <c r="Q1112" s="115">
        <v>115333.3546581175</v>
      </c>
      <c r="R1112" s="115">
        <v>128160.63403586682</v>
      </c>
      <c r="S1112" s="143"/>
    </row>
    <row r="1113" spans="3:19" s="79" customFormat="1" ht="13.15" customHeight="1" x14ac:dyDescent="0.2">
      <c r="C1113" s="114"/>
      <c r="D1113" s="53" t="s">
        <v>159</v>
      </c>
      <c r="E1113" s="53" t="s">
        <v>65</v>
      </c>
      <c r="F1113" s="53" t="s">
        <v>20</v>
      </c>
      <c r="G1113" s="53" t="s">
        <v>192</v>
      </c>
      <c r="H1113" s="110">
        <v>0.60694922159423903</v>
      </c>
      <c r="I1113" s="110">
        <v>0.69959700919039536</v>
      </c>
      <c r="J1113" s="110">
        <v>0.72968315750487633</v>
      </c>
      <c r="K1113" s="110">
        <v>0.72652174040912121</v>
      </c>
      <c r="L1113" s="110">
        <v>0.72886900100540619</v>
      </c>
      <c r="M1113" s="110">
        <v>0.76129368807192943</v>
      </c>
      <c r="N1113" s="144">
        <v>0.93186527604051972</v>
      </c>
      <c r="O1113" s="144">
        <v>0.94883493713724476</v>
      </c>
      <c r="P1113" s="144">
        <v>0.96997514106541349</v>
      </c>
      <c r="Q1113" s="144">
        <v>0.9801762798155037</v>
      </c>
      <c r="R1113" s="110">
        <v>0.99960814904965933</v>
      </c>
    </row>
    <row r="1114" spans="3:19" s="79" customFormat="1" ht="13.15" customHeight="1" x14ac:dyDescent="0.2">
      <c r="C1114" s="114"/>
      <c r="D1114" s="53" t="s">
        <v>159</v>
      </c>
      <c r="E1114" s="53" t="s">
        <v>70</v>
      </c>
      <c r="F1114" s="53" t="s">
        <v>20</v>
      </c>
      <c r="G1114" s="53" t="s">
        <v>192</v>
      </c>
      <c r="H1114" s="110">
        <v>0.10971163374068787</v>
      </c>
      <c r="I1114" s="110">
        <v>0.30741471977560214</v>
      </c>
      <c r="J1114" s="110">
        <v>0.33797910553361804</v>
      </c>
      <c r="K1114" s="110">
        <v>0.35848207149118572</v>
      </c>
      <c r="L1114" s="110">
        <v>0.37838320877816239</v>
      </c>
      <c r="M1114" s="110">
        <v>0.61041653669711438</v>
      </c>
      <c r="N1114" s="110">
        <v>0.62409112687423007</v>
      </c>
      <c r="O1114" s="110">
        <v>0.63392703004761686</v>
      </c>
      <c r="P1114" s="110">
        <v>0.67020336434109717</v>
      </c>
      <c r="Q1114" s="110">
        <v>0.6936791217725955</v>
      </c>
      <c r="R1114" s="110">
        <v>0.78256130626650799</v>
      </c>
    </row>
    <row r="1115" spans="3:19" s="79" customFormat="1" ht="13.15" customHeight="1" x14ac:dyDescent="0.2">
      <c r="C1115" s="114"/>
      <c r="D1115" s="53" t="s">
        <v>159</v>
      </c>
      <c r="E1115" s="53" t="s">
        <v>225</v>
      </c>
      <c r="F1115" s="53" t="s">
        <v>20</v>
      </c>
      <c r="G1115" s="53" t="s">
        <v>192</v>
      </c>
      <c r="H1115" s="110" t="e">
        <v>#N/A</v>
      </c>
      <c r="I1115" s="110" t="e">
        <v>#N/A</v>
      </c>
      <c r="J1115" s="110" t="e">
        <v>#N/A</v>
      </c>
      <c r="K1115" s="110" t="e">
        <v>#N/A</v>
      </c>
      <c r="L1115" s="110" t="e">
        <v>#N/A</v>
      </c>
      <c r="M1115" s="110" t="e">
        <v>#N/A</v>
      </c>
      <c r="N1115" s="110">
        <v>0.19764563522779927</v>
      </c>
      <c r="O1115" s="110">
        <v>0.20517657600390618</v>
      </c>
      <c r="P1115" s="110">
        <v>0.21124468751813832</v>
      </c>
      <c r="Q1115" s="110">
        <v>0.33933937161263766</v>
      </c>
      <c r="R1115" s="110">
        <v>0.67786762687804436</v>
      </c>
    </row>
    <row r="1116" spans="3:19" s="79" customFormat="1" ht="13.15" customHeight="1" x14ac:dyDescent="0.2">
      <c r="C1116" s="114"/>
      <c r="D1116" s="53" t="s">
        <v>159</v>
      </c>
      <c r="E1116" s="53" t="s">
        <v>226</v>
      </c>
      <c r="F1116" s="53" t="s">
        <v>20</v>
      </c>
      <c r="G1116" s="53" t="s">
        <v>192</v>
      </c>
      <c r="H1116" s="110" t="e">
        <v>#N/A</v>
      </c>
      <c r="I1116" s="110" t="e">
        <v>#N/A</v>
      </c>
      <c r="J1116" s="110" t="e">
        <v>#N/A</v>
      </c>
      <c r="K1116" s="110" t="e">
        <v>#N/A</v>
      </c>
      <c r="L1116" s="110" t="e">
        <v>#N/A</v>
      </c>
      <c r="M1116" s="110" t="e">
        <v>#N/A</v>
      </c>
      <c r="N1116" s="110" t="e">
        <v>#N/A</v>
      </c>
      <c r="O1116" s="110" t="e">
        <v>#N/A</v>
      </c>
      <c r="P1116" s="110" t="e">
        <v>#N/A</v>
      </c>
      <c r="Q1116" s="110" t="e">
        <v>#N/A</v>
      </c>
      <c r="R1116" s="110" t="e">
        <v>#N/A</v>
      </c>
      <c r="S1116" s="143"/>
    </row>
    <row r="1117" spans="3:19" s="79" customFormat="1" ht="13.15" customHeight="1" x14ac:dyDescent="0.2">
      <c r="C1117" s="114"/>
      <c r="D1117" s="53" t="s">
        <v>159</v>
      </c>
      <c r="E1117" s="53" t="s">
        <v>74</v>
      </c>
      <c r="F1117" s="53" t="s">
        <v>20</v>
      </c>
      <c r="G1117" s="53" t="s">
        <v>192</v>
      </c>
      <c r="H1117" s="110">
        <v>0.34356825531506224</v>
      </c>
      <c r="I1117" s="110">
        <v>0.35824908245032111</v>
      </c>
      <c r="J1117" s="110">
        <v>0.35856781367334195</v>
      </c>
      <c r="K1117" s="110">
        <v>0.36385415053380016</v>
      </c>
      <c r="L1117" s="110">
        <v>0.32374903260042243</v>
      </c>
      <c r="M1117" s="110">
        <v>0.47026503378938955</v>
      </c>
      <c r="N1117" s="110">
        <v>0.46985385352083414</v>
      </c>
      <c r="O1117" s="110">
        <v>0.46991039042328564</v>
      </c>
      <c r="P1117" s="110">
        <v>0.53400445018328624</v>
      </c>
      <c r="Q1117" s="110">
        <v>0.50189833548840224</v>
      </c>
      <c r="R1117" s="110">
        <v>0.5158746711228176</v>
      </c>
    </row>
    <row r="1118" spans="3:19" s="79" customFormat="1" ht="13.15" customHeight="1" x14ac:dyDescent="0.2">
      <c r="C1118" s="114"/>
      <c r="D1118" s="53" t="s">
        <v>159</v>
      </c>
      <c r="E1118" s="53" t="s">
        <v>78</v>
      </c>
      <c r="F1118" s="53" t="s">
        <v>20</v>
      </c>
      <c r="G1118" s="53" t="s">
        <v>192</v>
      </c>
      <c r="H1118" s="110">
        <v>0</v>
      </c>
      <c r="I1118" s="110">
        <v>0.16885559945954809</v>
      </c>
      <c r="J1118" s="110">
        <v>0.18764892144711043</v>
      </c>
      <c r="K1118" s="110">
        <v>0.20824323156820027</v>
      </c>
      <c r="L1118" s="110">
        <v>0.21716214428634636</v>
      </c>
      <c r="M1118" s="110">
        <v>0.35329277809141524</v>
      </c>
      <c r="N1118" s="110">
        <v>0.35294591397915792</v>
      </c>
      <c r="O1118" s="110">
        <v>0.35297960495851144</v>
      </c>
      <c r="P1118" s="110">
        <v>0.40896997795814977</v>
      </c>
      <c r="Q1118" s="110">
        <v>0.42117691677265184</v>
      </c>
      <c r="R1118" s="110">
        <v>0.47523432350465805</v>
      </c>
    </row>
    <row r="1119" spans="3:19" s="79" customFormat="1" ht="13.15" customHeight="1" x14ac:dyDescent="0.2">
      <c r="C1119" s="114"/>
      <c r="D1119" s="53" t="s">
        <v>159</v>
      </c>
      <c r="E1119" s="53" t="s">
        <v>82</v>
      </c>
      <c r="F1119" s="53" t="s">
        <v>20</v>
      </c>
      <c r="G1119" s="53" t="s">
        <v>192</v>
      </c>
      <c r="H1119" s="110" t="e">
        <v>#N/A</v>
      </c>
      <c r="I1119" s="110" t="e">
        <v>#N/A</v>
      </c>
      <c r="J1119" s="110" t="e">
        <v>#N/A</v>
      </c>
      <c r="K1119" s="110" t="e">
        <v>#N/A</v>
      </c>
      <c r="L1119" s="110" t="e">
        <v>#N/A</v>
      </c>
      <c r="M1119" s="110" t="e">
        <v>#N/A</v>
      </c>
      <c r="N1119" s="110">
        <v>5.284582012634445E-2</v>
      </c>
      <c r="O1119" s="110">
        <v>6.960761417640704E-2</v>
      </c>
      <c r="P1119" s="110">
        <v>0.13410669405601752</v>
      </c>
      <c r="Q1119" s="110">
        <v>0.19634882952538288</v>
      </c>
      <c r="R1119" s="110">
        <v>0.40076536576702321</v>
      </c>
    </row>
    <row r="1120" spans="3:19" s="79" customFormat="1" ht="13.15" customHeight="1" x14ac:dyDescent="0.2">
      <c r="C1120" s="114"/>
      <c r="D1120" s="53" t="s">
        <v>159</v>
      </c>
      <c r="E1120" s="53" t="s">
        <v>86</v>
      </c>
      <c r="F1120" s="53" t="s">
        <v>20</v>
      </c>
      <c r="G1120" s="53" t="s">
        <v>192</v>
      </c>
      <c r="H1120" s="110">
        <v>0.10971163374068787</v>
      </c>
      <c r="I1120" s="110">
        <v>0.13672856508675699</v>
      </c>
      <c r="J1120" s="110">
        <v>0.1521983577394522</v>
      </c>
      <c r="K1120" s="110">
        <v>0.15394236755718377</v>
      </c>
      <c r="L1120" s="110">
        <v>0.16788738515480456</v>
      </c>
      <c r="M1120" s="110">
        <v>0.18006029621025882</v>
      </c>
      <c r="N1120" s="110">
        <v>0.19764563522779927</v>
      </c>
      <c r="O1120" s="110">
        <v>0.20517657600390618</v>
      </c>
      <c r="P1120" s="110">
        <v>0.21124468751813832</v>
      </c>
      <c r="Q1120" s="110">
        <v>0.33933937161263766</v>
      </c>
      <c r="R1120" s="110">
        <v>0.67786762687804436</v>
      </c>
    </row>
    <row r="1121" spans="3:19" s="79" customFormat="1" ht="13.15" customHeight="1" x14ac:dyDescent="0.2">
      <c r="C1121" s="114"/>
      <c r="D1121" s="53" t="s">
        <v>159</v>
      </c>
      <c r="E1121" s="53" t="s">
        <v>90</v>
      </c>
      <c r="F1121" s="53" t="s">
        <v>20</v>
      </c>
      <c r="G1121" s="53" t="s">
        <v>192</v>
      </c>
      <c r="H1121" s="110">
        <v>0</v>
      </c>
      <c r="I1121" s="110">
        <v>0.11024315551445962</v>
      </c>
      <c r="J1121" s="110">
        <v>0.11625346680060616</v>
      </c>
      <c r="K1121" s="110">
        <v>0.11827261120964573</v>
      </c>
      <c r="L1121" s="110">
        <v>0.12727732597700936</v>
      </c>
      <c r="M1121" s="110">
        <v>0.23295130538023642</v>
      </c>
      <c r="N1121" s="110">
        <v>0.23452582404300568</v>
      </c>
      <c r="O1121" s="110">
        <v>0.23633506205673757</v>
      </c>
      <c r="P1121" s="110">
        <v>0.23650543851058622</v>
      </c>
      <c r="Q1121" s="110">
        <v>0.3067150577842378</v>
      </c>
      <c r="R1121" s="110">
        <v>0.46849453332811375</v>
      </c>
    </row>
    <row r="1122" spans="3:19" s="79" customFormat="1" ht="13.15" customHeight="1" x14ac:dyDescent="0.2">
      <c r="C1122" s="114"/>
      <c r="D1122" s="53" t="s">
        <v>159</v>
      </c>
      <c r="E1122" s="53" t="s">
        <v>94</v>
      </c>
      <c r="F1122" s="53" t="s">
        <v>20</v>
      </c>
      <c r="G1122" s="53" t="s">
        <v>192</v>
      </c>
      <c r="H1122" s="110" t="e">
        <v>#N/A</v>
      </c>
      <c r="I1122" s="110" t="e">
        <v>#N/A</v>
      </c>
      <c r="J1122" s="110" t="e">
        <v>#N/A</v>
      </c>
      <c r="K1122" s="110" t="e">
        <v>#N/A</v>
      </c>
      <c r="L1122" s="110" t="e">
        <v>#N/A</v>
      </c>
      <c r="M1122" s="110" t="e">
        <v>#N/A</v>
      </c>
      <c r="N1122" s="110">
        <v>0</v>
      </c>
      <c r="O1122" s="110">
        <v>0</v>
      </c>
      <c r="P1122" s="110">
        <v>0</v>
      </c>
      <c r="Q1122" s="110">
        <v>0</v>
      </c>
      <c r="R1122" s="110">
        <v>0</v>
      </c>
    </row>
    <row r="1123" spans="3:19" s="79" customFormat="1" ht="13.15" customHeight="1" x14ac:dyDescent="0.2">
      <c r="C1123" s="114"/>
      <c r="D1123" s="53" t="s">
        <v>159</v>
      </c>
      <c r="E1123" s="53" t="s">
        <v>98</v>
      </c>
      <c r="F1123" s="53" t="s">
        <v>20</v>
      </c>
      <c r="G1123" s="53" t="s">
        <v>192</v>
      </c>
      <c r="H1123" s="110" t="e">
        <v>#N/A</v>
      </c>
      <c r="I1123" s="110" t="e">
        <v>#N/A</v>
      </c>
      <c r="J1123" s="110" t="e">
        <v>#N/A</v>
      </c>
      <c r="K1123" s="110" t="e">
        <v>#N/A</v>
      </c>
      <c r="L1123" s="110" t="e">
        <v>#N/A</v>
      </c>
      <c r="M1123" s="110" t="e">
        <v>#N/A</v>
      </c>
      <c r="N1123" s="144">
        <v>0.8637305520810391</v>
      </c>
      <c r="O1123" s="144">
        <v>0.89766987427448941</v>
      </c>
      <c r="P1123" s="144">
        <v>0.93676192051384399</v>
      </c>
      <c r="Q1123" s="144">
        <v>0.96035255963100763</v>
      </c>
      <c r="R1123" s="110">
        <v>0.99921629809931867</v>
      </c>
    </row>
    <row r="1124" spans="3:19" s="79" customFormat="1" ht="13.15" customHeight="1" x14ac:dyDescent="0.2">
      <c r="C1124" s="114"/>
      <c r="D1124" s="53" t="s">
        <v>159</v>
      </c>
      <c r="E1124" s="53" t="s">
        <v>102</v>
      </c>
      <c r="F1124" s="53" t="s">
        <v>20</v>
      </c>
      <c r="G1124" s="53" t="s">
        <v>192</v>
      </c>
      <c r="H1124" s="110">
        <v>0.74034328588592924</v>
      </c>
      <c r="I1124" s="110">
        <v>0.74733873150711883</v>
      </c>
      <c r="J1124" s="110">
        <v>0.80630551508942838</v>
      </c>
      <c r="K1124" s="110">
        <v>0.95507049294991808</v>
      </c>
      <c r="L1124" s="110">
        <v>0.98454402465609692</v>
      </c>
      <c r="M1124" s="110">
        <v>0.99250000000000005</v>
      </c>
      <c r="N1124" s="110">
        <v>0.99546782617996843</v>
      </c>
      <c r="O1124" s="110">
        <v>0.99999912321808193</v>
      </c>
      <c r="P1124" s="110">
        <v>0.99377753765005972</v>
      </c>
      <c r="Q1124" s="110">
        <v>0.99777184929099771</v>
      </c>
      <c r="R1124" s="110" t="e">
        <v>#N/A</v>
      </c>
    </row>
    <row r="1125" spans="3:19" s="79" customFormat="1" ht="13.15" customHeight="1" x14ac:dyDescent="0.2">
      <c r="C1125" s="114"/>
      <c r="D1125" s="53" t="s">
        <v>159</v>
      </c>
      <c r="E1125" s="53" t="s">
        <v>108</v>
      </c>
      <c r="F1125" s="53" t="s">
        <v>20</v>
      </c>
      <c r="G1125" s="53" t="s">
        <v>192</v>
      </c>
      <c r="H1125" s="110" t="e">
        <v>#N/A</v>
      </c>
      <c r="I1125" s="110" t="e">
        <v>#N/A</v>
      </c>
      <c r="J1125" s="110" t="e">
        <v>#N/A</v>
      </c>
      <c r="K1125" s="110" t="e">
        <v>#N/A</v>
      </c>
      <c r="L1125" s="110" t="e">
        <v>#N/A</v>
      </c>
      <c r="M1125" s="110" t="e">
        <v>#N/A</v>
      </c>
      <c r="N1125" s="110" t="e">
        <v>#N/A</v>
      </c>
      <c r="O1125" s="110">
        <v>0</v>
      </c>
      <c r="P1125" s="110">
        <v>1.5000000000000001E-2</v>
      </c>
      <c r="Q1125" s="110">
        <v>0.32488243106373055</v>
      </c>
      <c r="R1125" s="110">
        <v>0.86992677546027841</v>
      </c>
    </row>
    <row r="1126" spans="3:19" s="79" customFormat="1" ht="13.15" customHeight="1" x14ac:dyDescent="0.2">
      <c r="C1126" s="114"/>
      <c r="D1126" s="53" t="s">
        <v>159</v>
      </c>
      <c r="E1126" s="53" t="s">
        <v>207</v>
      </c>
      <c r="F1126" s="53" t="s">
        <v>20</v>
      </c>
      <c r="G1126" s="53" t="s">
        <v>192</v>
      </c>
      <c r="H1126" s="110" t="e">
        <v>#N/A</v>
      </c>
      <c r="I1126" s="110" t="e">
        <v>#N/A</v>
      </c>
      <c r="J1126" s="110" t="e">
        <v>#N/A</v>
      </c>
      <c r="K1126" s="110" t="e">
        <v>#N/A</v>
      </c>
      <c r="L1126" s="110" t="e">
        <v>#N/A</v>
      </c>
      <c r="M1126" s="110" t="e">
        <v>#N/A</v>
      </c>
      <c r="N1126" s="110" t="e">
        <v>#N/A</v>
      </c>
      <c r="O1126" s="110" t="e">
        <v>#N/A</v>
      </c>
      <c r="P1126" s="110" t="e">
        <v>#N/A</v>
      </c>
      <c r="Q1126" s="110">
        <v>6.6752178042968013E-2</v>
      </c>
      <c r="R1126" s="110">
        <v>0.40622809021001932</v>
      </c>
    </row>
    <row r="1127" spans="3:19" s="79" customFormat="1" ht="13.15" customHeight="1" x14ac:dyDescent="0.2">
      <c r="C1127" s="114"/>
      <c r="D1127" s="53" t="s">
        <v>159</v>
      </c>
      <c r="E1127" s="53" t="s">
        <v>112</v>
      </c>
      <c r="F1127" s="53" t="s">
        <v>20</v>
      </c>
      <c r="G1127" s="53" t="s">
        <v>192</v>
      </c>
      <c r="H1127" s="110">
        <v>0.753</v>
      </c>
      <c r="I1127" s="110">
        <v>0.75385368633225613</v>
      </c>
      <c r="J1127" s="110">
        <v>0.75385368633225613</v>
      </c>
      <c r="K1127" s="110">
        <v>0.754</v>
      </c>
      <c r="L1127" s="110">
        <v>0.754</v>
      </c>
      <c r="M1127" s="110">
        <v>0.754</v>
      </c>
      <c r="N1127" s="110">
        <v>0.754</v>
      </c>
      <c r="O1127" s="110">
        <v>0.754</v>
      </c>
      <c r="P1127" s="110">
        <v>0.754</v>
      </c>
      <c r="Q1127" s="110">
        <v>0.754</v>
      </c>
      <c r="R1127" s="110">
        <v>0.754</v>
      </c>
    </row>
    <row r="1128" spans="3:19" s="79" customFormat="1" ht="13.15" customHeight="1" x14ac:dyDescent="0.2">
      <c r="C1128" s="114"/>
      <c r="D1128" s="53" t="s">
        <v>159</v>
      </c>
      <c r="E1128" s="53" t="s">
        <v>52</v>
      </c>
      <c r="F1128" s="53" t="s">
        <v>20</v>
      </c>
      <c r="G1128" s="53" t="s">
        <v>192</v>
      </c>
      <c r="H1128" s="110">
        <v>0.9928950612932449</v>
      </c>
      <c r="I1128" s="110">
        <v>0.99132990945328625</v>
      </c>
      <c r="J1128" s="110">
        <v>0.99416258184617146</v>
      </c>
      <c r="K1128" s="110">
        <v>0.99353924701324547</v>
      </c>
      <c r="L1128" s="110">
        <v>0.99690022843266568</v>
      </c>
      <c r="M1128" s="110">
        <v>0.99639679601999409</v>
      </c>
      <c r="N1128" s="110" t="e">
        <v>#N/A</v>
      </c>
      <c r="O1128" s="110" t="e">
        <v>#N/A</v>
      </c>
      <c r="P1128" s="110" t="e">
        <v>#N/A</v>
      </c>
      <c r="Q1128" s="110" t="e">
        <v>#N/A</v>
      </c>
      <c r="R1128" s="110" t="e">
        <v>#N/A</v>
      </c>
    </row>
    <row r="1129" spans="3:19" s="79" customFormat="1" ht="13.15" customHeight="1" x14ac:dyDescent="0.2">
      <c r="C1129" s="114"/>
      <c r="D1129" s="53" t="s">
        <v>159</v>
      </c>
      <c r="E1129" s="53" t="s">
        <v>53</v>
      </c>
      <c r="F1129" s="53" t="s">
        <v>20</v>
      </c>
      <c r="G1129" s="53" t="s">
        <v>192</v>
      </c>
      <c r="H1129" s="110" t="e">
        <v>#N/A</v>
      </c>
      <c r="I1129" s="110" t="e">
        <v>#N/A</v>
      </c>
      <c r="J1129" s="110" t="e">
        <v>#N/A</v>
      </c>
      <c r="K1129" s="110" t="e">
        <v>#N/A</v>
      </c>
      <c r="L1129" s="110">
        <v>0.23649154820246185</v>
      </c>
      <c r="M1129" s="110">
        <v>0.32779709707741894</v>
      </c>
      <c r="N1129" s="110" t="e">
        <v>#N/A</v>
      </c>
      <c r="O1129" s="110" t="e">
        <v>#N/A</v>
      </c>
      <c r="P1129" s="110" t="e">
        <v>#N/A</v>
      </c>
      <c r="Q1129" s="110" t="e">
        <v>#N/A</v>
      </c>
      <c r="R1129" s="110" t="e">
        <v>#N/A</v>
      </c>
    </row>
    <row r="1130" spans="3:19" s="79" customFormat="1" ht="13.15" customHeight="1" x14ac:dyDescent="0.2">
      <c r="C1130" s="114"/>
      <c r="D1130" s="53" t="s">
        <v>159</v>
      </c>
      <c r="E1130" s="53" t="s">
        <v>129</v>
      </c>
      <c r="F1130" s="53" t="s">
        <v>20</v>
      </c>
      <c r="G1130" s="53" t="s">
        <v>192</v>
      </c>
      <c r="H1130" s="110">
        <v>0.38744236823952849</v>
      </c>
      <c r="I1130" s="110">
        <v>0.39951763134475354</v>
      </c>
      <c r="J1130" s="110">
        <v>0.43120456677807228</v>
      </c>
      <c r="K1130" s="110">
        <v>0.15394066277449658</v>
      </c>
      <c r="L1130" s="110">
        <v>8.0498711294679004E-2</v>
      </c>
      <c r="M1130" s="110">
        <v>8.0838374164681967E-2</v>
      </c>
      <c r="N1130" s="110" t="e">
        <v>#N/A</v>
      </c>
      <c r="O1130" s="110" t="e">
        <v>#N/A</v>
      </c>
      <c r="P1130" s="110" t="e">
        <v>#N/A</v>
      </c>
      <c r="Q1130" s="110" t="e">
        <v>#N/A</v>
      </c>
      <c r="R1130" s="110" t="e">
        <v>#N/A</v>
      </c>
    </row>
    <row r="1131" spans="3:19" s="79" customFormat="1" ht="13.15" customHeight="1" x14ac:dyDescent="0.2">
      <c r="C1131" s="114"/>
      <c r="D1131" s="53" t="s">
        <v>159</v>
      </c>
      <c r="E1131" s="53" t="s">
        <v>124</v>
      </c>
      <c r="F1131" s="53" t="s">
        <v>20</v>
      </c>
      <c r="G1131" s="53" t="s">
        <v>192</v>
      </c>
      <c r="H1131" s="110">
        <v>0.12446943458935121</v>
      </c>
      <c r="I1131" s="110">
        <v>0.1378003780471731</v>
      </c>
      <c r="J1131" s="110">
        <v>0.14531314098315642</v>
      </c>
      <c r="K1131" s="110">
        <v>0.1478369154954878</v>
      </c>
      <c r="L1131" s="110">
        <v>0.15233151026530861</v>
      </c>
      <c r="M1131" s="110">
        <v>0.24539052233283765</v>
      </c>
      <c r="N1131" s="110" t="e">
        <v>#N/A</v>
      </c>
      <c r="O1131" s="110" t="e">
        <v>#N/A</v>
      </c>
      <c r="P1131" s="110" t="e">
        <v>#N/A</v>
      </c>
      <c r="Q1131" s="110" t="e">
        <v>#N/A</v>
      </c>
      <c r="R1131" s="110" t="e">
        <v>#N/A</v>
      </c>
    </row>
    <row r="1132" spans="3:19" s="79" customFormat="1" ht="13.15" customHeight="1" x14ac:dyDescent="0.2">
      <c r="C1132" s="114"/>
      <c r="D1132" s="53" t="s">
        <v>159</v>
      </c>
      <c r="E1132" s="53" t="s">
        <v>134</v>
      </c>
      <c r="F1132" s="53" t="s">
        <v>20</v>
      </c>
      <c r="G1132" s="53" t="s">
        <v>192</v>
      </c>
      <c r="H1132" s="110">
        <v>0.97108560808299238</v>
      </c>
      <c r="I1132" s="110">
        <v>0.98012722467568425</v>
      </c>
      <c r="J1132" s="110">
        <v>0.97999999999999976</v>
      </c>
      <c r="K1132" s="110">
        <v>0.97464706849811822</v>
      </c>
      <c r="L1132" s="110">
        <v>0.97706304778270481</v>
      </c>
      <c r="M1132" s="110">
        <v>0.98100000000000009</v>
      </c>
      <c r="N1132" s="110" t="e">
        <v>#N/A</v>
      </c>
      <c r="O1132" s="110" t="e">
        <v>#N/A</v>
      </c>
      <c r="P1132" s="110" t="e">
        <v>#N/A</v>
      </c>
      <c r="Q1132" s="110" t="e">
        <v>#N/A</v>
      </c>
      <c r="R1132" s="110" t="e">
        <v>#N/A</v>
      </c>
    </row>
    <row r="1133" spans="3:19" s="79" customFormat="1" ht="13.15" customHeight="1" x14ac:dyDescent="0.2">
      <c r="C1133" s="114"/>
      <c r="D1133" s="53" t="s">
        <v>161</v>
      </c>
      <c r="E1133" s="53" t="s">
        <v>31</v>
      </c>
      <c r="F1133" s="53" t="s">
        <v>20</v>
      </c>
      <c r="G1133" s="53" t="s">
        <v>152</v>
      </c>
      <c r="H1133" s="115">
        <v>463391.92071442422</v>
      </c>
      <c r="I1133" s="115">
        <v>463872.85714285716</v>
      </c>
      <c r="J1133" s="115">
        <v>488186.78015904775</v>
      </c>
      <c r="K1133" s="115">
        <v>489771.9684340508</v>
      </c>
      <c r="L1133" s="115">
        <v>489984.92100000003</v>
      </c>
      <c r="M1133" s="115">
        <v>490173.67380355502</v>
      </c>
      <c r="N1133" s="115">
        <v>461392.06608746771</v>
      </c>
      <c r="O1133" s="115">
        <v>488313.7329840954</v>
      </c>
      <c r="P1133" s="115">
        <v>485748.5159721158</v>
      </c>
      <c r="Q1133" s="115">
        <v>485775.97477827873</v>
      </c>
      <c r="R1133" s="115">
        <v>485934.99999997939</v>
      </c>
      <c r="S1133" s="143"/>
    </row>
    <row r="1134" spans="3:19" s="79" customFormat="1" ht="13.15" customHeight="1" x14ac:dyDescent="0.2">
      <c r="C1134" s="114"/>
      <c r="D1134" s="53" t="s">
        <v>161</v>
      </c>
      <c r="E1134" s="53" t="s">
        <v>65</v>
      </c>
      <c r="F1134" s="53" t="s">
        <v>20</v>
      </c>
      <c r="G1134" s="53" t="s">
        <v>192</v>
      </c>
      <c r="H1134" s="110">
        <v>0.81683608261296115</v>
      </c>
      <c r="I1134" s="110">
        <v>0.83190039767480783</v>
      </c>
      <c r="J1134" s="110">
        <v>0.83935361295563493</v>
      </c>
      <c r="K1134" s="110">
        <v>0.83983143968784946</v>
      </c>
      <c r="L1134" s="110">
        <v>0.84013595519674167</v>
      </c>
      <c r="M1134" s="110">
        <v>0.84268059750136293</v>
      </c>
      <c r="N1134" s="110">
        <v>0.84058185740671543</v>
      </c>
      <c r="O1134" s="110">
        <v>0.83061240078088394</v>
      </c>
      <c r="P1134" s="110">
        <v>0.82444223278835405</v>
      </c>
      <c r="Q1134" s="110">
        <v>0.80108302363975059</v>
      </c>
      <c r="R1134" s="110">
        <v>0.76631740887943867</v>
      </c>
    </row>
    <row r="1135" spans="3:19" s="79" customFormat="1" ht="13.15" customHeight="1" x14ac:dyDescent="0.2">
      <c r="C1135" s="114"/>
      <c r="D1135" s="53" t="s">
        <v>161</v>
      </c>
      <c r="E1135" s="53" t="s">
        <v>70</v>
      </c>
      <c r="F1135" s="53" t="s">
        <v>20</v>
      </c>
      <c r="G1135" s="53" t="s">
        <v>192</v>
      </c>
      <c r="H1135" s="110">
        <v>7.4125602485402592E-2</v>
      </c>
      <c r="I1135" s="110">
        <v>8.1103427905100167E-2</v>
      </c>
      <c r="J1135" s="110">
        <v>8.1981571534268854E-2</v>
      </c>
      <c r="K1135" s="110">
        <v>8.2426386755714356E-2</v>
      </c>
      <c r="L1135" s="110">
        <v>8.3020274168551747E-2</v>
      </c>
      <c r="M1135" s="110">
        <v>9.3207020085146794E-2</v>
      </c>
      <c r="N1135" s="110">
        <v>9.0885832659667418E-2</v>
      </c>
      <c r="O1135" s="110">
        <v>0.5315355196552406</v>
      </c>
      <c r="P1135" s="110">
        <v>0.52868109668147045</v>
      </c>
      <c r="Q1135" s="110">
        <v>0.51131713863177453</v>
      </c>
      <c r="R1135" s="110">
        <v>0.56763949349301956</v>
      </c>
    </row>
    <row r="1136" spans="3:19" s="79" customFormat="1" ht="13.15" customHeight="1" x14ac:dyDescent="0.2">
      <c r="C1136" s="114"/>
      <c r="D1136" s="53" t="s">
        <v>161</v>
      </c>
      <c r="E1136" s="53" t="s">
        <v>225</v>
      </c>
      <c r="F1136" s="53" t="s">
        <v>20</v>
      </c>
      <c r="G1136" s="53" t="s">
        <v>192</v>
      </c>
      <c r="H1136" s="110" t="e">
        <v>#N/A</v>
      </c>
      <c r="I1136" s="110" t="e">
        <v>#N/A</v>
      </c>
      <c r="J1136" s="110" t="e">
        <v>#N/A</v>
      </c>
      <c r="K1136" s="110" t="e">
        <v>#N/A</v>
      </c>
      <c r="L1136" s="110" t="e">
        <v>#N/A</v>
      </c>
      <c r="M1136" s="110" t="e">
        <v>#N/A</v>
      </c>
      <c r="N1136" s="110">
        <v>9.0885832659667418E-2</v>
      </c>
      <c r="O1136" s="110">
        <v>9.3647109340813772E-2</v>
      </c>
      <c r="P1136" s="110">
        <v>0.12409773510943814</v>
      </c>
      <c r="Q1136" s="110">
        <v>0.25365525490718716</v>
      </c>
      <c r="R1136" s="110">
        <v>0.39342656923457214</v>
      </c>
    </row>
    <row r="1137" spans="3:19" s="79" customFormat="1" ht="13.15" customHeight="1" x14ac:dyDescent="0.2">
      <c r="C1137" s="114"/>
      <c r="D1137" s="53" t="s">
        <v>161</v>
      </c>
      <c r="E1137" s="53" t="s">
        <v>226</v>
      </c>
      <c r="F1137" s="53" t="s">
        <v>20</v>
      </c>
      <c r="G1137" s="53" t="s">
        <v>192</v>
      </c>
      <c r="H1137" s="110" t="e">
        <v>#N/A</v>
      </c>
      <c r="I1137" s="110" t="e">
        <v>#N/A</v>
      </c>
      <c r="J1137" s="110" t="e">
        <v>#N/A</v>
      </c>
      <c r="K1137" s="110" t="e">
        <v>#N/A</v>
      </c>
      <c r="L1137" s="110" t="e">
        <v>#N/A</v>
      </c>
      <c r="M1137" s="110" t="e">
        <v>#N/A</v>
      </c>
      <c r="N1137" s="110" t="e">
        <v>#N/A</v>
      </c>
      <c r="O1137" s="110" t="e">
        <v>#N/A</v>
      </c>
      <c r="P1137" s="110" t="e">
        <v>#N/A</v>
      </c>
      <c r="Q1137" s="110" t="e">
        <v>#N/A</v>
      </c>
      <c r="R1137" s="110" t="e">
        <v>#N/A</v>
      </c>
      <c r="S1137" s="143"/>
    </row>
    <row r="1138" spans="3:19" s="79" customFormat="1" ht="13.15" customHeight="1" x14ac:dyDescent="0.2">
      <c r="C1138" s="114"/>
      <c r="D1138" s="53" t="s">
        <v>161</v>
      </c>
      <c r="E1138" s="53" t="s">
        <v>74</v>
      </c>
      <c r="F1138" s="53" t="s">
        <v>20</v>
      </c>
      <c r="G1138" s="53" t="s">
        <v>192</v>
      </c>
      <c r="H1138" s="110">
        <v>0.77950353130684191</v>
      </c>
      <c r="I1138" s="110">
        <v>0.7944612040759329</v>
      </c>
      <c r="J1138" s="110">
        <v>0.802422508841381</v>
      </c>
      <c r="K1138" s="110">
        <v>0.81651650699612777</v>
      </c>
      <c r="L1138" s="110">
        <v>0.8165913227663667</v>
      </c>
      <c r="M1138" s="110">
        <v>0.81841272372121432</v>
      </c>
      <c r="N1138" s="110">
        <v>0.81675092244719116</v>
      </c>
      <c r="O1138" s="110">
        <v>0.78335824584100822</v>
      </c>
      <c r="P1138" s="110">
        <v>0.74397678472221995</v>
      </c>
      <c r="Q1138" s="110">
        <v>0.59517272727971693</v>
      </c>
      <c r="R1138" s="110">
        <v>0.42009028022742428</v>
      </c>
    </row>
    <row r="1139" spans="3:19" s="79" customFormat="1" ht="13.15" customHeight="1" x14ac:dyDescent="0.2">
      <c r="C1139" s="114"/>
      <c r="D1139" s="53" t="s">
        <v>161</v>
      </c>
      <c r="E1139" s="53" t="s">
        <v>78</v>
      </c>
      <c r="F1139" s="53" t="s">
        <v>20</v>
      </c>
      <c r="G1139" s="53" t="s">
        <v>192</v>
      </c>
      <c r="H1139" s="110">
        <v>0.41400000000000003</v>
      </c>
      <c r="I1139" s="110">
        <v>0.43555933009464315</v>
      </c>
      <c r="J1139" s="110">
        <v>0.43551151606935928</v>
      </c>
      <c r="K1139" s="110">
        <v>0.43571201634065043</v>
      </c>
      <c r="L1139" s="110">
        <v>0.4363039688774043</v>
      </c>
      <c r="M1139" s="110">
        <v>0.43659094710485563</v>
      </c>
      <c r="N1139" s="110">
        <v>0.43735584574953162</v>
      </c>
      <c r="O1139" s="110">
        <v>0.42657909040965697</v>
      </c>
      <c r="P1139" s="110">
        <v>0.40738895146871323</v>
      </c>
      <c r="Q1139" s="110">
        <v>0.35640696535543309</v>
      </c>
      <c r="R1139" s="110">
        <v>0.26277205689738109</v>
      </c>
    </row>
    <row r="1140" spans="3:19" s="79" customFormat="1" ht="13.15" customHeight="1" x14ac:dyDescent="0.2">
      <c r="C1140" s="114"/>
      <c r="D1140" s="53" t="s">
        <v>161</v>
      </c>
      <c r="E1140" s="53" t="s">
        <v>82</v>
      </c>
      <c r="F1140" s="53" t="s">
        <v>20</v>
      </c>
      <c r="G1140" s="53" t="s">
        <v>192</v>
      </c>
      <c r="H1140" s="110" t="e">
        <v>#N/A</v>
      </c>
      <c r="I1140" s="110" t="e">
        <v>#N/A</v>
      </c>
      <c r="J1140" s="110" t="e">
        <v>#N/A</v>
      </c>
      <c r="K1140" s="110" t="e">
        <v>#N/A</v>
      </c>
      <c r="L1140" s="110" t="e">
        <v>#N/A</v>
      </c>
      <c r="M1140" s="110" t="e">
        <v>#N/A</v>
      </c>
      <c r="N1140" s="110">
        <v>8.7869278999698847E-2</v>
      </c>
      <c r="O1140" s="110">
        <v>0.11013468332776785</v>
      </c>
      <c r="P1140" s="110">
        <v>0.14379166087938672</v>
      </c>
      <c r="Q1140" s="110">
        <v>0.16489120122390405</v>
      </c>
      <c r="R1140" s="110">
        <v>0.13344789193303874</v>
      </c>
    </row>
    <row r="1141" spans="3:19" s="79" customFormat="1" ht="13.15" customHeight="1" x14ac:dyDescent="0.2">
      <c r="C1141" s="114"/>
      <c r="D1141" s="53" t="s">
        <v>161</v>
      </c>
      <c r="E1141" s="53" t="s">
        <v>86</v>
      </c>
      <c r="F1141" s="53" t="s">
        <v>20</v>
      </c>
      <c r="G1141" s="53" t="s">
        <v>192</v>
      </c>
      <c r="H1141" s="110">
        <v>7.4125602485402592E-2</v>
      </c>
      <c r="I1141" s="110">
        <v>8.1103427905100167E-2</v>
      </c>
      <c r="J1141" s="110">
        <v>8.1981571534268854E-2</v>
      </c>
      <c r="K1141" s="110">
        <v>8.2426386755714356E-2</v>
      </c>
      <c r="L1141" s="110">
        <v>8.3020274168551747E-2</v>
      </c>
      <c r="M1141" s="110">
        <v>9.3207020085146794E-2</v>
      </c>
      <c r="N1141" s="110">
        <v>9.0885832659667418E-2</v>
      </c>
      <c r="O1141" s="110">
        <v>9.3647109340813772E-2</v>
      </c>
      <c r="P1141" s="110">
        <v>0.12409773510943814</v>
      </c>
      <c r="Q1141" s="110">
        <v>0.25365525490718716</v>
      </c>
      <c r="R1141" s="110">
        <v>0.39342656923457214</v>
      </c>
    </row>
    <row r="1142" spans="3:19" s="79" customFormat="1" ht="13.15" customHeight="1" x14ac:dyDescent="0.2">
      <c r="C1142" s="114"/>
      <c r="D1142" s="53" t="s">
        <v>161</v>
      </c>
      <c r="E1142" s="53" t="s">
        <v>90</v>
      </c>
      <c r="F1142" s="53" t="s">
        <v>20</v>
      </c>
      <c r="G1142" s="53" t="s">
        <v>192</v>
      </c>
      <c r="H1142" s="110">
        <v>0</v>
      </c>
      <c r="I1142" s="110">
        <v>0</v>
      </c>
      <c r="J1142" s="110">
        <v>0</v>
      </c>
      <c r="K1142" s="110">
        <v>0</v>
      </c>
      <c r="L1142" s="110">
        <v>0</v>
      </c>
      <c r="M1142" s="110">
        <v>0</v>
      </c>
      <c r="N1142" s="110">
        <v>0</v>
      </c>
      <c r="O1142" s="110">
        <v>0</v>
      </c>
      <c r="P1142" s="110">
        <v>0</v>
      </c>
      <c r="Q1142" s="110">
        <v>0</v>
      </c>
      <c r="R1142" s="110">
        <v>0</v>
      </c>
    </row>
    <row r="1143" spans="3:19" s="79" customFormat="1" ht="13.15" customHeight="1" x14ac:dyDescent="0.2">
      <c r="C1143" s="114"/>
      <c r="D1143" s="53" t="s">
        <v>161</v>
      </c>
      <c r="E1143" s="53" t="s">
        <v>94</v>
      </c>
      <c r="F1143" s="53" t="s">
        <v>20</v>
      </c>
      <c r="G1143" s="53" t="s">
        <v>192</v>
      </c>
      <c r="H1143" s="110" t="e">
        <v>#N/A</v>
      </c>
      <c r="I1143" s="110" t="e">
        <v>#N/A</v>
      </c>
      <c r="J1143" s="110" t="e">
        <v>#N/A</v>
      </c>
      <c r="K1143" s="110" t="e">
        <v>#N/A</v>
      </c>
      <c r="L1143" s="110" t="e">
        <v>#N/A</v>
      </c>
      <c r="M1143" s="110" t="e">
        <v>#N/A</v>
      </c>
      <c r="N1143" s="110">
        <v>0</v>
      </c>
      <c r="O1143" s="110">
        <v>0</v>
      </c>
      <c r="P1143" s="110">
        <v>0</v>
      </c>
      <c r="Q1143" s="110">
        <v>0</v>
      </c>
      <c r="R1143" s="110">
        <v>0</v>
      </c>
    </row>
    <row r="1144" spans="3:19" s="79" customFormat="1" ht="13.15" customHeight="1" x14ac:dyDescent="0.2">
      <c r="C1144" s="114"/>
      <c r="D1144" s="53" t="s">
        <v>161</v>
      </c>
      <c r="E1144" s="53" t="s">
        <v>98</v>
      </c>
      <c r="F1144" s="53" t="s">
        <v>20</v>
      </c>
      <c r="G1144" s="53" t="s">
        <v>192</v>
      </c>
      <c r="H1144" s="110" t="e">
        <v>#N/A</v>
      </c>
      <c r="I1144" s="110" t="e">
        <v>#N/A</v>
      </c>
      <c r="J1144" s="110" t="e">
        <v>#N/A</v>
      </c>
      <c r="K1144" s="110" t="e">
        <v>#N/A</v>
      </c>
      <c r="L1144" s="110" t="e">
        <v>#N/A</v>
      </c>
      <c r="M1144" s="110" t="e">
        <v>#N/A</v>
      </c>
      <c r="N1144" s="110">
        <v>0</v>
      </c>
      <c r="O1144" s="110">
        <v>0</v>
      </c>
      <c r="P1144" s="110">
        <v>0</v>
      </c>
      <c r="Q1144" s="110">
        <v>0</v>
      </c>
      <c r="R1144" s="110">
        <v>0</v>
      </c>
    </row>
    <row r="1145" spans="3:19" s="79" customFormat="1" ht="13.15" customHeight="1" x14ac:dyDescent="0.2">
      <c r="C1145" s="114"/>
      <c r="D1145" s="53" t="s">
        <v>161</v>
      </c>
      <c r="E1145" s="53" t="s">
        <v>102</v>
      </c>
      <c r="F1145" s="53" t="s">
        <v>20</v>
      </c>
      <c r="G1145" s="53" t="s">
        <v>192</v>
      </c>
      <c r="H1145" s="110">
        <v>0.23570936527855255</v>
      </c>
      <c r="I1145" s="110">
        <v>0.56337721953778352</v>
      </c>
      <c r="J1145" s="110">
        <v>0.60087306160649478</v>
      </c>
      <c r="K1145" s="110">
        <v>0.999901995207783</v>
      </c>
      <c r="L1145" s="110">
        <v>0.99990309277261624</v>
      </c>
      <c r="M1145" s="110">
        <v>0.99868148569672277</v>
      </c>
      <c r="N1145" s="110">
        <v>0.99918988896307259</v>
      </c>
      <c r="O1145" s="110">
        <v>0.9992519051271247</v>
      </c>
      <c r="P1145" s="110">
        <v>1</v>
      </c>
      <c r="Q1145" s="110">
        <v>1</v>
      </c>
      <c r="R1145" s="110" t="e">
        <v>#N/A</v>
      </c>
    </row>
    <row r="1146" spans="3:19" s="79" customFormat="1" ht="13.15" customHeight="1" x14ac:dyDescent="0.2">
      <c r="C1146" s="114"/>
      <c r="D1146" s="53" t="s">
        <v>161</v>
      </c>
      <c r="E1146" s="53" t="s">
        <v>108</v>
      </c>
      <c r="F1146" s="53" t="s">
        <v>20</v>
      </c>
      <c r="G1146" s="53" t="s">
        <v>192</v>
      </c>
      <c r="H1146" s="110" t="e">
        <v>#N/A</v>
      </c>
      <c r="I1146" s="110" t="e">
        <v>#N/A</v>
      </c>
      <c r="J1146" s="110" t="e">
        <v>#N/A</v>
      </c>
      <c r="K1146" s="110" t="e">
        <v>#N/A</v>
      </c>
      <c r="L1146" s="110" t="e">
        <v>#N/A</v>
      </c>
      <c r="M1146" s="110" t="e">
        <v>#N/A</v>
      </c>
      <c r="N1146" s="110" t="e">
        <v>#N/A</v>
      </c>
      <c r="O1146" s="110">
        <v>0</v>
      </c>
      <c r="P1146" s="110">
        <v>0.18945478253139952</v>
      </c>
      <c r="Q1146" s="110">
        <v>0.77595679676414231</v>
      </c>
      <c r="R1146" s="110">
        <v>0.92387617748695261</v>
      </c>
    </row>
    <row r="1147" spans="3:19" s="79" customFormat="1" ht="13.15" customHeight="1" x14ac:dyDescent="0.2">
      <c r="C1147" s="114"/>
      <c r="D1147" s="53" t="s">
        <v>161</v>
      </c>
      <c r="E1147" s="53" t="s">
        <v>207</v>
      </c>
      <c r="F1147" s="53" t="s">
        <v>20</v>
      </c>
      <c r="G1147" s="53" t="s">
        <v>192</v>
      </c>
      <c r="H1147" s="110" t="e">
        <v>#N/A</v>
      </c>
      <c r="I1147" s="110" t="e">
        <v>#N/A</v>
      </c>
      <c r="J1147" s="110" t="e">
        <v>#N/A</v>
      </c>
      <c r="K1147" s="110" t="e">
        <v>#N/A</v>
      </c>
      <c r="L1147" s="110" t="e">
        <v>#N/A</v>
      </c>
      <c r="M1147" s="110" t="e">
        <v>#N/A</v>
      </c>
      <c r="N1147" s="110" t="e">
        <v>#N/A</v>
      </c>
      <c r="O1147" s="110" t="e">
        <v>#N/A</v>
      </c>
      <c r="P1147" s="110" t="e">
        <v>#N/A</v>
      </c>
      <c r="Q1147" s="110">
        <v>0.30787732373986143</v>
      </c>
      <c r="R1147" s="110">
        <v>0.50234816122835901</v>
      </c>
    </row>
    <row r="1148" spans="3:19" s="79" customFormat="1" ht="13.15" customHeight="1" x14ac:dyDescent="0.2">
      <c r="C1148" s="114"/>
      <c r="D1148" s="53" t="s">
        <v>161</v>
      </c>
      <c r="E1148" s="53" t="s">
        <v>112</v>
      </c>
      <c r="F1148" s="53" t="s">
        <v>20</v>
      </c>
      <c r="G1148" s="53" t="s">
        <v>192</v>
      </c>
      <c r="H1148" s="110">
        <v>1</v>
      </c>
      <c r="I1148" s="110">
        <v>1</v>
      </c>
      <c r="J1148" s="110">
        <v>1</v>
      </c>
      <c r="K1148" s="110">
        <v>1</v>
      </c>
      <c r="L1148" s="110">
        <v>1</v>
      </c>
      <c r="M1148" s="110">
        <v>1</v>
      </c>
      <c r="N1148" s="110">
        <v>1</v>
      </c>
      <c r="O1148" s="110">
        <v>1</v>
      </c>
      <c r="P1148" s="110">
        <v>1</v>
      </c>
      <c r="Q1148" s="110">
        <v>1</v>
      </c>
      <c r="R1148" s="110">
        <v>1</v>
      </c>
    </row>
    <row r="1149" spans="3:19" s="79" customFormat="1" ht="13.15" customHeight="1" x14ac:dyDescent="0.2">
      <c r="C1149" s="114"/>
      <c r="D1149" s="53" t="s">
        <v>161</v>
      </c>
      <c r="E1149" s="53" t="s">
        <v>52</v>
      </c>
      <c r="F1149" s="53" t="s">
        <v>20</v>
      </c>
      <c r="G1149" s="53" t="s">
        <v>192</v>
      </c>
      <c r="H1149" s="110">
        <v>0.98612388461155875</v>
      </c>
      <c r="I1149" s="110">
        <v>0.98610103402425509</v>
      </c>
      <c r="J1149" s="110">
        <v>0.99989450758993703</v>
      </c>
      <c r="K1149" s="110">
        <v>0.99993670523835976</v>
      </c>
      <c r="L1149" s="110">
        <v>0.99995154638630834</v>
      </c>
      <c r="M1149" s="110">
        <v>0.99934074284836139</v>
      </c>
      <c r="N1149" s="110" t="e">
        <v>#N/A</v>
      </c>
      <c r="O1149" s="110" t="e">
        <v>#N/A</v>
      </c>
      <c r="P1149" s="110" t="e">
        <v>#N/A</v>
      </c>
      <c r="Q1149" s="110" t="e">
        <v>#N/A</v>
      </c>
      <c r="R1149" s="110" t="e">
        <v>#N/A</v>
      </c>
    </row>
    <row r="1150" spans="3:19" s="79" customFormat="1" ht="13.15" customHeight="1" x14ac:dyDescent="0.2">
      <c r="C1150" s="114"/>
      <c r="D1150" s="53" t="s">
        <v>161</v>
      </c>
      <c r="E1150" s="53" t="s">
        <v>53</v>
      </c>
      <c r="F1150" s="53" t="s">
        <v>20</v>
      </c>
      <c r="G1150" s="53" t="s">
        <v>192</v>
      </c>
      <c r="H1150" s="110" t="e">
        <v>#N/A</v>
      </c>
      <c r="I1150" s="110" t="e">
        <v>#N/A</v>
      </c>
      <c r="J1150" s="110" t="e">
        <v>#N/A</v>
      </c>
      <c r="K1150" s="110" t="e">
        <v>#N/A</v>
      </c>
      <c r="L1150" s="110">
        <v>8.3020274168551747E-2</v>
      </c>
      <c r="M1150" s="110">
        <v>9.3207020085146794E-2</v>
      </c>
      <c r="N1150" s="110" t="e">
        <v>#N/A</v>
      </c>
      <c r="O1150" s="110" t="e">
        <v>#N/A</v>
      </c>
      <c r="P1150" s="110" t="e">
        <v>#N/A</v>
      </c>
      <c r="Q1150" s="110" t="e">
        <v>#N/A</v>
      </c>
      <c r="R1150" s="110" t="e">
        <v>#N/A</v>
      </c>
    </row>
    <row r="1151" spans="3:19" s="79" customFormat="1" ht="13.15" customHeight="1" x14ac:dyDescent="0.2">
      <c r="C1151" s="114"/>
      <c r="D1151" s="53" t="s">
        <v>161</v>
      </c>
      <c r="E1151" s="53" t="s">
        <v>129</v>
      </c>
      <c r="F1151" s="53" t="s">
        <v>20</v>
      </c>
      <c r="G1151" s="53" t="s">
        <v>192</v>
      </c>
      <c r="H1151" s="110">
        <v>5.3950012683554786E-4</v>
      </c>
      <c r="I1151" s="110">
        <v>1.1025804484603245E-2</v>
      </c>
      <c r="J1151" s="110">
        <v>1.0989406524505616E-2</v>
      </c>
      <c r="K1151" s="110">
        <v>0</v>
      </c>
      <c r="L1151" s="110">
        <v>0</v>
      </c>
      <c r="M1151" s="110">
        <v>0</v>
      </c>
      <c r="N1151" s="110" t="e">
        <v>#N/A</v>
      </c>
      <c r="O1151" s="110" t="e">
        <v>#N/A</v>
      </c>
      <c r="P1151" s="110" t="e">
        <v>#N/A</v>
      </c>
      <c r="Q1151" s="110" t="e">
        <v>#N/A</v>
      </c>
      <c r="R1151" s="110" t="e">
        <v>#N/A</v>
      </c>
    </row>
    <row r="1152" spans="3:19" s="79" customFormat="1" ht="13.15" customHeight="1" x14ac:dyDescent="0.2">
      <c r="C1152" s="114"/>
      <c r="D1152" s="53" t="s">
        <v>161</v>
      </c>
      <c r="E1152" s="53" t="s">
        <v>124</v>
      </c>
      <c r="F1152" s="53" t="s">
        <v>20</v>
      </c>
      <c r="G1152" s="53" t="s">
        <v>192</v>
      </c>
      <c r="H1152" s="110">
        <v>0</v>
      </c>
      <c r="I1152" s="110">
        <v>0</v>
      </c>
      <c r="J1152" s="110">
        <v>0</v>
      </c>
      <c r="K1152" s="110">
        <v>0</v>
      </c>
      <c r="L1152" s="110">
        <v>0</v>
      </c>
      <c r="M1152" s="110">
        <v>0</v>
      </c>
      <c r="N1152" s="110" t="e">
        <v>#N/A</v>
      </c>
      <c r="O1152" s="110" t="e">
        <v>#N/A</v>
      </c>
      <c r="P1152" s="110" t="e">
        <v>#N/A</v>
      </c>
      <c r="Q1152" s="110" t="e">
        <v>#N/A</v>
      </c>
      <c r="R1152" s="110" t="e">
        <v>#N/A</v>
      </c>
    </row>
    <row r="1153" spans="3:19" s="79" customFormat="1" ht="13.15" customHeight="1" x14ac:dyDescent="0.2">
      <c r="C1153" s="114"/>
      <c r="D1153" s="53" t="s">
        <v>161</v>
      </c>
      <c r="E1153" s="53" t="s">
        <v>134</v>
      </c>
      <c r="F1153" s="53" t="s">
        <v>20</v>
      </c>
      <c r="G1153" s="53" t="s">
        <v>192</v>
      </c>
      <c r="H1153" s="110">
        <v>0.9722477692231174</v>
      </c>
      <c r="I1153" s="110">
        <v>0.97220206804850995</v>
      </c>
      <c r="J1153" s="110">
        <v>0.99978901517987373</v>
      </c>
      <c r="K1153" s="110">
        <v>0.99987341047671974</v>
      </c>
      <c r="L1153" s="110">
        <v>0.99457942502683649</v>
      </c>
      <c r="M1153" s="110">
        <v>0.99868148569672277</v>
      </c>
      <c r="N1153" s="110" t="e">
        <v>#N/A</v>
      </c>
      <c r="O1153" s="110" t="e">
        <v>#N/A</v>
      </c>
      <c r="P1153" s="110" t="e">
        <v>#N/A</v>
      </c>
      <c r="Q1153" s="110" t="e">
        <v>#N/A</v>
      </c>
      <c r="R1153" s="110" t="e">
        <v>#N/A</v>
      </c>
    </row>
    <row r="1154" spans="3:19" s="79" customFormat="1" ht="13.15" customHeight="1" x14ac:dyDescent="0.2">
      <c r="C1154" s="114"/>
      <c r="D1154" s="53" t="s">
        <v>163</v>
      </c>
      <c r="E1154" s="53" t="s">
        <v>31</v>
      </c>
      <c r="F1154" s="53" t="s">
        <v>20</v>
      </c>
      <c r="G1154" s="53" t="s">
        <v>152</v>
      </c>
      <c r="H1154" s="115">
        <v>4978395.7837589309</v>
      </c>
      <c r="I1154" s="115">
        <v>4656097.0981818195</v>
      </c>
      <c r="J1154" s="115">
        <v>4668697.2028529653</v>
      </c>
      <c r="K1154" s="115">
        <v>4708610.7030603373</v>
      </c>
      <c r="L1154" s="115">
        <v>4724125.8931504032</v>
      </c>
      <c r="M1154" s="115">
        <v>4732397.804736984</v>
      </c>
      <c r="N1154" s="115">
        <v>4543697.8591391742</v>
      </c>
      <c r="O1154" s="115">
        <v>4733399.2071180334</v>
      </c>
      <c r="P1154" s="115">
        <v>4745563.1095830426</v>
      </c>
      <c r="Q1154" s="115">
        <v>4521608.409969571</v>
      </c>
      <c r="R1154" s="115">
        <v>4765929.6983228875</v>
      </c>
      <c r="S1154" s="143"/>
    </row>
    <row r="1155" spans="3:19" s="79" customFormat="1" ht="13.15" customHeight="1" x14ac:dyDescent="0.2">
      <c r="C1155" s="114"/>
      <c r="D1155" s="53" t="s">
        <v>163</v>
      </c>
      <c r="E1155" s="53" t="s">
        <v>65</v>
      </c>
      <c r="F1155" s="53" t="s">
        <v>20</v>
      </c>
      <c r="G1155" s="53" t="s">
        <v>192</v>
      </c>
      <c r="H1155" s="110">
        <v>0.98403940057145756</v>
      </c>
      <c r="I1155" s="110">
        <v>0.98982033528976743</v>
      </c>
      <c r="J1155" s="110">
        <v>0.98950244655379094</v>
      </c>
      <c r="K1155" s="110">
        <v>0.99696388205916753</v>
      </c>
      <c r="L1155" s="110">
        <v>0.99969089038685721</v>
      </c>
      <c r="M1155" s="110">
        <v>0.99962390097804787</v>
      </c>
      <c r="N1155" s="110">
        <v>1</v>
      </c>
      <c r="O1155" s="110">
        <v>1</v>
      </c>
      <c r="P1155" s="110">
        <v>0.99884475000774897</v>
      </c>
      <c r="Q1155" s="144">
        <v>0.99915842285680512</v>
      </c>
      <c r="R1155" s="110">
        <v>0.99945354552742971</v>
      </c>
    </row>
    <row r="1156" spans="3:19" s="79" customFormat="1" ht="13.15" customHeight="1" x14ac:dyDescent="0.2">
      <c r="C1156" s="114"/>
      <c r="D1156" s="53" t="s">
        <v>163</v>
      </c>
      <c r="E1156" s="53" t="s">
        <v>70</v>
      </c>
      <c r="F1156" s="53" t="s">
        <v>20</v>
      </c>
      <c r="G1156" s="53" t="s">
        <v>192</v>
      </c>
      <c r="H1156" s="110">
        <v>0.16181631292314475</v>
      </c>
      <c r="I1156" s="110">
        <v>0.19953775285205916</v>
      </c>
      <c r="J1156" s="110">
        <v>0.23048419921984017</v>
      </c>
      <c r="K1156" s="110">
        <v>0.25142682889563567</v>
      </c>
      <c r="L1156" s="110">
        <v>0.27368736523036424</v>
      </c>
      <c r="M1156" s="110">
        <v>0.31225091489008233</v>
      </c>
      <c r="N1156" s="110">
        <v>0.3337854127013653</v>
      </c>
      <c r="O1156" s="110">
        <v>0.37452034887453867</v>
      </c>
      <c r="P1156" s="110">
        <v>0.47211046341514579</v>
      </c>
      <c r="Q1156" s="144">
        <v>0.59562420783845638</v>
      </c>
      <c r="R1156" s="110">
        <v>0.73212808413367125</v>
      </c>
    </row>
    <row r="1157" spans="3:19" s="79" customFormat="1" ht="13.15" customHeight="1" x14ac:dyDescent="0.2">
      <c r="C1157" s="114"/>
      <c r="D1157" s="53" t="s">
        <v>163</v>
      </c>
      <c r="E1157" s="53" t="s">
        <v>225</v>
      </c>
      <c r="F1157" s="53" t="s">
        <v>20</v>
      </c>
      <c r="G1157" s="53" t="s">
        <v>192</v>
      </c>
      <c r="H1157" s="110" t="e">
        <v>#N/A</v>
      </c>
      <c r="I1157" s="110" t="e">
        <v>#N/A</v>
      </c>
      <c r="J1157" s="110" t="e">
        <v>#N/A</v>
      </c>
      <c r="K1157" s="110" t="e">
        <v>#N/A</v>
      </c>
      <c r="L1157" s="110" t="e">
        <v>#N/A</v>
      </c>
      <c r="M1157" s="110" t="e">
        <v>#N/A</v>
      </c>
      <c r="N1157" s="110">
        <v>0.12382566572279899</v>
      </c>
      <c r="O1157" s="110">
        <v>0.18440834704846545</v>
      </c>
      <c r="P1157" s="110">
        <v>0.28783917267404735</v>
      </c>
      <c r="Q1157" s="144">
        <v>0.45855469998357745</v>
      </c>
      <c r="R1157" s="110">
        <v>0.64593557230509691</v>
      </c>
    </row>
    <row r="1158" spans="3:19" s="79" customFormat="1" ht="13.15" customHeight="1" x14ac:dyDescent="0.2">
      <c r="C1158" s="114"/>
      <c r="D1158" s="53" t="s">
        <v>163</v>
      </c>
      <c r="E1158" s="53" t="s">
        <v>226</v>
      </c>
      <c r="F1158" s="53" t="s">
        <v>20</v>
      </c>
      <c r="G1158" s="53" t="s">
        <v>192</v>
      </c>
      <c r="H1158" s="110" t="e">
        <v>#N/A</v>
      </c>
      <c r="I1158" s="110" t="e">
        <v>#N/A</v>
      </c>
      <c r="J1158" s="110" t="e">
        <v>#N/A</v>
      </c>
      <c r="K1158" s="110" t="e">
        <v>#N/A</v>
      </c>
      <c r="L1158" s="110" t="e">
        <v>#N/A</v>
      </c>
      <c r="M1158" s="110" t="e">
        <v>#N/A</v>
      </c>
      <c r="N1158" s="110" t="e">
        <v>#N/A</v>
      </c>
      <c r="O1158" s="110" t="e">
        <v>#N/A</v>
      </c>
      <c r="P1158" s="110" t="e">
        <v>#N/A</v>
      </c>
      <c r="Q1158" s="110" t="e">
        <v>#N/A</v>
      </c>
      <c r="R1158" s="110">
        <v>0.64593557230509691</v>
      </c>
      <c r="S1158" s="143"/>
    </row>
    <row r="1159" spans="3:19" s="79" customFormat="1" ht="13.15" customHeight="1" x14ac:dyDescent="0.2">
      <c r="C1159" s="114"/>
      <c r="D1159" s="53" t="s">
        <v>163</v>
      </c>
      <c r="E1159" s="53" t="s">
        <v>74</v>
      </c>
      <c r="F1159" s="53" t="s">
        <v>20</v>
      </c>
      <c r="G1159" s="53" t="s">
        <v>192</v>
      </c>
      <c r="H1159" s="110">
        <v>0.98307013955908651</v>
      </c>
      <c r="I1159" s="110">
        <v>0.98401236797923797</v>
      </c>
      <c r="J1159" s="110">
        <v>0.98554077966637521</v>
      </c>
      <c r="K1159" s="110">
        <v>0.996140675854298</v>
      </c>
      <c r="L1159" s="110">
        <v>0.99955254873554522</v>
      </c>
      <c r="M1159" s="110">
        <v>0.99937209090499501</v>
      </c>
      <c r="N1159" s="110">
        <v>0.99938064476811195</v>
      </c>
      <c r="O1159" s="110">
        <v>0.99046846176879888</v>
      </c>
      <c r="P1159" s="110">
        <v>0.98254167282622906</v>
      </c>
      <c r="Q1159" s="144">
        <v>0.9762784695402027</v>
      </c>
      <c r="R1159" s="110">
        <v>0.98231882912923696</v>
      </c>
    </row>
    <row r="1160" spans="3:19" s="79" customFormat="1" ht="13.15" customHeight="1" x14ac:dyDescent="0.2">
      <c r="C1160" s="114"/>
      <c r="D1160" s="53" t="s">
        <v>163</v>
      </c>
      <c r="E1160" s="53" t="s">
        <v>78</v>
      </c>
      <c r="F1160" s="53" t="s">
        <v>20</v>
      </c>
      <c r="G1160" s="53" t="s">
        <v>192</v>
      </c>
      <c r="H1160" s="110">
        <v>0.1456582464507232</v>
      </c>
      <c r="I1160" s="110">
        <v>0.17701293850742894</v>
      </c>
      <c r="J1160" s="110">
        <v>0.2114604162946789</v>
      </c>
      <c r="K1160" s="110">
        <v>0.22938878830385515</v>
      </c>
      <c r="L1160" s="110">
        <v>0.23657673363433177</v>
      </c>
      <c r="M1160" s="110">
        <v>0.24310969865573281</v>
      </c>
      <c r="N1160" s="110">
        <v>0.24431521657692495</v>
      </c>
      <c r="O1160" s="110">
        <v>0.24467056246167973</v>
      </c>
      <c r="P1160" s="110">
        <v>0.24751277025318258</v>
      </c>
      <c r="Q1160" s="144">
        <v>0.24870607772823083</v>
      </c>
      <c r="R1160" s="110">
        <v>0.25158251355811351</v>
      </c>
    </row>
    <row r="1161" spans="3:19" s="79" customFormat="1" ht="13.15" customHeight="1" x14ac:dyDescent="0.2">
      <c r="C1161" s="114"/>
      <c r="D1161" s="53" t="s">
        <v>163</v>
      </c>
      <c r="E1161" s="53" t="s">
        <v>82</v>
      </c>
      <c r="F1161" s="53" t="s">
        <v>20</v>
      </c>
      <c r="G1161" s="53" t="s">
        <v>192</v>
      </c>
      <c r="H1161" s="110" t="e">
        <v>#N/A</v>
      </c>
      <c r="I1161" s="110" t="e">
        <v>#N/A</v>
      </c>
      <c r="J1161" s="110" t="e">
        <v>#N/A</v>
      </c>
      <c r="K1161" s="110" t="e">
        <v>#N/A</v>
      </c>
      <c r="L1161" s="110" t="e">
        <v>#N/A</v>
      </c>
      <c r="M1161" s="110" t="e">
        <v>#N/A</v>
      </c>
      <c r="N1161" s="110">
        <v>0</v>
      </c>
      <c r="O1161" s="110">
        <v>0</v>
      </c>
      <c r="P1161" s="110">
        <v>0</v>
      </c>
      <c r="Q1161" s="110">
        <v>0</v>
      </c>
      <c r="R1161" s="110">
        <v>0</v>
      </c>
    </row>
    <row r="1162" spans="3:19" s="79" customFormat="1" ht="13.15" customHeight="1" x14ac:dyDescent="0.2">
      <c r="C1162" s="114"/>
      <c r="D1162" s="53" t="s">
        <v>163</v>
      </c>
      <c r="E1162" s="53" t="s">
        <v>86</v>
      </c>
      <c r="F1162" s="53" t="s">
        <v>20</v>
      </c>
      <c r="G1162" s="53" t="s">
        <v>192</v>
      </c>
      <c r="H1162" s="110">
        <v>1.3200437019167743E-2</v>
      </c>
      <c r="I1162" s="110">
        <v>1.7017979214244781E-2</v>
      </c>
      <c r="J1162" s="110">
        <v>2.0113915734993083E-2</v>
      </c>
      <c r="K1162" s="110">
        <v>2.3216300534760349E-2</v>
      </c>
      <c r="L1162" s="110">
        <v>4.3269206698550937E-2</v>
      </c>
      <c r="M1162" s="110">
        <v>9.298456735181572E-2</v>
      </c>
      <c r="N1162" s="110">
        <v>0.12382566572279899</v>
      </c>
      <c r="O1162" s="110">
        <v>0.18440834704846545</v>
      </c>
      <c r="P1162" s="110">
        <v>0.28783917267404735</v>
      </c>
      <c r="Q1162" s="144">
        <v>0.45855469998357745</v>
      </c>
      <c r="R1162" s="110">
        <v>0.64593557230509691</v>
      </c>
    </row>
    <row r="1163" spans="3:19" s="79" customFormat="1" ht="13.15" customHeight="1" x14ac:dyDescent="0.2">
      <c r="C1163" s="114"/>
      <c r="D1163" s="53" t="s">
        <v>163</v>
      </c>
      <c r="E1163" s="53" t="s">
        <v>90</v>
      </c>
      <c r="F1163" s="53" t="s">
        <v>20</v>
      </c>
      <c r="G1163" s="53" t="s">
        <v>192</v>
      </c>
      <c r="H1163" s="110">
        <v>6.1818365531815167E-3</v>
      </c>
      <c r="I1163" s="110">
        <v>1.2523950004285368E-2</v>
      </c>
      <c r="J1163" s="110">
        <v>6.7770045380214205E-3</v>
      </c>
      <c r="K1163" s="110">
        <v>1.1900860936967536E-2</v>
      </c>
      <c r="L1163" s="110">
        <v>1.1398125485769526E-2</v>
      </c>
      <c r="M1163" s="110">
        <v>1.3211340673492774E-2</v>
      </c>
      <c r="N1163" s="110">
        <v>6.5188710492682447E-3</v>
      </c>
      <c r="O1163" s="110">
        <v>6.5212752955531505E-3</v>
      </c>
      <c r="P1163" s="110">
        <v>2.9140041786001468E-3</v>
      </c>
      <c r="Q1163" s="110">
        <v>2.5544051133965539E-3</v>
      </c>
      <c r="R1163" s="110">
        <v>2.35398139586374E-3</v>
      </c>
    </row>
    <row r="1164" spans="3:19" s="79" customFormat="1" ht="13.15" customHeight="1" x14ac:dyDescent="0.2">
      <c r="C1164" s="114"/>
      <c r="D1164" s="53" t="s">
        <v>163</v>
      </c>
      <c r="E1164" s="53" t="s">
        <v>94</v>
      </c>
      <c r="F1164" s="53" t="s">
        <v>20</v>
      </c>
      <c r="G1164" s="53" t="s">
        <v>192</v>
      </c>
      <c r="H1164" s="110" t="e">
        <v>#N/A</v>
      </c>
      <c r="I1164" s="110" t="e">
        <v>#N/A</v>
      </c>
      <c r="J1164" s="110" t="e">
        <v>#N/A</v>
      </c>
      <c r="K1164" s="110" t="e">
        <v>#N/A</v>
      </c>
      <c r="L1164" s="110" t="e">
        <v>#N/A</v>
      </c>
      <c r="M1164" s="110" t="e">
        <v>#N/A</v>
      </c>
      <c r="N1164" s="110">
        <v>0</v>
      </c>
      <c r="O1164" s="110">
        <v>0</v>
      </c>
      <c r="P1164" s="110">
        <v>0</v>
      </c>
      <c r="Q1164" s="110">
        <v>0</v>
      </c>
      <c r="R1164" s="110">
        <v>0</v>
      </c>
    </row>
    <row r="1165" spans="3:19" s="79" customFormat="1" ht="13.15" customHeight="1" x14ac:dyDescent="0.2">
      <c r="C1165" s="114"/>
      <c r="D1165" s="53" t="s">
        <v>163</v>
      </c>
      <c r="E1165" s="53" t="s">
        <v>98</v>
      </c>
      <c r="F1165" s="53" t="s">
        <v>20</v>
      </c>
      <c r="G1165" s="53" t="s">
        <v>192</v>
      </c>
      <c r="H1165" s="110" t="e">
        <v>#N/A</v>
      </c>
      <c r="I1165" s="110" t="e">
        <v>#N/A</v>
      </c>
      <c r="J1165" s="110" t="e">
        <v>#N/A</v>
      </c>
      <c r="K1165" s="110" t="e">
        <v>#N/A</v>
      </c>
      <c r="L1165" s="110" t="e">
        <v>#N/A</v>
      </c>
      <c r="M1165" s="110" t="e">
        <v>#N/A</v>
      </c>
      <c r="N1165" s="110">
        <v>0.87137020960225486</v>
      </c>
      <c r="O1165" s="110">
        <v>0.88449927137384554</v>
      </c>
      <c r="P1165" s="110">
        <v>0.91243807322408976</v>
      </c>
      <c r="Q1165" s="144">
        <v>0.98407515813554791</v>
      </c>
      <c r="R1165" s="110">
        <v>0.9730169606099871</v>
      </c>
    </row>
    <row r="1166" spans="3:19" s="79" customFormat="1" ht="13.15" customHeight="1" x14ac:dyDescent="0.2">
      <c r="C1166" s="114"/>
      <c r="D1166" s="53" t="s">
        <v>163</v>
      </c>
      <c r="E1166" s="53" t="s">
        <v>102</v>
      </c>
      <c r="F1166" s="53" t="s">
        <v>20</v>
      </c>
      <c r="G1166" s="53" t="s">
        <v>192</v>
      </c>
      <c r="H1166" s="110">
        <v>1.2643149957359051E-4</v>
      </c>
      <c r="I1166" s="110">
        <v>3.9147919935855473E-2</v>
      </c>
      <c r="J1166" s="110">
        <v>5.3056166546296531E-2</v>
      </c>
      <c r="K1166" s="110">
        <v>0.61706646605782922</v>
      </c>
      <c r="L1166" s="110">
        <v>0.87504731069665531</v>
      </c>
      <c r="M1166" s="110">
        <v>0.99765668277344133</v>
      </c>
      <c r="N1166" s="110">
        <v>0.99759636664007501</v>
      </c>
      <c r="O1166" s="110">
        <v>0.99146093554738668</v>
      </c>
      <c r="P1166" s="110">
        <v>0.99744312681267133</v>
      </c>
      <c r="Q1166" s="110">
        <v>0.99919129785038352</v>
      </c>
      <c r="R1166" s="110" t="e">
        <v>#N/A</v>
      </c>
    </row>
    <row r="1167" spans="3:19" s="79" customFormat="1" ht="13.15" customHeight="1" x14ac:dyDescent="0.2">
      <c r="C1167" s="114"/>
      <c r="D1167" s="53" t="s">
        <v>163</v>
      </c>
      <c r="E1167" s="53" t="s">
        <v>108</v>
      </c>
      <c r="F1167" s="53" t="s">
        <v>20</v>
      </c>
      <c r="G1167" s="53" t="s">
        <v>192</v>
      </c>
      <c r="H1167" s="110" t="e">
        <v>#N/A</v>
      </c>
      <c r="I1167" s="110" t="e">
        <v>#N/A</v>
      </c>
      <c r="J1167" s="110" t="e">
        <v>#N/A</v>
      </c>
      <c r="K1167" s="110" t="e">
        <v>#N/A</v>
      </c>
      <c r="L1167" s="110" t="e">
        <v>#N/A</v>
      </c>
      <c r="M1167" s="110" t="e">
        <v>#N/A</v>
      </c>
      <c r="N1167" s="110" t="e">
        <v>#N/A</v>
      </c>
      <c r="O1167" s="110">
        <v>0</v>
      </c>
      <c r="P1167" s="110">
        <v>0.48222948023865575</v>
      </c>
      <c r="Q1167" s="110">
        <v>0.73529226957515248</v>
      </c>
      <c r="R1167" s="110">
        <v>0.91219081030053484</v>
      </c>
    </row>
    <row r="1168" spans="3:19" s="79" customFormat="1" ht="13.15" customHeight="1" x14ac:dyDescent="0.2">
      <c r="C1168" s="114"/>
      <c r="D1168" s="53" t="s">
        <v>163</v>
      </c>
      <c r="E1168" s="53" t="s">
        <v>207</v>
      </c>
      <c r="F1168" s="53" t="s">
        <v>20</v>
      </c>
      <c r="G1168" s="53" t="s">
        <v>192</v>
      </c>
      <c r="H1168" s="110" t="e">
        <v>#N/A</v>
      </c>
      <c r="I1168" s="110" t="e">
        <v>#N/A</v>
      </c>
      <c r="J1168" s="110" t="e">
        <v>#N/A</v>
      </c>
      <c r="K1168" s="110" t="e">
        <v>#N/A</v>
      </c>
      <c r="L1168" s="110" t="e">
        <v>#N/A</v>
      </c>
      <c r="M1168" s="110" t="e">
        <v>#N/A</v>
      </c>
      <c r="N1168" s="110" t="e">
        <v>#N/A</v>
      </c>
      <c r="O1168" s="110" t="e">
        <v>#N/A</v>
      </c>
      <c r="P1168" s="110" t="e">
        <v>#N/A</v>
      </c>
      <c r="Q1168" s="110">
        <v>3.4681801304424983E-2</v>
      </c>
      <c r="R1168" s="110">
        <v>0.11561013176808309</v>
      </c>
    </row>
    <row r="1169" spans="3:19" s="79" customFormat="1" ht="13.15" customHeight="1" x14ac:dyDescent="0.2">
      <c r="C1169" s="114"/>
      <c r="D1169" s="53" t="s">
        <v>163</v>
      </c>
      <c r="E1169" s="53" t="s">
        <v>112</v>
      </c>
      <c r="F1169" s="53" t="s">
        <v>20</v>
      </c>
      <c r="G1169" s="53" t="s">
        <v>192</v>
      </c>
      <c r="H1169" s="110">
        <v>1</v>
      </c>
      <c r="I1169" s="110">
        <v>1</v>
      </c>
      <c r="J1169" s="110">
        <v>1</v>
      </c>
      <c r="K1169" s="110">
        <v>1</v>
      </c>
      <c r="L1169" s="110">
        <v>1</v>
      </c>
      <c r="M1169" s="110">
        <v>1</v>
      </c>
      <c r="N1169" s="110">
        <v>1</v>
      </c>
      <c r="O1169" s="110">
        <v>1</v>
      </c>
      <c r="P1169" s="110">
        <v>1</v>
      </c>
      <c r="Q1169" s="110">
        <v>1</v>
      </c>
      <c r="R1169" s="110">
        <v>1</v>
      </c>
    </row>
    <row r="1170" spans="3:19" s="79" customFormat="1" ht="13.15" customHeight="1" x14ac:dyDescent="0.2">
      <c r="C1170" s="114"/>
      <c r="D1170" s="53" t="s">
        <v>163</v>
      </c>
      <c r="E1170" s="53" t="s">
        <v>52</v>
      </c>
      <c r="F1170" s="53" t="s">
        <v>20</v>
      </c>
      <c r="G1170" s="53" t="s">
        <v>192</v>
      </c>
      <c r="H1170" s="110">
        <v>0.99638997636258941</v>
      </c>
      <c r="I1170" s="110">
        <v>0.99810200653042125</v>
      </c>
      <c r="J1170" s="110">
        <v>0.99775668046273391</v>
      </c>
      <c r="K1170" s="110">
        <v>0.99863391695408998</v>
      </c>
      <c r="L1170" s="110">
        <v>0.99989239990187362</v>
      </c>
      <c r="M1170" s="110">
        <v>0.99989807590199176</v>
      </c>
      <c r="N1170" s="110" t="e">
        <v>#N/A</v>
      </c>
      <c r="O1170" s="110" t="e">
        <v>#N/A</v>
      </c>
      <c r="P1170" s="110" t="e">
        <v>#N/A</v>
      </c>
      <c r="Q1170" s="110" t="e">
        <v>#N/A</v>
      </c>
      <c r="R1170" s="110" t="e">
        <v>#N/A</v>
      </c>
    </row>
    <row r="1171" spans="3:19" s="79" customFormat="1" ht="13.15" customHeight="1" x14ac:dyDescent="0.2">
      <c r="C1171" s="114"/>
      <c r="D1171" s="53" t="s">
        <v>163</v>
      </c>
      <c r="E1171" s="53" t="s">
        <v>53</v>
      </c>
      <c r="F1171" s="53" t="s">
        <v>20</v>
      </c>
      <c r="G1171" s="53" t="s">
        <v>192</v>
      </c>
      <c r="H1171" s="110" t="e">
        <v>#N/A</v>
      </c>
      <c r="I1171" s="110" t="e">
        <v>#N/A</v>
      </c>
      <c r="J1171" s="110" t="e">
        <v>#N/A</v>
      </c>
      <c r="K1171" s="110" t="e">
        <v>#N/A</v>
      </c>
      <c r="L1171" s="110">
        <v>5.3476174313430463E-2</v>
      </c>
      <c r="M1171" s="110">
        <v>0.10214165586971684</v>
      </c>
      <c r="N1171" s="110" t="e">
        <v>#N/A</v>
      </c>
      <c r="O1171" s="110" t="e">
        <v>#N/A</v>
      </c>
      <c r="P1171" s="110" t="e">
        <v>#N/A</v>
      </c>
      <c r="Q1171" s="110" t="e">
        <v>#N/A</v>
      </c>
      <c r="R1171" s="110" t="e">
        <v>#N/A</v>
      </c>
    </row>
    <row r="1172" spans="3:19" s="79" customFormat="1" ht="13.15" customHeight="1" x14ac:dyDescent="0.2">
      <c r="C1172" s="114"/>
      <c r="D1172" s="53" t="s">
        <v>163</v>
      </c>
      <c r="E1172" s="53" t="s">
        <v>129</v>
      </c>
      <c r="F1172" s="53" t="s">
        <v>20</v>
      </c>
      <c r="G1172" s="53" t="s">
        <v>192</v>
      </c>
      <c r="H1172" s="110">
        <v>0</v>
      </c>
      <c r="I1172" s="110">
        <v>0</v>
      </c>
      <c r="J1172" s="110">
        <v>0</v>
      </c>
      <c r="K1172" s="110">
        <v>0</v>
      </c>
      <c r="L1172" s="110">
        <v>0</v>
      </c>
      <c r="M1172" s="110">
        <v>0</v>
      </c>
      <c r="N1172" s="110" t="e">
        <v>#N/A</v>
      </c>
      <c r="O1172" s="110" t="e">
        <v>#N/A</v>
      </c>
      <c r="P1172" s="110" t="e">
        <v>#N/A</v>
      </c>
      <c r="Q1172" s="110" t="e">
        <v>#N/A</v>
      </c>
      <c r="R1172" s="110" t="e">
        <v>#N/A</v>
      </c>
    </row>
    <row r="1173" spans="3:19" s="79" customFormat="1" ht="13.15" customHeight="1" x14ac:dyDescent="0.2">
      <c r="C1173" s="114"/>
      <c r="D1173" s="53" t="s">
        <v>163</v>
      </c>
      <c r="E1173" s="53" t="s">
        <v>124</v>
      </c>
      <c r="F1173" s="53" t="s">
        <v>20</v>
      </c>
      <c r="G1173" s="53" t="s">
        <v>192</v>
      </c>
      <c r="H1173" s="110">
        <v>6.1818365531815167E-3</v>
      </c>
      <c r="I1173" s="110">
        <v>1.2523950004285368E-2</v>
      </c>
      <c r="J1173" s="110">
        <v>6.7770045380214205E-3</v>
      </c>
      <c r="K1173" s="110">
        <v>1.1900860936967536E-2</v>
      </c>
      <c r="L1173" s="110">
        <v>1.1398125485769526E-2</v>
      </c>
      <c r="M1173" s="110">
        <v>1.3211340673492774E-2</v>
      </c>
      <c r="N1173" s="110" t="e">
        <v>#N/A</v>
      </c>
      <c r="O1173" s="110" t="e">
        <v>#N/A</v>
      </c>
      <c r="P1173" s="110" t="e">
        <v>#N/A</v>
      </c>
      <c r="Q1173" s="110" t="e">
        <v>#N/A</v>
      </c>
      <c r="R1173" s="110" t="e">
        <v>#N/A</v>
      </c>
    </row>
    <row r="1174" spans="3:19" s="79" customFormat="1" ht="13.15" customHeight="1" x14ac:dyDescent="0.2">
      <c r="C1174" s="114"/>
      <c r="D1174" s="53" t="s">
        <v>163</v>
      </c>
      <c r="E1174" s="53" t="s">
        <v>134</v>
      </c>
      <c r="F1174" s="53" t="s">
        <v>20</v>
      </c>
      <c r="G1174" s="53" t="s">
        <v>192</v>
      </c>
      <c r="H1174" s="110">
        <v>0.98564646446222781</v>
      </c>
      <c r="I1174" s="110">
        <v>0.98617483965898167</v>
      </c>
      <c r="J1174" s="110">
        <v>0.98651259012489223</v>
      </c>
      <c r="K1174" s="110">
        <v>0.99048165059483317</v>
      </c>
      <c r="L1174" s="110">
        <v>0.99741402890169994</v>
      </c>
      <c r="M1174" s="110">
        <v>0.99769252340423986</v>
      </c>
      <c r="N1174" s="110" t="e">
        <v>#N/A</v>
      </c>
      <c r="O1174" s="110" t="e">
        <v>#N/A</v>
      </c>
      <c r="P1174" s="110" t="e">
        <v>#N/A</v>
      </c>
      <c r="Q1174" s="110" t="e">
        <v>#N/A</v>
      </c>
      <c r="R1174" s="110" t="e">
        <v>#N/A</v>
      </c>
    </row>
    <row r="1175" spans="3:19" s="79" customFormat="1" ht="13.15" customHeight="1" x14ac:dyDescent="0.2">
      <c r="C1175" s="114"/>
      <c r="D1175" s="53" t="s">
        <v>164</v>
      </c>
      <c r="E1175" s="53" t="s">
        <v>31</v>
      </c>
      <c r="F1175" s="53" t="s">
        <v>20</v>
      </c>
      <c r="G1175" s="53" t="s">
        <v>152</v>
      </c>
      <c r="H1175" s="115">
        <v>4023990.7493999996</v>
      </c>
      <c r="I1175" s="115">
        <v>3503625.8284225166</v>
      </c>
      <c r="J1175" s="115">
        <v>3454856.7187578599</v>
      </c>
      <c r="K1175" s="115">
        <v>3467373.3527680775</v>
      </c>
      <c r="L1175" s="115">
        <v>3493617.7417379473</v>
      </c>
      <c r="M1175" s="115">
        <v>3467679.582930658</v>
      </c>
      <c r="N1175" s="115">
        <v>4485800.0000000037</v>
      </c>
      <c r="O1175" s="115">
        <v>4538237.0000000047</v>
      </c>
      <c r="P1175" s="115">
        <v>4371852</v>
      </c>
      <c r="Q1175" s="115">
        <v>4463490</v>
      </c>
      <c r="R1175" s="115">
        <v>4250669</v>
      </c>
      <c r="S1175" s="143"/>
    </row>
    <row r="1176" spans="3:19" s="79" customFormat="1" ht="13.15" customHeight="1" x14ac:dyDescent="0.2">
      <c r="C1176" s="114"/>
      <c r="D1176" s="53" t="s">
        <v>164</v>
      </c>
      <c r="E1176" s="53" t="s">
        <v>65</v>
      </c>
      <c r="F1176" s="53" t="s">
        <v>20</v>
      </c>
      <c r="G1176" s="53" t="s">
        <v>192</v>
      </c>
      <c r="H1176" s="110">
        <v>0.87000000000000011</v>
      </c>
      <c r="I1176" s="110">
        <v>0.876</v>
      </c>
      <c r="J1176" s="110">
        <v>0.88200000000000001</v>
      </c>
      <c r="K1176" s="110">
        <v>0.89</v>
      </c>
      <c r="L1176" s="110">
        <v>0.89100000000000001</v>
      </c>
      <c r="M1176" s="110">
        <v>0.89556499999999994</v>
      </c>
      <c r="N1176" s="110">
        <v>0.92800000000000005</v>
      </c>
      <c r="O1176" s="110">
        <v>0.94899999999999995</v>
      </c>
      <c r="P1176" s="110">
        <v>0.97529999999999994</v>
      </c>
      <c r="Q1176" s="110">
        <v>0.96949999999999992</v>
      </c>
      <c r="R1176" s="110">
        <v>0.97540396877437829</v>
      </c>
    </row>
    <row r="1177" spans="3:19" s="79" customFormat="1" ht="13.15" customHeight="1" x14ac:dyDescent="0.2">
      <c r="C1177" s="114"/>
      <c r="D1177" s="53" t="s">
        <v>164</v>
      </c>
      <c r="E1177" s="53" t="s">
        <v>70</v>
      </c>
      <c r="F1177" s="53" t="s">
        <v>20</v>
      </c>
      <c r="G1177" s="53" t="s">
        <v>192</v>
      </c>
      <c r="H1177" s="110">
        <v>0.21300000000000002</v>
      </c>
      <c r="I1177" s="110">
        <v>0.33100000000000002</v>
      </c>
      <c r="J1177" s="110">
        <v>0.36399999999999993</v>
      </c>
      <c r="K1177" s="110">
        <v>0.48899999999999993</v>
      </c>
      <c r="L1177" s="110">
        <v>0.53900000000000003</v>
      </c>
      <c r="M1177" s="110">
        <v>0.66216903524453519</v>
      </c>
      <c r="N1177" s="110">
        <v>0.746</v>
      </c>
      <c r="O1177" s="110">
        <v>0.81200000000000006</v>
      </c>
      <c r="P1177" s="110">
        <v>0.85329999999999995</v>
      </c>
      <c r="Q1177" s="110">
        <v>0.92789999999999995</v>
      </c>
      <c r="R1177" s="110">
        <v>0.86329999999999996</v>
      </c>
    </row>
    <row r="1178" spans="3:19" s="79" customFormat="1" ht="13.15" customHeight="1" x14ac:dyDescent="0.2">
      <c r="C1178" s="114"/>
      <c r="D1178" s="53" t="s">
        <v>164</v>
      </c>
      <c r="E1178" s="53" t="s">
        <v>225</v>
      </c>
      <c r="F1178" s="53" t="s">
        <v>20</v>
      </c>
      <c r="G1178" s="53" t="s">
        <v>192</v>
      </c>
      <c r="H1178" s="110" t="e">
        <v>#N/A</v>
      </c>
      <c r="I1178" s="110" t="e">
        <v>#N/A</v>
      </c>
      <c r="J1178" s="110" t="e">
        <v>#N/A</v>
      </c>
      <c r="K1178" s="110" t="e">
        <v>#N/A</v>
      </c>
      <c r="L1178" s="110" t="e">
        <v>#N/A</v>
      </c>
      <c r="M1178" s="110" t="e">
        <v>#N/A</v>
      </c>
      <c r="N1178" s="110">
        <v>0.10299136932819167</v>
      </c>
      <c r="O1178" s="110">
        <v>0.16397588819943518</v>
      </c>
      <c r="P1178" s="110">
        <v>0.22450000000000001</v>
      </c>
      <c r="Q1178" s="110">
        <v>0.30120000000000002</v>
      </c>
      <c r="R1178" s="110">
        <v>0.37608310788254734</v>
      </c>
    </row>
    <row r="1179" spans="3:19" s="79" customFormat="1" ht="13.15" customHeight="1" x14ac:dyDescent="0.2">
      <c r="C1179" s="114"/>
      <c r="D1179" s="53" t="s">
        <v>164</v>
      </c>
      <c r="E1179" s="53" t="s">
        <v>226</v>
      </c>
      <c r="F1179" s="53" t="s">
        <v>20</v>
      </c>
      <c r="G1179" s="53" t="s">
        <v>192</v>
      </c>
      <c r="H1179" s="110" t="e">
        <v>#N/A</v>
      </c>
      <c r="I1179" s="110" t="e">
        <v>#N/A</v>
      </c>
      <c r="J1179" s="110" t="e">
        <v>#N/A</v>
      </c>
      <c r="K1179" s="110" t="e">
        <v>#N/A</v>
      </c>
      <c r="L1179" s="110" t="e">
        <v>#N/A</v>
      </c>
      <c r="M1179" s="110" t="e">
        <v>#N/A</v>
      </c>
      <c r="N1179" s="110" t="e">
        <v>#N/A</v>
      </c>
      <c r="O1179" s="110" t="e">
        <v>#N/A</v>
      </c>
      <c r="P1179" s="110" t="e">
        <v>#N/A</v>
      </c>
      <c r="Q1179" s="110" t="e">
        <v>#N/A</v>
      </c>
      <c r="R1179" s="110" t="e">
        <v>#N/A</v>
      </c>
      <c r="S1179" s="143"/>
    </row>
    <row r="1180" spans="3:19" s="79" customFormat="1" ht="13.15" customHeight="1" x14ac:dyDescent="0.2">
      <c r="C1180" s="114"/>
      <c r="D1180" s="53" t="s">
        <v>164</v>
      </c>
      <c r="E1180" s="53" t="s">
        <v>74</v>
      </c>
      <c r="F1180" s="53" t="s">
        <v>20</v>
      </c>
      <c r="G1180" s="53" t="s">
        <v>192</v>
      </c>
      <c r="H1180" s="110">
        <v>0.82399999999999995</v>
      </c>
      <c r="I1180" s="110">
        <v>0.84699999999999998</v>
      </c>
      <c r="J1180" s="110">
        <v>0.85999999999999988</v>
      </c>
      <c r="K1180" s="110">
        <v>0.87599999999999989</v>
      </c>
      <c r="L1180" s="110">
        <v>0.878</v>
      </c>
      <c r="M1180" s="110">
        <v>0.89200000000000002</v>
      </c>
      <c r="N1180" s="110">
        <v>0.91302805033089152</v>
      </c>
      <c r="O1180" s="110">
        <v>0.94616600957786934</v>
      </c>
      <c r="P1180" s="110">
        <v>0.97307937231177999</v>
      </c>
      <c r="Q1180" s="110">
        <v>0.94404961140273647</v>
      </c>
      <c r="R1180" s="110">
        <v>0.94587581390129416</v>
      </c>
    </row>
    <row r="1181" spans="3:19" s="79" customFormat="1" ht="13.15" customHeight="1" x14ac:dyDescent="0.2">
      <c r="C1181" s="114"/>
      <c r="D1181" s="53" t="s">
        <v>164</v>
      </c>
      <c r="E1181" s="53" t="s">
        <v>78</v>
      </c>
      <c r="F1181" s="53" t="s">
        <v>20</v>
      </c>
      <c r="G1181" s="53" t="s">
        <v>192</v>
      </c>
      <c r="H1181" s="110">
        <v>0.16700000000000001</v>
      </c>
      <c r="I1181" s="110">
        <v>0.26</v>
      </c>
      <c r="J1181" s="110">
        <v>0.28499999999999998</v>
      </c>
      <c r="K1181" s="110">
        <v>0.36299999999999999</v>
      </c>
      <c r="L1181" s="110">
        <v>0.44600000000000001</v>
      </c>
      <c r="M1181" s="110">
        <v>0.56100000000000005</v>
      </c>
      <c r="N1181" s="110">
        <v>0.69292806037924448</v>
      </c>
      <c r="O1181" s="110">
        <v>0.76617467059944144</v>
      </c>
      <c r="P1181" s="110">
        <v>0.79275442078094138</v>
      </c>
      <c r="Q1181" s="110">
        <v>0.89673461797830845</v>
      </c>
      <c r="R1181" s="110">
        <v>0.71766114933908054</v>
      </c>
    </row>
    <row r="1182" spans="3:19" s="79" customFormat="1" ht="13.15" customHeight="1" x14ac:dyDescent="0.2">
      <c r="C1182" s="114"/>
      <c r="D1182" s="53" t="s">
        <v>164</v>
      </c>
      <c r="E1182" s="53" t="s">
        <v>82</v>
      </c>
      <c r="F1182" s="53" t="s">
        <v>20</v>
      </c>
      <c r="G1182" s="53" t="s">
        <v>192</v>
      </c>
      <c r="H1182" s="110" t="e">
        <v>#N/A</v>
      </c>
      <c r="I1182" s="110" t="e">
        <v>#N/A</v>
      </c>
      <c r="J1182" s="110" t="e">
        <v>#N/A</v>
      </c>
      <c r="K1182" s="110" t="e">
        <v>#N/A</v>
      </c>
      <c r="L1182" s="110" t="e">
        <v>#N/A</v>
      </c>
      <c r="M1182" s="110" t="e">
        <v>#N/A</v>
      </c>
      <c r="N1182" s="110">
        <v>0.40990194333265217</v>
      </c>
      <c r="O1182" s="110">
        <v>0.51319280746477569</v>
      </c>
      <c r="P1182" s="110">
        <v>0.59329936146054352</v>
      </c>
      <c r="Q1182" s="110">
        <v>0.5033971175022236</v>
      </c>
      <c r="R1182" s="110">
        <v>0.58811189485702131</v>
      </c>
    </row>
    <row r="1183" spans="3:19" s="79" customFormat="1" ht="13.15" customHeight="1" x14ac:dyDescent="0.2">
      <c r="C1183" s="114"/>
      <c r="D1183" s="53" t="s">
        <v>164</v>
      </c>
      <c r="E1183" s="53" t="s">
        <v>86</v>
      </c>
      <c r="F1183" s="53" t="s">
        <v>20</v>
      </c>
      <c r="G1183" s="53" t="s">
        <v>192</v>
      </c>
      <c r="H1183" s="110">
        <v>5.0000000000000001E-3</v>
      </c>
      <c r="I1183" s="110">
        <v>8.0000000000000002E-3</v>
      </c>
      <c r="J1183" s="110">
        <v>1.3999999999999999E-2</v>
      </c>
      <c r="K1183" s="110">
        <v>1.7000000000000001E-2</v>
      </c>
      <c r="L1183" s="110">
        <v>2.4E-2</v>
      </c>
      <c r="M1183" s="110">
        <v>3.6000000000000004E-2</v>
      </c>
      <c r="N1183" s="110">
        <v>5.5962301659698038E-2</v>
      </c>
      <c r="O1183" s="110">
        <v>0.1055669173225805</v>
      </c>
      <c r="P1183" s="110">
        <v>0.11344459967995257</v>
      </c>
      <c r="Q1183" s="110">
        <v>0.1693461842638832</v>
      </c>
      <c r="R1183" s="110">
        <v>0.2556729305434039</v>
      </c>
    </row>
    <row r="1184" spans="3:19" s="79" customFormat="1" ht="13.15" customHeight="1" x14ac:dyDescent="0.2">
      <c r="C1184" s="114"/>
      <c r="D1184" s="53" t="s">
        <v>164</v>
      </c>
      <c r="E1184" s="53" t="s">
        <v>90</v>
      </c>
      <c r="F1184" s="53" t="s">
        <v>20</v>
      </c>
      <c r="G1184" s="53" t="s">
        <v>192</v>
      </c>
      <c r="H1184" s="110">
        <v>8.6999999999999994E-2</v>
      </c>
      <c r="I1184" s="110">
        <v>0.13400000000000001</v>
      </c>
      <c r="J1184" s="110">
        <v>0.14400000000000002</v>
      </c>
      <c r="K1184" s="110">
        <v>0.14899999999999999</v>
      </c>
      <c r="L1184" s="110">
        <v>0.15</v>
      </c>
      <c r="M1184" s="110">
        <v>0.152</v>
      </c>
      <c r="N1184" s="110">
        <v>0.16908551280291073</v>
      </c>
      <c r="O1184" s="110">
        <v>0.16916388521730147</v>
      </c>
      <c r="P1184" s="110">
        <v>0.17495331497955557</v>
      </c>
      <c r="Q1184" s="110">
        <v>0.15314092783897801</v>
      </c>
      <c r="R1184" s="110">
        <v>0.1602023116831727</v>
      </c>
    </row>
    <row r="1185" spans="3:19" s="79" customFormat="1" ht="13.15" customHeight="1" x14ac:dyDescent="0.2">
      <c r="C1185" s="114"/>
      <c r="D1185" s="53" t="s">
        <v>164</v>
      </c>
      <c r="E1185" s="53" t="s">
        <v>94</v>
      </c>
      <c r="F1185" s="53" t="s">
        <v>20</v>
      </c>
      <c r="G1185" s="53" t="s">
        <v>192</v>
      </c>
      <c r="H1185" s="110" t="e">
        <v>#N/A</v>
      </c>
      <c r="I1185" s="110" t="e">
        <v>#N/A</v>
      </c>
      <c r="J1185" s="110" t="e">
        <v>#N/A</v>
      </c>
      <c r="K1185" s="110" t="e">
        <v>#N/A</v>
      </c>
      <c r="L1185" s="110" t="e">
        <v>#N/A</v>
      </c>
      <c r="M1185" s="110" t="e">
        <v>#N/A</v>
      </c>
      <c r="N1185" s="110">
        <v>4.7029067668493574E-2</v>
      </c>
      <c r="O1185" s="110">
        <v>6.9623923800863241E-2</v>
      </c>
      <c r="P1185" s="110">
        <v>0.16778038231852313</v>
      </c>
      <c r="Q1185" s="110">
        <v>0.14848246551465333</v>
      </c>
      <c r="R1185" s="110">
        <v>0.1523016729837115</v>
      </c>
    </row>
    <row r="1186" spans="3:19" s="79" customFormat="1" ht="13.15" customHeight="1" x14ac:dyDescent="0.2">
      <c r="C1186" s="114"/>
      <c r="D1186" s="53" t="s">
        <v>164</v>
      </c>
      <c r="E1186" s="53" t="s">
        <v>98</v>
      </c>
      <c r="F1186" s="53" t="s">
        <v>20</v>
      </c>
      <c r="G1186" s="53" t="s">
        <v>192</v>
      </c>
      <c r="H1186" s="110" t="e">
        <v>#N/A</v>
      </c>
      <c r="I1186" s="110" t="e">
        <v>#N/A</v>
      </c>
      <c r="J1186" s="110" t="e">
        <v>#N/A</v>
      </c>
      <c r="K1186" s="110" t="e">
        <v>#N/A</v>
      </c>
      <c r="L1186" s="110" t="e">
        <v>#N/A</v>
      </c>
      <c r="M1186" s="110" t="e">
        <v>#N/A</v>
      </c>
      <c r="N1186" s="110">
        <v>0.85134678453988255</v>
      </c>
      <c r="O1186" s="110">
        <v>0.86734081050921175</v>
      </c>
      <c r="P1186" s="110">
        <v>0.87940821418474335</v>
      </c>
      <c r="Q1186" s="110">
        <v>0.87122639907337074</v>
      </c>
      <c r="R1186" s="110">
        <v>0.88135195895046181</v>
      </c>
    </row>
    <row r="1187" spans="3:19" s="79" customFormat="1" ht="13.15" customHeight="1" x14ac:dyDescent="0.2">
      <c r="C1187" s="114"/>
      <c r="D1187" s="53" t="s">
        <v>164</v>
      </c>
      <c r="E1187" s="53" t="s">
        <v>102</v>
      </c>
      <c r="F1187" s="53" t="s">
        <v>20</v>
      </c>
      <c r="G1187" s="53" t="s">
        <v>192</v>
      </c>
      <c r="H1187" s="110">
        <v>0.65900000000000003</v>
      </c>
      <c r="I1187" s="110">
        <v>0.78799999999999992</v>
      </c>
      <c r="J1187" s="110">
        <v>0.82499999999999996</v>
      </c>
      <c r="K1187" s="110">
        <v>0.87799999999999989</v>
      </c>
      <c r="L1187" s="110">
        <v>0.879</v>
      </c>
      <c r="M1187" s="110">
        <v>0.90599999999999992</v>
      </c>
      <c r="N1187" s="110">
        <v>0.96743952788623011</v>
      </c>
      <c r="O1187" s="110">
        <v>0.98561455739683235</v>
      </c>
      <c r="P1187" s="110">
        <v>0.99932751611902693</v>
      </c>
      <c r="Q1187" s="110">
        <v>0.99002999894701227</v>
      </c>
      <c r="R1187" s="110" t="e">
        <v>#N/A</v>
      </c>
    </row>
    <row r="1188" spans="3:19" s="79" customFormat="1" ht="13.15" customHeight="1" x14ac:dyDescent="0.2">
      <c r="C1188" s="114"/>
      <c r="D1188" s="53" t="s">
        <v>164</v>
      </c>
      <c r="E1188" s="53" t="s">
        <v>108</v>
      </c>
      <c r="F1188" s="53" t="s">
        <v>20</v>
      </c>
      <c r="G1188" s="53" t="s">
        <v>192</v>
      </c>
      <c r="H1188" s="110" t="e">
        <v>#N/A</v>
      </c>
      <c r="I1188" s="110" t="e">
        <v>#N/A</v>
      </c>
      <c r="J1188" s="110" t="e">
        <v>#N/A</v>
      </c>
      <c r="K1188" s="110" t="e">
        <v>#N/A</v>
      </c>
      <c r="L1188" s="110" t="e">
        <v>#N/A</v>
      </c>
      <c r="M1188" s="110" t="e">
        <v>#N/A</v>
      </c>
      <c r="N1188" s="110" t="e">
        <v>#N/A</v>
      </c>
      <c r="O1188" s="110">
        <v>7.6662577302521783E-3</v>
      </c>
      <c r="P1188" s="110">
        <v>0.49353197318113257</v>
      </c>
      <c r="Q1188" s="110">
        <v>0.74793087919990864</v>
      </c>
      <c r="R1188" s="110">
        <v>0.92773890415838067</v>
      </c>
    </row>
    <row r="1189" spans="3:19" s="79" customFormat="1" ht="13.15" customHeight="1" x14ac:dyDescent="0.2">
      <c r="C1189" s="114"/>
      <c r="D1189" s="53" t="s">
        <v>164</v>
      </c>
      <c r="E1189" s="53" t="s">
        <v>207</v>
      </c>
      <c r="F1189" s="53" t="s">
        <v>20</v>
      </c>
      <c r="G1189" s="53" t="s">
        <v>192</v>
      </c>
      <c r="H1189" s="110" t="e">
        <v>#N/A</v>
      </c>
      <c r="I1189" s="110" t="e">
        <v>#N/A</v>
      </c>
      <c r="J1189" s="110" t="e">
        <v>#N/A</v>
      </c>
      <c r="K1189" s="110" t="e">
        <v>#N/A</v>
      </c>
      <c r="L1189" s="110" t="e">
        <v>#N/A</v>
      </c>
      <c r="M1189" s="110" t="e">
        <v>#N/A</v>
      </c>
      <c r="N1189" s="110" t="e">
        <v>#N/A</v>
      </c>
      <c r="O1189" s="110" t="e">
        <v>#N/A</v>
      </c>
      <c r="P1189" s="110" t="e">
        <v>#N/A</v>
      </c>
      <c r="Q1189" s="110">
        <v>2.1143768665326908E-2</v>
      </c>
      <c r="R1189" s="110">
        <v>4.8133599675721631E-2</v>
      </c>
    </row>
    <row r="1190" spans="3:19" s="79" customFormat="1" ht="13.15" customHeight="1" x14ac:dyDescent="0.2">
      <c r="C1190" s="114"/>
      <c r="D1190" s="53" t="s">
        <v>164</v>
      </c>
      <c r="E1190" s="53" t="s">
        <v>112</v>
      </c>
      <c r="F1190" s="53" t="s">
        <v>20</v>
      </c>
      <c r="G1190" s="53" t="s">
        <v>192</v>
      </c>
      <c r="H1190" s="110">
        <v>1</v>
      </c>
      <c r="I1190" s="110">
        <v>1</v>
      </c>
      <c r="J1190" s="110">
        <v>1</v>
      </c>
      <c r="K1190" s="110">
        <v>1</v>
      </c>
      <c r="L1190" s="110">
        <v>1</v>
      </c>
      <c r="M1190" s="110">
        <v>1</v>
      </c>
      <c r="N1190" s="110">
        <v>1</v>
      </c>
      <c r="O1190" s="110">
        <v>1</v>
      </c>
      <c r="P1190" s="110">
        <v>1</v>
      </c>
      <c r="Q1190" s="110">
        <v>1</v>
      </c>
      <c r="R1190" s="110">
        <v>1</v>
      </c>
    </row>
    <row r="1191" spans="3:19" s="79" customFormat="1" ht="13.15" customHeight="1" x14ac:dyDescent="0.2">
      <c r="C1191" s="114"/>
      <c r="D1191" s="53" t="s">
        <v>164</v>
      </c>
      <c r="E1191" s="53" t="s">
        <v>52</v>
      </c>
      <c r="F1191" s="53" t="s">
        <v>20</v>
      </c>
      <c r="G1191" s="53" t="s">
        <v>192</v>
      </c>
      <c r="H1191" s="110">
        <v>0.98953525149093857</v>
      </c>
      <c r="I1191" s="110">
        <v>0.97678502964220892</v>
      </c>
      <c r="J1191" s="110">
        <v>0.98845275875453786</v>
      </c>
      <c r="K1191" s="110">
        <v>0.98839525787071958</v>
      </c>
      <c r="L1191" s="110">
        <v>0.98840000000000006</v>
      </c>
      <c r="M1191" s="110">
        <v>0.99085361351385437</v>
      </c>
      <c r="N1191" s="110" t="e">
        <v>#N/A</v>
      </c>
      <c r="O1191" s="110" t="e">
        <v>#N/A</v>
      </c>
      <c r="P1191" s="110" t="e">
        <v>#N/A</v>
      </c>
      <c r="Q1191" s="110" t="e">
        <v>#N/A</v>
      </c>
      <c r="R1191" s="110" t="e">
        <v>#N/A</v>
      </c>
    </row>
    <row r="1192" spans="3:19" s="79" customFormat="1" ht="13.15" customHeight="1" x14ac:dyDescent="0.2">
      <c r="C1192" s="114"/>
      <c r="D1192" s="53" t="s">
        <v>164</v>
      </c>
      <c r="E1192" s="53" t="s">
        <v>53</v>
      </c>
      <c r="F1192" s="53" t="s">
        <v>20</v>
      </c>
      <c r="G1192" s="53" t="s">
        <v>192</v>
      </c>
      <c r="H1192" s="110" t="e">
        <v>#N/A</v>
      </c>
      <c r="I1192" s="110" t="e">
        <v>#N/A</v>
      </c>
      <c r="J1192" s="110" t="e">
        <v>#N/A</v>
      </c>
      <c r="K1192" s="110" t="e">
        <v>#N/A</v>
      </c>
      <c r="L1192" s="110">
        <v>0.14976002984583439</v>
      </c>
      <c r="M1192" s="110">
        <v>0.18</v>
      </c>
      <c r="N1192" s="110" t="e">
        <v>#N/A</v>
      </c>
      <c r="O1192" s="110" t="e">
        <v>#N/A</v>
      </c>
      <c r="P1192" s="110" t="e">
        <v>#N/A</v>
      </c>
      <c r="Q1192" s="110" t="e">
        <v>#N/A</v>
      </c>
      <c r="R1192" s="110" t="e">
        <v>#N/A</v>
      </c>
    </row>
    <row r="1193" spans="3:19" s="79" customFormat="1" ht="13.15" customHeight="1" x14ac:dyDescent="0.2">
      <c r="C1193" s="114"/>
      <c r="D1193" s="53" t="s">
        <v>164</v>
      </c>
      <c r="E1193" s="53" t="s">
        <v>129</v>
      </c>
      <c r="F1193" s="53" t="s">
        <v>20</v>
      </c>
      <c r="G1193" s="53" t="s">
        <v>192</v>
      </c>
      <c r="H1193" s="110">
        <v>0.13</v>
      </c>
      <c r="I1193" s="110">
        <v>0.13300000000000001</v>
      </c>
      <c r="J1193" s="110">
        <v>0.14199999999999999</v>
      </c>
      <c r="K1193" s="110">
        <v>0.13699999999999998</v>
      </c>
      <c r="L1193" s="110">
        <v>0.13600000000000001</v>
      </c>
      <c r="M1193" s="110">
        <v>0.13600000000000001</v>
      </c>
      <c r="N1193" s="110" t="e">
        <v>#N/A</v>
      </c>
      <c r="O1193" s="110" t="e">
        <v>#N/A</v>
      </c>
      <c r="P1193" s="110" t="e">
        <v>#N/A</v>
      </c>
      <c r="Q1193" s="110" t="e">
        <v>#N/A</v>
      </c>
      <c r="R1193" s="110" t="e">
        <v>#N/A</v>
      </c>
    </row>
    <row r="1194" spans="3:19" s="79" customFormat="1" ht="13.15" customHeight="1" x14ac:dyDescent="0.2">
      <c r="C1194" s="114"/>
      <c r="D1194" s="53" t="s">
        <v>164</v>
      </c>
      <c r="E1194" s="53" t="s">
        <v>124</v>
      </c>
      <c r="F1194" s="53" t="s">
        <v>20</v>
      </c>
      <c r="G1194" s="53" t="s">
        <v>192</v>
      </c>
      <c r="H1194" s="110">
        <v>0.115</v>
      </c>
      <c r="I1194" s="110">
        <v>0.14000000000000001</v>
      </c>
      <c r="J1194" s="110">
        <v>0.14800000000000002</v>
      </c>
      <c r="K1194" s="110">
        <v>0.152</v>
      </c>
      <c r="L1194" s="110">
        <v>0.152</v>
      </c>
      <c r="M1194" s="110">
        <v>0.155</v>
      </c>
      <c r="N1194" s="110" t="e">
        <v>#N/A</v>
      </c>
      <c r="O1194" s="110" t="e">
        <v>#N/A</v>
      </c>
      <c r="P1194" s="110" t="e">
        <v>#N/A</v>
      </c>
      <c r="Q1194" s="110" t="e">
        <v>#N/A</v>
      </c>
      <c r="R1194" s="110" t="e">
        <v>#N/A</v>
      </c>
    </row>
    <row r="1195" spans="3:19" s="79" customFormat="1" ht="13.15" customHeight="1" x14ac:dyDescent="0.2">
      <c r="C1195" s="114"/>
      <c r="D1195" s="53" t="s">
        <v>164</v>
      </c>
      <c r="E1195" s="53" t="s">
        <v>134</v>
      </c>
      <c r="F1195" s="53" t="s">
        <v>20</v>
      </c>
      <c r="G1195" s="53" t="s">
        <v>192</v>
      </c>
      <c r="H1195" s="110">
        <v>0.59899999999999998</v>
      </c>
      <c r="I1195" s="110">
        <v>0.625</v>
      </c>
      <c r="J1195" s="110">
        <v>0.59599999999999997</v>
      </c>
      <c r="K1195" s="110">
        <v>0.61599999999999999</v>
      </c>
      <c r="L1195" s="110">
        <v>0.60599999999999998</v>
      </c>
      <c r="M1195" s="110">
        <v>0.60399999999999998</v>
      </c>
      <c r="N1195" s="110" t="e">
        <v>#N/A</v>
      </c>
      <c r="O1195" s="110" t="e">
        <v>#N/A</v>
      </c>
      <c r="P1195" s="110" t="e">
        <v>#N/A</v>
      </c>
      <c r="Q1195" s="110" t="e">
        <v>#N/A</v>
      </c>
      <c r="R1195" s="110" t="e">
        <v>#N/A</v>
      </c>
    </row>
    <row r="1196" spans="3:19" s="79" customFormat="1" ht="13.15" customHeight="1" x14ac:dyDescent="0.2">
      <c r="C1196" s="114"/>
      <c r="D1196" s="53" t="s">
        <v>166</v>
      </c>
      <c r="E1196" s="53" t="s">
        <v>31</v>
      </c>
      <c r="F1196" s="53" t="s">
        <v>20</v>
      </c>
      <c r="G1196" s="53" t="s">
        <v>152</v>
      </c>
      <c r="H1196" s="115">
        <v>942070.80000000028</v>
      </c>
      <c r="I1196" s="115">
        <v>866423.46153846139</v>
      </c>
      <c r="J1196" s="115">
        <v>885091.8981580626</v>
      </c>
      <c r="K1196" s="115">
        <v>881732.40109086351</v>
      </c>
      <c r="L1196" s="115">
        <v>870778.30671318423</v>
      </c>
      <c r="M1196" s="115">
        <v>870778.30671318423</v>
      </c>
      <c r="N1196" s="115">
        <v>887163.09474974836</v>
      </c>
      <c r="O1196" s="115">
        <v>887195.64245079679</v>
      </c>
      <c r="P1196" s="115">
        <v>880173.52852192556</v>
      </c>
      <c r="Q1196" s="115">
        <v>877691.95203387539</v>
      </c>
      <c r="R1196" s="115">
        <v>875687.01030927524</v>
      </c>
      <c r="S1196" s="143"/>
    </row>
    <row r="1197" spans="3:19" s="79" customFormat="1" ht="13.15" customHeight="1" x14ac:dyDescent="0.2">
      <c r="C1197" s="114"/>
      <c r="D1197" s="53" t="s">
        <v>166</v>
      </c>
      <c r="E1197" s="53" t="s">
        <v>65</v>
      </c>
      <c r="F1197" s="53" t="s">
        <v>20</v>
      </c>
      <c r="G1197" s="53" t="s">
        <v>192</v>
      </c>
      <c r="H1197" s="110">
        <v>0.752</v>
      </c>
      <c r="I1197" s="110">
        <v>0.76100000000000001</v>
      </c>
      <c r="J1197" s="110">
        <v>0.77332999999999996</v>
      </c>
      <c r="K1197" s="110">
        <v>0.78420448719042302</v>
      </c>
      <c r="L1197" s="110">
        <v>0.87244735805794638</v>
      </c>
      <c r="M1197" s="110">
        <v>0.96328690828136854</v>
      </c>
      <c r="N1197" s="110">
        <v>0.98073774497087951</v>
      </c>
      <c r="O1197" s="110">
        <v>0.96530143315540462</v>
      </c>
      <c r="P1197" s="110">
        <v>0.96099821139330965</v>
      </c>
      <c r="Q1197" s="110">
        <v>0.98064630208361503</v>
      </c>
      <c r="R1197" s="110">
        <v>0.90933082111820329</v>
      </c>
    </row>
    <row r="1198" spans="3:19" s="79" customFormat="1" ht="13.15" customHeight="1" x14ac:dyDescent="0.2">
      <c r="C1198" s="114"/>
      <c r="D1198" s="53" t="s">
        <v>166</v>
      </c>
      <c r="E1198" s="53" t="s">
        <v>70</v>
      </c>
      <c r="F1198" s="53" t="s">
        <v>20</v>
      </c>
      <c r="G1198" s="53" t="s">
        <v>192</v>
      </c>
      <c r="H1198" s="110">
        <v>0</v>
      </c>
      <c r="I1198" s="110">
        <v>4.5585770542637648E-3</v>
      </c>
      <c r="J1198" s="110">
        <v>4.9275614064659776E-3</v>
      </c>
      <c r="K1198" s="110">
        <v>1.0607710494682437E-2</v>
      </c>
      <c r="L1198" s="110">
        <v>0.32393941980875246</v>
      </c>
      <c r="M1198" s="110">
        <v>0.37161497348525524</v>
      </c>
      <c r="N1198" s="110">
        <v>0.40111582692520337</v>
      </c>
      <c r="O1198" s="110">
        <v>0.55391692365552136</v>
      </c>
      <c r="P1198" s="110">
        <v>0.66301558478706357</v>
      </c>
      <c r="Q1198" s="110">
        <v>0.5113468889588102</v>
      </c>
      <c r="R1198" s="110">
        <v>0.54864849119471437</v>
      </c>
    </row>
    <row r="1199" spans="3:19" s="79" customFormat="1" ht="13.15" customHeight="1" x14ac:dyDescent="0.2">
      <c r="C1199" s="114"/>
      <c r="D1199" s="53" t="s">
        <v>166</v>
      </c>
      <c r="E1199" s="53" t="s">
        <v>225</v>
      </c>
      <c r="F1199" s="53" t="s">
        <v>20</v>
      </c>
      <c r="G1199" s="53" t="s">
        <v>192</v>
      </c>
      <c r="H1199" s="110" t="e">
        <v>#N/A</v>
      </c>
      <c r="I1199" s="110" t="e">
        <v>#N/A</v>
      </c>
      <c r="J1199" s="110" t="e">
        <v>#N/A</v>
      </c>
      <c r="K1199" s="110" t="e">
        <v>#N/A</v>
      </c>
      <c r="L1199" s="110" t="e">
        <v>#N/A</v>
      </c>
      <c r="M1199" s="110" t="e">
        <v>#N/A</v>
      </c>
      <c r="N1199" s="110">
        <v>0</v>
      </c>
      <c r="O1199" s="110">
        <v>5.6357355252421633E-5</v>
      </c>
      <c r="P1199" s="110">
        <v>0</v>
      </c>
      <c r="Q1199" s="110">
        <v>0</v>
      </c>
      <c r="R1199" s="110">
        <v>0</v>
      </c>
    </row>
    <row r="1200" spans="3:19" s="79" customFormat="1" ht="13.15" customHeight="1" x14ac:dyDescent="0.2">
      <c r="C1200" s="114"/>
      <c r="D1200" s="53" t="s">
        <v>166</v>
      </c>
      <c r="E1200" s="53" t="s">
        <v>226</v>
      </c>
      <c r="F1200" s="53" t="s">
        <v>20</v>
      </c>
      <c r="G1200" s="53" t="s">
        <v>192</v>
      </c>
      <c r="H1200" s="110" t="e">
        <v>#N/A</v>
      </c>
      <c r="I1200" s="110" t="e">
        <v>#N/A</v>
      </c>
      <c r="J1200" s="110" t="e">
        <v>#N/A</v>
      </c>
      <c r="K1200" s="110" t="e">
        <v>#N/A</v>
      </c>
      <c r="L1200" s="110" t="e">
        <v>#N/A</v>
      </c>
      <c r="M1200" s="110" t="e">
        <v>#N/A</v>
      </c>
      <c r="N1200" s="110" t="e">
        <v>#N/A</v>
      </c>
      <c r="O1200" s="110" t="e">
        <v>#N/A</v>
      </c>
      <c r="P1200" s="110" t="e">
        <v>#N/A</v>
      </c>
      <c r="Q1200" s="110" t="e">
        <v>#N/A</v>
      </c>
      <c r="R1200" s="110" t="e">
        <v>#N/A</v>
      </c>
      <c r="S1200" s="143"/>
    </row>
    <row r="1201" spans="3:18" s="79" customFormat="1" ht="13.15" customHeight="1" x14ac:dyDescent="0.2">
      <c r="C1201" s="114"/>
      <c r="D1201" s="53" t="s">
        <v>166</v>
      </c>
      <c r="E1201" s="53" t="s">
        <v>74</v>
      </c>
      <c r="F1201" s="53" t="s">
        <v>20</v>
      </c>
      <c r="G1201" s="53" t="s">
        <v>192</v>
      </c>
      <c r="H1201" s="110">
        <v>0.749</v>
      </c>
      <c r="I1201" s="110">
        <v>0.75800000000000001</v>
      </c>
      <c r="J1201" s="110">
        <v>0.76700000000000002</v>
      </c>
      <c r="K1201" s="110">
        <v>0.78142303105138833</v>
      </c>
      <c r="L1201" s="110">
        <v>0.86985746809098974</v>
      </c>
      <c r="M1201" s="110">
        <v>0.96</v>
      </c>
      <c r="N1201" s="110">
        <v>0.9643989237156958</v>
      </c>
      <c r="O1201" s="110">
        <v>0.9523300092081598</v>
      </c>
      <c r="P1201" s="110">
        <v>0.95274089287380925</v>
      </c>
      <c r="Q1201" s="110">
        <v>0.97769726839004256</v>
      </c>
      <c r="R1201" s="110">
        <v>0.90933082111820329</v>
      </c>
    </row>
    <row r="1202" spans="3:18" s="79" customFormat="1" ht="13.15" customHeight="1" x14ac:dyDescent="0.2">
      <c r="C1202" s="114"/>
      <c r="D1202" s="53" t="s">
        <v>166</v>
      </c>
      <c r="E1202" s="53" t="s">
        <v>78</v>
      </c>
      <c r="F1202" s="53" t="s">
        <v>20</v>
      </c>
      <c r="G1202" s="53" t="s">
        <v>192</v>
      </c>
      <c r="H1202" s="110">
        <v>0</v>
      </c>
      <c r="I1202" s="110">
        <v>4.5585770542637648E-3</v>
      </c>
      <c r="J1202" s="110">
        <v>4.9275614064659776E-3</v>
      </c>
      <c r="K1202" s="110">
        <v>1.0607710494682437E-2</v>
      </c>
      <c r="L1202" s="110">
        <v>0.32393941980875246</v>
      </c>
      <c r="M1202" s="110">
        <v>0.37161497348525524</v>
      </c>
      <c r="N1202" s="110">
        <v>0.40111582692520337</v>
      </c>
      <c r="O1202" s="110">
        <v>0.5538887449778952</v>
      </c>
      <c r="P1202" s="110">
        <v>0.65904137992091638</v>
      </c>
      <c r="Q1202" s="110">
        <v>0.5113468889588102</v>
      </c>
      <c r="R1202" s="110">
        <v>0.54864849119471437</v>
      </c>
    </row>
    <row r="1203" spans="3:18" s="79" customFormat="1" ht="13.15" customHeight="1" x14ac:dyDescent="0.2">
      <c r="C1203" s="114"/>
      <c r="D1203" s="53" t="s">
        <v>166</v>
      </c>
      <c r="E1203" s="53" t="s">
        <v>82</v>
      </c>
      <c r="F1203" s="53" t="s">
        <v>20</v>
      </c>
      <c r="G1203" s="53" t="s">
        <v>192</v>
      </c>
      <c r="H1203" s="110" t="e">
        <v>#N/A</v>
      </c>
      <c r="I1203" s="110" t="e">
        <v>#N/A</v>
      </c>
      <c r="J1203" s="110" t="e">
        <v>#N/A</v>
      </c>
      <c r="K1203" s="110" t="e">
        <v>#N/A</v>
      </c>
      <c r="L1203" s="110" t="e">
        <v>#N/A</v>
      </c>
      <c r="M1203" s="110" t="e">
        <v>#N/A</v>
      </c>
      <c r="N1203" s="110">
        <v>7.7335669151305603E-2</v>
      </c>
      <c r="O1203" s="110">
        <v>9.9407560668297021E-2</v>
      </c>
      <c r="P1203" s="110">
        <v>9.999912995548732E-2</v>
      </c>
      <c r="Q1203" s="110">
        <v>9.2648623646483699E-2</v>
      </c>
      <c r="R1203" s="110">
        <v>9.9943116635397455E-2</v>
      </c>
    </row>
    <row r="1204" spans="3:18" s="79" customFormat="1" ht="13.15" customHeight="1" x14ac:dyDescent="0.2">
      <c r="C1204" s="114"/>
      <c r="D1204" s="53" t="s">
        <v>166</v>
      </c>
      <c r="E1204" s="53" t="s">
        <v>86</v>
      </c>
      <c r="F1204" s="53" t="s">
        <v>20</v>
      </c>
      <c r="G1204" s="53" t="s">
        <v>192</v>
      </c>
      <c r="H1204" s="110">
        <v>0</v>
      </c>
      <c r="I1204" s="110">
        <v>0</v>
      </c>
      <c r="J1204" s="110">
        <v>0</v>
      </c>
      <c r="K1204" s="110">
        <v>0</v>
      </c>
      <c r="L1204" s="110">
        <v>0</v>
      </c>
      <c r="M1204" s="110">
        <v>0</v>
      </c>
      <c r="N1204" s="110">
        <v>0</v>
      </c>
      <c r="O1204" s="110">
        <v>5.6357355252421633E-5</v>
      </c>
      <c r="P1204" s="110">
        <v>0</v>
      </c>
      <c r="Q1204" s="110">
        <v>0</v>
      </c>
      <c r="R1204" s="110">
        <v>0</v>
      </c>
    </row>
    <row r="1205" spans="3:18" s="79" customFormat="1" ht="13.15" customHeight="1" x14ac:dyDescent="0.2">
      <c r="C1205" s="114"/>
      <c r="D1205" s="53" t="s">
        <v>166</v>
      </c>
      <c r="E1205" s="53" t="s">
        <v>90</v>
      </c>
      <c r="F1205" s="53" t="s">
        <v>20</v>
      </c>
      <c r="G1205" s="53" t="s">
        <v>192</v>
      </c>
      <c r="H1205" s="110">
        <v>0</v>
      </c>
      <c r="I1205" s="110">
        <v>0</v>
      </c>
      <c r="J1205" s="110">
        <v>0</v>
      </c>
      <c r="K1205" s="110">
        <v>0</v>
      </c>
      <c r="L1205" s="110">
        <v>0</v>
      </c>
      <c r="M1205" s="110">
        <v>0</v>
      </c>
      <c r="N1205" s="110">
        <v>0</v>
      </c>
      <c r="O1205" s="110">
        <v>0</v>
      </c>
      <c r="P1205" s="110">
        <v>0</v>
      </c>
      <c r="Q1205" s="110">
        <v>0</v>
      </c>
      <c r="R1205" s="110">
        <v>0</v>
      </c>
    </row>
    <row r="1206" spans="3:18" s="79" customFormat="1" ht="13.15" customHeight="1" x14ac:dyDescent="0.2">
      <c r="C1206" s="114"/>
      <c r="D1206" s="53" t="s">
        <v>166</v>
      </c>
      <c r="E1206" s="53" t="s">
        <v>94</v>
      </c>
      <c r="F1206" s="53" t="s">
        <v>20</v>
      </c>
      <c r="G1206" s="53" t="s">
        <v>192</v>
      </c>
      <c r="H1206" s="110" t="e">
        <v>#N/A</v>
      </c>
      <c r="I1206" s="110" t="e">
        <v>#N/A</v>
      </c>
      <c r="J1206" s="110" t="e">
        <v>#N/A</v>
      </c>
      <c r="K1206" s="110" t="e">
        <v>#N/A</v>
      </c>
      <c r="L1206" s="110" t="e">
        <v>#N/A</v>
      </c>
      <c r="M1206" s="110" t="e">
        <v>#N/A</v>
      </c>
      <c r="N1206" s="110">
        <v>0</v>
      </c>
      <c r="O1206" s="110">
        <v>0</v>
      </c>
      <c r="P1206" s="110">
        <v>0</v>
      </c>
      <c r="Q1206" s="110">
        <v>0</v>
      </c>
      <c r="R1206" s="110">
        <v>0</v>
      </c>
    </row>
    <row r="1207" spans="3:18" s="79" customFormat="1" ht="13.15" customHeight="1" x14ac:dyDescent="0.2">
      <c r="C1207" s="114"/>
      <c r="D1207" s="53" t="s">
        <v>166</v>
      </c>
      <c r="E1207" s="53" t="s">
        <v>98</v>
      </c>
      <c r="F1207" s="53" t="s">
        <v>20</v>
      </c>
      <c r="G1207" s="53" t="s">
        <v>192</v>
      </c>
      <c r="H1207" s="110" t="e">
        <v>#N/A</v>
      </c>
      <c r="I1207" s="110" t="e">
        <v>#N/A</v>
      </c>
      <c r="J1207" s="110" t="e">
        <v>#N/A</v>
      </c>
      <c r="K1207" s="110" t="e">
        <v>#N/A</v>
      </c>
      <c r="L1207" s="110" t="e">
        <v>#N/A</v>
      </c>
      <c r="M1207" s="110" t="e">
        <v>#N/A</v>
      </c>
      <c r="N1207" s="110">
        <v>4.5058231385600972E-2</v>
      </c>
      <c r="O1207" s="110">
        <v>4.3201033661419024E-2</v>
      </c>
      <c r="P1207" s="110">
        <v>3.8581028512667988E-2</v>
      </c>
      <c r="Q1207" s="110">
        <v>3.4734282260826019E-2</v>
      </c>
      <c r="R1207" s="110">
        <v>0</v>
      </c>
    </row>
    <row r="1208" spans="3:18" s="79" customFormat="1" ht="13.15" customHeight="1" x14ac:dyDescent="0.2">
      <c r="C1208" s="114"/>
      <c r="D1208" s="53" t="s">
        <v>166</v>
      </c>
      <c r="E1208" s="53" t="s">
        <v>102</v>
      </c>
      <c r="F1208" s="53" t="s">
        <v>20</v>
      </c>
      <c r="G1208" s="53" t="s">
        <v>192</v>
      </c>
      <c r="H1208" s="110">
        <v>0.12977624223930206</v>
      </c>
      <c r="I1208" s="110">
        <v>0.23103573148620796</v>
      </c>
      <c r="J1208" s="110">
        <v>0.36057255374580838</v>
      </c>
      <c r="K1208" s="110">
        <v>0.55807707540831486</v>
      </c>
      <c r="L1208" s="110">
        <v>0.75978155889010235</v>
      </c>
      <c r="M1208" s="110">
        <v>0.93503015490885844</v>
      </c>
      <c r="N1208" s="110">
        <v>0.9576148670432113</v>
      </c>
      <c r="O1208" s="110">
        <v>0.9607784791558831</v>
      </c>
      <c r="P1208" s="110">
        <v>0.97574304392619282</v>
      </c>
      <c r="Q1208" s="110">
        <v>0.98055315276175969</v>
      </c>
      <c r="R1208" s="110" t="e">
        <v>#N/A</v>
      </c>
    </row>
    <row r="1209" spans="3:18" s="79" customFormat="1" ht="13.15" customHeight="1" x14ac:dyDescent="0.2">
      <c r="C1209" s="114"/>
      <c r="D1209" s="53" t="s">
        <v>166</v>
      </c>
      <c r="E1209" s="53" t="s">
        <v>108</v>
      </c>
      <c r="F1209" s="53" t="s">
        <v>20</v>
      </c>
      <c r="G1209" s="53" t="s">
        <v>192</v>
      </c>
      <c r="H1209" s="110" t="e">
        <v>#N/A</v>
      </c>
      <c r="I1209" s="110" t="e">
        <v>#N/A</v>
      </c>
      <c r="J1209" s="110" t="e">
        <v>#N/A</v>
      </c>
      <c r="K1209" s="110" t="e">
        <v>#N/A</v>
      </c>
      <c r="L1209" s="110" t="e">
        <v>#N/A</v>
      </c>
      <c r="M1209" s="110" t="e">
        <v>#N/A</v>
      </c>
      <c r="N1209" s="110" t="e">
        <v>#N/A</v>
      </c>
      <c r="O1209" s="110">
        <v>0</v>
      </c>
      <c r="P1209" s="110">
        <v>0.17341076675149608</v>
      </c>
      <c r="Q1209" s="110">
        <v>0.57830402375210788</v>
      </c>
      <c r="R1209" s="110">
        <v>0.9208818260375029</v>
      </c>
    </row>
    <row r="1210" spans="3:18" s="79" customFormat="1" ht="13.15" customHeight="1" x14ac:dyDescent="0.2">
      <c r="C1210" s="114"/>
      <c r="D1210" s="53" t="s">
        <v>166</v>
      </c>
      <c r="E1210" s="53" t="s">
        <v>207</v>
      </c>
      <c r="F1210" s="53" t="s">
        <v>20</v>
      </c>
      <c r="G1210" s="53" t="s">
        <v>192</v>
      </c>
      <c r="H1210" s="110" t="e">
        <v>#N/A</v>
      </c>
      <c r="I1210" s="110" t="e">
        <v>#N/A</v>
      </c>
      <c r="J1210" s="110" t="e">
        <v>#N/A</v>
      </c>
      <c r="K1210" s="110" t="e">
        <v>#N/A</v>
      </c>
      <c r="L1210" s="110" t="e">
        <v>#N/A</v>
      </c>
      <c r="M1210" s="110" t="e">
        <v>#N/A</v>
      </c>
      <c r="N1210" s="110" t="e">
        <v>#N/A</v>
      </c>
      <c r="O1210" s="110" t="e">
        <v>#N/A</v>
      </c>
      <c r="P1210" s="110" t="e">
        <v>#N/A</v>
      </c>
      <c r="Q1210" s="110">
        <v>4.1987423284293855E-2</v>
      </c>
      <c r="R1210" s="110">
        <v>6.2099352954259619E-2</v>
      </c>
    </row>
    <row r="1211" spans="3:18" s="79" customFormat="1" ht="13.15" customHeight="1" x14ac:dyDescent="0.2">
      <c r="C1211" s="114"/>
      <c r="D1211" s="53" t="s">
        <v>166</v>
      </c>
      <c r="E1211" s="53" t="s">
        <v>112</v>
      </c>
      <c r="F1211" s="53" t="s">
        <v>20</v>
      </c>
      <c r="G1211" s="53" t="s">
        <v>192</v>
      </c>
      <c r="H1211" s="110">
        <v>1</v>
      </c>
      <c r="I1211" s="110">
        <v>1</v>
      </c>
      <c r="J1211" s="110">
        <v>1</v>
      </c>
      <c r="K1211" s="110">
        <v>1</v>
      </c>
      <c r="L1211" s="110">
        <v>1</v>
      </c>
      <c r="M1211" s="110">
        <v>1</v>
      </c>
      <c r="N1211" s="110">
        <v>1</v>
      </c>
      <c r="O1211" s="110">
        <v>1</v>
      </c>
      <c r="P1211" s="110">
        <v>1</v>
      </c>
      <c r="Q1211" s="110">
        <v>1</v>
      </c>
      <c r="R1211" s="110">
        <v>1</v>
      </c>
    </row>
    <row r="1212" spans="3:18" s="79" customFormat="1" ht="13.15" customHeight="1" x14ac:dyDescent="0.2">
      <c r="C1212" s="114"/>
      <c r="D1212" s="53" t="s">
        <v>166</v>
      </c>
      <c r="E1212" s="53" t="s">
        <v>52</v>
      </c>
      <c r="F1212" s="53" t="s">
        <v>20</v>
      </c>
      <c r="G1212" s="53" t="s">
        <v>192</v>
      </c>
      <c r="H1212" s="110">
        <v>0.99653680041556258</v>
      </c>
      <c r="I1212" s="110">
        <v>0.99328663419716257</v>
      </c>
      <c r="J1212" s="110">
        <v>0.99386907869920338</v>
      </c>
      <c r="K1212" s="110">
        <v>0.98112704974553555</v>
      </c>
      <c r="L1212" s="110">
        <v>0.98788325865889259</v>
      </c>
      <c r="M1212" s="110">
        <v>0.9918742969853539</v>
      </c>
      <c r="N1212" s="110" t="e">
        <v>#N/A</v>
      </c>
      <c r="O1212" s="110" t="e">
        <v>#N/A</v>
      </c>
      <c r="P1212" s="110" t="e">
        <v>#N/A</v>
      </c>
      <c r="Q1212" s="110" t="e">
        <v>#N/A</v>
      </c>
      <c r="R1212" s="110" t="e">
        <v>#N/A</v>
      </c>
    </row>
    <row r="1213" spans="3:18" s="79" customFormat="1" ht="13.15" customHeight="1" x14ac:dyDescent="0.2">
      <c r="C1213" s="114"/>
      <c r="D1213" s="53" t="s">
        <v>166</v>
      </c>
      <c r="E1213" s="53" t="s">
        <v>53</v>
      </c>
      <c r="F1213" s="53" t="s">
        <v>20</v>
      </c>
      <c r="G1213" s="53" t="s">
        <v>192</v>
      </c>
      <c r="H1213" s="110" t="e">
        <v>#N/A</v>
      </c>
      <c r="I1213" s="110" t="e">
        <v>#N/A</v>
      </c>
      <c r="J1213" s="110" t="e">
        <v>#N/A</v>
      </c>
      <c r="K1213" s="110" t="e">
        <v>#N/A</v>
      </c>
      <c r="L1213" s="110">
        <v>0</v>
      </c>
      <c r="M1213" s="110">
        <v>0</v>
      </c>
      <c r="N1213" s="110" t="e">
        <v>#N/A</v>
      </c>
      <c r="O1213" s="110" t="e">
        <v>#N/A</v>
      </c>
      <c r="P1213" s="110" t="e">
        <v>#N/A</v>
      </c>
      <c r="Q1213" s="110" t="e">
        <v>#N/A</v>
      </c>
      <c r="R1213" s="110" t="e">
        <v>#N/A</v>
      </c>
    </row>
    <row r="1214" spans="3:18" s="79" customFormat="1" ht="13.15" customHeight="1" x14ac:dyDescent="0.2">
      <c r="C1214" s="114"/>
      <c r="D1214" s="53" t="s">
        <v>166</v>
      </c>
      <c r="E1214" s="53" t="s">
        <v>129</v>
      </c>
      <c r="F1214" s="53" t="s">
        <v>20</v>
      </c>
      <c r="G1214" s="53" t="s">
        <v>192</v>
      </c>
      <c r="H1214" s="110">
        <v>1.995603727448083E-3</v>
      </c>
      <c r="I1214" s="110">
        <v>3.9634199123629822E-3</v>
      </c>
      <c r="J1214" s="110">
        <v>5.3836217571489407E-3</v>
      </c>
      <c r="K1214" s="110">
        <v>8.2451319595442871E-3</v>
      </c>
      <c r="L1214" s="110">
        <v>8.7967281005348254E-3</v>
      </c>
      <c r="M1214" s="110">
        <v>8.2833942283495679E-3</v>
      </c>
      <c r="N1214" s="110" t="e">
        <v>#N/A</v>
      </c>
      <c r="O1214" s="110" t="e">
        <v>#N/A</v>
      </c>
      <c r="P1214" s="110" t="e">
        <v>#N/A</v>
      </c>
      <c r="Q1214" s="110" t="e">
        <v>#N/A</v>
      </c>
      <c r="R1214" s="110" t="e">
        <v>#N/A</v>
      </c>
    </row>
    <row r="1215" spans="3:18" s="79" customFormat="1" ht="13.15" customHeight="1" x14ac:dyDescent="0.2">
      <c r="C1215" s="114"/>
      <c r="D1215" s="53" t="s">
        <v>166</v>
      </c>
      <c r="E1215" s="53" t="s">
        <v>124</v>
      </c>
      <c r="F1215" s="53" t="s">
        <v>20</v>
      </c>
      <c r="G1215" s="53" t="s">
        <v>192</v>
      </c>
      <c r="H1215" s="110">
        <v>0</v>
      </c>
      <c r="I1215" s="110">
        <v>0</v>
      </c>
      <c r="J1215" s="110">
        <v>0</v>
      </c>
      <c r="K1215" s="110">
        <v>0</v>
      </c>
      <c r="L1215" s="110">
        <v>0</v>
      </c>
      <c r="M1215" s="110">
        <v>0</v>
      </c>
      <c r="N1215" s="110" t="e">
        <v>#N/A</v>
      </c>
      <c r="O1215" s="110" t="e">
        <v>#N/A</v>
      </c>
      <c r="P1215" s="110" t="e">
        <v>#N/A</v>
      </c>
      <c r="Q1215" s="110" t="e">
        <v>#N/A</v>
      </c>
      <c r="R1215" s="110" t="e">
        <v>#N/A</v>
      </c>
    </row>
    <row r="1216" spans="3:18" s="79" customFormat="1" ht="13.15" customHeight="1" x14ac:dyDescent="0.2">
      <c r="C1216" s="114"/>
      <c r="D1216" s="53" t="s">
        <v>166</v>
      </c>
      <c r="E1216" s="53" t="s">
        <v>134</v>
      </c>
      <c r="F1216" s="53" t="s">
        <v>20</v>
      </c>
      <c r="G1216" s="53" t="s">
        <v>192</v>
      </c>
      <c r="H1216" s="110">
        <v>0.97503268331849324</v>
      </c>
      <c r="I1216" s="110">
        <v>0.9663612215263695</v>
      </c>
      <c r="J1216" s="110">
        <v>0.96699626354587875</v>
      </c>
      <c r="K1216" s="110">
        <v>0.92320654596933283</v>
      </c>
      <c r="L1216" s="110">
        <v>0.94099427005151182</v>
      </c>
      <c r="M1216" s="110">
        <v>0.96122561559465214</v>
      </c>
      <c r="N1216" s="110" t="e">
        <v>#N/A</v>
      </c>
      <c r="O1216" s="110" t="e">
        <v>#N/A</v>
      </c>
      <c r="P1216" s="110" t="e">
        <v>#N/A</v>
      </c>
      <c r="Q1216" s="110" t="e">
        <v>#N/A</v>
      </c>
      <c r="R1216" s="110" t="e">
        <v>#N/A</v>
      </c>
    </row>
    <row r="1217" spans="3:19" s="79" customFormat="1" ht="13.15" customHeight="1" x14ac:dyDescent="0.2">
      <c r="C1217" s="114"/>
      <c r="D1217" s="53" t="s">
        <v>167</v>
      </c>
      <c r="E1217" s="53" t="s">
        <v>31</v>
      </c>
      <c r="F1217" s="53" t="s">
        <v>20</v>
      </c>
      <c r="G1217" s="53" t="s">
        <v>152</v>
      </c>
      <c r="H1217" s="115">
        <v>1365064</v>
      </c>
      <c r="I1217" s="115">
        <v>1367197</v>
      </c>
      <c r="J1217" s="115">
        <v>1367197</v>
      </c>
      <c r="K1217" s="115">
        <v>1404495</v>
      </c>
      <c r="L1217" s="115">
        <v>1404730</v>
      </c>
      <c r="M1217" s="115">
        <v>1403949</v>
      </c>
      <c r="N1217" s="115">
        <v>1400674</v>
      </c>
      <c r="O1217" s="115">
        <v>1415375.8694992561</v>
      </c>
      <c r="P1217" s="115">
        <v>1411880</v>
      </c>
      <c r="Q1217" s="115">
        <v>1412746</v>
      </c>
      <c r="R1217" s="115">
        <v>1423705</v>
      </c>
      <c r="S1217" s="143"/>
    </row>
    <row r="1218" spans="3:19" s="79" customFormat="1" ht="13.15" customHeight="1" x14ac:dyDescent="0.2">
      <c r="C1218" s="114"/>
      <c r="D1218" s="53" t="s">
        <v>167</v>
      </c>
      <c r="E1218" s="53" t="s">
        <v>65</v>
      </c>
      <c r="F1218" s="53" t="s">
        <v>20</v>
      </c>
      <c r="G1218" s="53" t="s">
        <v>192</v>
      </c>
      <c r="H1218" s="110">
        <v>0.8330926116754821</v>
      </c>
      <c r="I1218" s="110">
        <v>0.8331547706860345</v>
      </c>
      <c r="J1218" s="110">
        <v>0.855003009299665</v>
      </c>
      <c r="K1218" s="110">
        <v>0.85853585884070549</v>
      </c>
      <c r="L1218" s="110">
        <v>0.86769201470098334</v>
      </c>
      <c r="M1218" s="110">
        <v>0.91620970710970084</v>
      </c>
      <c r="N1218" s="110">
        <v>0.94556495649562089</v>
      </c>
      <c r="O1218" s="110">
        <v>0.95679406531022726</v>
      </c>
      <c r="P1218" s="110">
        <v>0.96237178038433613</v>
      </c>
      <c r="Q1218" s="110">
        <v>0.9923357227851346</v>
      </c>
      <c r="R1218" s="110">
        <v>0.95893361243005526</v>
      </c>
    </row>
    <row r="1219" spans="3:19" s="79" customFormat="1" ht="13.15" customHeight="1" x14ac:dyDescent="0.2">
      <c r="C1219" s="114"/>
      <c r="D1219" s="53" t="s">
        <v>167</v>
      </c>
      <c r="E1219" s="53" t="s">
        <v>70</v>
      </c>
      <c r="F1219" s="53" t="s">
        <v>20</v>
      </c>
      <c r="G1219" s="53" t="s">
        <v>192</v>
      </c>
      <c r="H1219" s="110">
        <v>0.29196785656596846</v>
      </c>
      <c r="I1219" s="110">
        <v>0.30785019217152104</v>
      </c>
      <c r="J1219" s="110">
        <v>0.37116146065239969</v>
      </c>
      <c r="K1219" s="110">
        <v>0.46938761872523838</v>
      </c>
      <c r="L1219" s="110">
        <v>0.58080275966834061</v>
      </c>
      <c r="M1219" s="110">
        <v>0.64610068392763365</v>
      </c>
      <c r="N1219" s="110">
        <v>0.77719254551764139</v>
      </c>
      <c r="O1219" s="110">
        <v>0.80657699350202317</v>
      </c>
      <c r="P1219" s="110">
        <v>0.92058525387980294</v>
      </c>
      <c r="Q1219" s="110">
        <v>0.96162480193057565</v>
      </c>
      <c r="R1219" s="110">
        <v>0.93743256453625867</v>
      </c>
    </row>
    <row r="1220" spans="3:19" s="79" customFormat="1" ht="13.15" customHeight="1" x14ac:dyDescent="0.2">
      <c r="C1220" s="114"/>
      <c r="D1220" s="53" t="s">
        <v>167</v>
      </c>
      <c r="E1220" s="53" t="s">
        <v>225</v>
      </c>
      <c r="F1220" s="53" t="s">
        <v>20</v>
      </c>
      <c r="G1220" s="53" t="s">
        <v>192</v>
      </c>
      <c r="H1220" s="110" t="e">
        <v>#N/A</v>
      </c>
      <c r="I1220" s="110" t="e">
        <v>#N/A</v>
      </c>
      <c r="J1220" s="110" t="e">
        <v>#N/A</v>
      </c>
      <c r="K1220" s="110" t="e">
        <v>#N/A</v>
      </c>
      <c r="L1220" s="110" t="e">
        <v>#N/A</v>
      </c>
      <c r="M1220" s="110" t="e">
        <v>#N/A</v>
      </c>
      <c r="N1220" s="110">
        <v>0.28887350158603464</v>
      </c>
      <c r="O1220" s="110">
        <v>0.35556009452548348</v>
      </c>
      <c r="P1220" s="110">
        <v>0.38284811736637459</v>
      </c>
      <c r="Q1220" s="110">
        <v>0.59051339795284752</v>
      </c>
      <c r="R1220" s="110">
        <v>0.70086165904022513</v>
      </c>
    </row>
    <row r="1221" spans="3:19" s="79" customFormat="1" ht="13.15" customHeight="1" x14ac:dyDescent="0.2">
      <c r="C1221" s="114"/>
      <c r="D1221" s="53" t="s">
        <v>167</v>
      </c>
      <c r="E1221" s="53" t="s">
        <v>226</v>
      </c>
      <c r="F1221" s="53" t="s">
        <v>20</v>
      </c>
      <c r="G1221" s="53" t="s">
        <v>192</v>
      </c>
      <c r="H1221" s="110" t="e">
        <v>#N/A</v>
      </c>
      <c r="I1221" s="110" t="e">
        <v>#N/A</v>
      </c>
      <c r="J1221" s="110" t="e">
        <v>#N/A</v>
      </c>
      <c r="K1221" s="110" t="e">
        <v>#N/A</v>
      </c>
      <c r="L1221" s="110" t="e">
        <v>#N/A</v>
      </c>
      <c r="M1221" s="110" t="e">
        <v>#N/A</v>
      </c>
      <c r="N1221" s="110" t="e">
        <v>#N/A</v>
      </c>
      <c r="O1221" s="110" t="e">
        <v>#N/A</v>
      </c>
      <c r="P1221" s="110" t="e">
        <v>#N/A</v>
      </c>
      <c r="Q1221" s="110" t="e">
        <v>#N/A</v>
      </c>
      <c r="R1221" s="110" t="e">
        <v>#N/A</v>
      </c>
      <c r="S1221" s="143"/>
    </row>
    <row r="1222" spans="3:19" s="79" customFormat="1" ht="13.15" customHeight="1" x14ac:dyDescent="0.2">
      <c r="C1222" s="114"/>
      <c r="D1222" s="53" t="s">
        <v>167</v>
      </c>
      <c r="E1222" s="53" t="s">
        <v>74</v>
      </c>
      <c r="F1222" s="53" t="s">
        <v>20</v>
      </c>
      <c r="G1222" s="53" t="s">
        <v>192</v>
      </c>
      <c r="H1222" s="110">
        <v>0.72609286660858396</v>
      </c>
      <c r="I1222" s="110">
        <v>0.71856745444439529</v>
      </c>
      <c r="J1222" s="110">
        <v>0.73765190436336059</v>
      </c>
      <c r="K1222" s="110">
        <v>0.74033731113925649</v>
      </c>
      <c r="L1222" s="110">
        <v>0.74039163243415052</v>
      </c>
      <c r="M1222" s="110">
        <v>0.82823734541879146</v>
      </c>
      <c r="N1222" s="110">
        <v>0.8792249511117044</v>
      </c>
      <c r="O1222" s="110">
        <v>0.89581306715699283</v>
      </c>
      <c r="P1222" s="110">
        <v>0.91130868781131924</v>
      </c>
      <c r="Q1222" s="110">
        <v>0.91748393062388145</v>
      </c>
      <c r="R1222" s="110">
        <v>0.78095886347812016</v>
      </c>
    </row>
    <row r="1223" spans="3:19" s="79" customFormat="1" ht="13.15" customHeight="1" x14ac:dyDescent="0.2">
      <c r="C1223" s="114"/>
      <c r="D1223" s="53" t="s">
        <v>167</v>
      </c>
      <c r="E1223" s="53" t="s">
        <v>78</v>
      </c>
      <c r="F1223" s="53" t="s">
        <v>20</v>
      </c>
      <c r="G1223" s="53" t="s">
        <v>192</v>
      </c>
      <c r="H1223" s="110">
        <v>9.3840882299560419E-2</v>
      </c>
      <c r="I1223" s="110">
        <v>9.3665377287693516E-2</v>
      </c>
      <c r="J1223" s="110">
        <v>0.14688838738298463</v>
      </c>
      <c r="K1223" s="110">
        <v>0.2226630579668383</v>
      </c>
      <c r="L1223" s="110">
        <v>0.29026745509685448</v>
      </c>
      <c r="M1223" s="110">
        <v>0.37796824914244809</v>
      </c>
      <c r="N1223" s="110">
        <v>0.43631655673765291</v>
      </c>
      <c r="O1223" s="110">
        <v>0.46465058607004739</v>
      </c>
      <c r="P1223" s="110">
        <v>0.48356336644075948</v>
      </c>
      <c r="Q1223" s="110">
        <v>0.48197536024453519</v>
      </c>
      <c r="R1223" s="110">
        <v>0.39140747193376851</v>
      </c>
    </row>
    <row r="1224" spans="3:19" s="79" customFormat="1" ht="13.15" customHeight="1" x14ac:dyDescent="0.2">
      <c r="C1224" s="114"/>
      <c r="D1224" s="53" t="s">
        <v>167</v>
      </c>
      <c r="E1224" s="53" t="s">
        <v>82</v>
      </c>
      <c r="F1224" s="53" t="s">
        <v>20</v>
      </c>
      <c r="G1224" s="53" t="s">
        <v>192</v>
      </c>
      <c r="H1224" s="110" t="e">
        <v>#N/A</v>
      </c>
      <c r="I1224" s="110" t="e">
        <v>#N/A</v>
      </c>
      <c r="J1224" s="110" t="e">
        <v>#N/A</v>
      </c>
      <c r="K1224" s="110" t="e">
        <v>#N/A</v>
      </c>
      <c r="L1224" s="110" t="e">
        <v>#N/A</v>
      </c>
      <c r="M1224" s="110" t="e">
        <v>#N/A</v>
      </c>
      <c r="N1224" s="110">
        <v>0</v>
      </c>
      <c r="O1224" s="110">
        <v>0</v>
      </c>
      <c r="P1224" s="110">
        <v>0</v>
      </c>
      <c r="Q1224" s="110">
        <v>0</v>
      </c>
      <c r="R1224" s="110">
        <v>0.33258196770556553</v>
      </c>
    </row>
    <row r="1225" spans="3:19" s="79" customFormat="1" ht="13.15" customHeight="1" x14ac:dyDescent="0.2">
      <c r="C1225" s="114"/>
      <c r="D1225" s="53" t="s">
        <v>167</v>
      </c>
      <c r="E1225" s="53" t="s">
        <v>86</v>
      </c>
      <c r="F1225" s="53" t="s">
        <v>20</v>
      </c>
      <c r="G1225" s="53" t="s">
        <v>192</v>
      </c>
      <c r="H1225" s="110">
        <v>3.8999636647072962E-2</v>
      </c>
      <c r="I1225" s="110">
        <v>3.9817456391321678E-2</v>
      </c>
      <c r="J1225" s="110">
        <v>4.210571477690913E-2</v>
      </c>
      <c r="K1225" s="110">
        <v>6.446549217233781E-2</v>
      </c>
      <c r="L1225" s="110">
        <v>6.8400295112171355E-2</v>
      </c>
      <c r="M1225" s="110">
        <v>0.15570439803807617</v>
      </c>
      <c r="N1225" s="110">
        <v>0.28887350158603464</v>
      </c>
      <c r="O1225" s="110">
        <v>0.35556009452548348</v>
      </c>
      <c r="P1225" s="110">
        <v>0.37905955176589862</v>
      </c>
      <c r="Q1225" s="110">
        <v>0.52425761117830183</v>
      </c>
      <c r="R1225" s="110">
        <v>0.64664706337738731</v>
      </c>
    </row>
    <row r="1226" spans="3:19" s="79" customFormat="1" ht="13.15" customHeight="1" x14ac:dyDescent="0.2">
      <c r="C1226" s="114"/>
      <c r="D1226" s="53" t="s">
        <v>167</v>
      </c>
      <c r="E1226" s="53" t="s">
        <v>90</v>
      </c>
      <c r="F1226" s="53" t="s">
        <v>20</v>
      </c>
      <c r="G1226" s="53" t="s">
        <v>192</v>
      </c>
      <c r="H1226" s="110">
        <v>0.15912733761933504</v>
      </c>
      <c r="I1226" s="110">
        <v>0.17436735849250593</v>
      </c>
      <c r="J1226" s="110">
        <v>0.18216735849250587</v>
      </c>
      <c r="K1226" s="110">
        <v>0.1822590685860622</v>
      </c>
      <c r="L1226" s="110">
        <v>0.2529709299688947</v>
      </c>
      <c r="M1226" s="110">
        <v>0.37837308322476187</v>
      </c>
      <c r="N1226" s="110">
        <v>0.47130930337125321</v>
      </c>
      <c r="O1226" s="110">
        <v>0.53324627245069844</v>
      </c>
      <c r="P1226" s="110">
        <v>0.57708735037900383</v>
      </c>
      <c r="Q1226" s="110">
        <v>0.63601082688874444</v>
      </c>
      <c r="R1226" s="110">
        <v>0.63679381795386991</v>
      </c>
    </row>
    <row r="1227" spans="3:19" s="79" customFormat="1" ht="13.15" customHeight="1" x14ac:dyDescent="0.2">
      <c r="C1227" s="114"/>
      <c r="D1227" s="53" t="s">
        <v>167</v>
      </c>
      <c r="E1227" s="53" t="s">
        <v>94</v>
      </c>
      <c r="F1227" s="53" t="s">
        <v>20</v>
      </c>
      <c r="G1227" s="53" t="s">
        <v>192</v>
      </c>
      <c r="H1227" s="110" t="e">
        <v>#N/A</v>
      </c>
      <c r="I1227" s="110" t="e">
        <v>#N/A</v>
      </c>
      <c r="J1227" s="110" t="e">
        <v>#N/A</v>
      </c>
      <c r="K1227" s="110" t="e">
        <v>#N/A</v>
      </c>
      <c r="L1227" s="110" t="e">
        <v>#N/A</v>
      </c>
      <c r="M1227" s="110" t="e">
        <v>#N/A</v>
      </c>
      <c r="N1227" s="110">
        <v>0</v>
      </c>
      <c r="O1227" s="110">
        <v>0</v>
      </c>
      <c r="P1227" s="110">
        <v>7.5771312009519226E-3</v>
      </c>
      <c r="Q1227" s="110">
        <v>6.6255786774545578E-2</v>
      </c>
      <c r="R1227" s="110">
        <v>8.2165863353738627E-2</v>
      </c>
    </row>
    <row r="1228" spans="3:19" s="79" customFormat="1" ht="13.15" customHeight="1" x14ac:dyDescent="0.2">
      <c r="C1228" s="114"/>
      <c r="D1228" s="53" t="s">
        <v>167</v>
      </c>
      <c r="E1228" s="53" t="s">
        <v>98</v>
      </c>
      <c r="F1228" s="53" t="s">
        <v>20</v>
      </c>
      <c r="G1228" s="53" t="s">
        <v>192</v>
      </c>
      <c r="H1228" s="110" t="e">
        <v>#N/A</v>
      </c>
      <c r="I1228" s="110" t="e">
        <v>#N/A</v>
      </c>
      <c r="J1228" s="110" t="e">
        <v>#N/A</v>
      </c>
      <c r="K1228" s="110" t="e">
        <v>#N/A</v>
      </c>
      <c r="L1228" s="110" t="e">
        <v>#N/A</v>
      </c>
      <c r="M1228" s="110" t="e">
        <v>#N/A</v>
      </c>
      <c r="N1228" s="110">
        <v>0</v>
      </c>
      <c r="O1228" s="110">
        <v>0</v>
      </c>
      <c r="P1228" s="110">
        <v>0</v>
      </c>
      <c r="Q1228" s="110">
        <v>0.3576261274850539</v>
      </c>
      <c r="R1228" s="110">
        <v>0.53255443117561463</v>
      </c>
    </row>
    <row r="1229" spans="3:19" s="79" customFormat="1" ht="13.15" customHeight="1" x14ac:dyDescent="0.2">
      <c r="C1229" s="114"/>
      <c r="D1229" s="53" t="s">
        <v>167</v>
      </c>
      <c r="E1229" s="53" t="s">
        <v>102</v>
      </c>
      <c r="F1229" s="53" t="s">
        <v>20</v>
      </c>
      <c r="G1229" s="53" t="s">
        <v>192</v>
      </c>
      <c r="H1229" s="110">
        <v>9.8999753857694606E-2</v>
      </c>
      <c r="I1229" s="110">
        <v>0.14926160663954602</v>
      </c>
      <c r="J1229" s="110">
        <v>0.84052820714912535</v>
      </c>
      <c r="K1229" s="110">
        <v>0.96210061267573044</v>
      </c>
      <c r="L1229" s="110">
        <v>0.97706489651795525</v>
      </c>
      <c r="M1229" s="110">
        <v>0.97702974671769727</v>
      </c>
      <c r="N1229" s="110">
        <v>0.9769737325292156</v>
      </c>
      <c r="O1229" s="110">
        <v>0.98160277109642491</v>
      </c>
      <c r="P1229" s="110">
        <v>0.99606730989085335</v>
      </c>
      <c r="Q1229" s="110">
        <v>0.99771424593610292</v>
      </c>
      <c r="R1229" s="110" t="e">
        <v>#N/A</v>
      </c>
    </row>
    <row r="1230" spans="3:19" s="79" customFormat="1" ht="13.15" customHeight="1" x14ac:dyDescent="0.2">
      <c r="C1230" s="114"/>
      <c r="D1230" s="53" t="s">
        <v>167</v>
      </c>
      <c r="E1230" s="53" t="s">
        <v>108</v>
      </c>
      <c r="F1230" s="53" t="s">
        <v>20</v>
      </c>
      <c r="G1230" s="53" t="s">
        <v>192</v>
      </c>
      <c r="H1230" s="110" t="e">
        <v>#N/A</v>
      </c>
      <c r="I1230" s="110" t="e">
        <v>#N/A</v>
      </c>
      <c r="J1230" s="110" t="e">
        <v>#N/A</v>
      </c>
      <c r="K1230" s="110" t="e">
        <v>#N/A</v>
      </c>
      <c r="L1230" s="110" t="e">
        <v>#N/A</v>
      </c>
      <c r="M1230" s="110" t="e">
        <v>#N/A</v>
      </c>
      <c r="N1230" s="110" t="e">
        <v>#N/A</v>
      </c>
      <c r="O1230" s="110">
        <v>0</v>
      </c>
      <c r="P1230" s="110">
        <v>7.0339547270306252E-2</v>
      </c>
      <c r="Q1230" s="110">
        <v>0.3376400134848398</v>
      </c>
      <c r="R1230" s="110">
        <v>0.57500585654681458</v>
      </c>
    </row>
    <row r="1231" spans="3:19" s="79" customFormat="1" ht="13.15" customHeight="1" x14ac:dyDescent="0.2">
      <c r="C1231" s="114"/>
      <c r="D1231" s="53" t="s">
        <v>167</v>
      </c>
      <c r="E1231" s="53" t="s">
        <v>207</v>
      </c>
      <c r="F1231" s="53" t="s">
        <v>20</v>
      </c>
      <c r="G1231" s="53" t="s">
        <v>192</v>
      </c>
      <c r="H1231" s="110" t="e">
        <v>#N/A</v>
      </c>
      <c r="I1231" s="110" t="e">
        <v>#N/A</v>
      </c>
      <c r="J1231" s="110" t="e">
        <v>#N/A</v>
      </c>
      <c r="K1231" s="110" t="e">
        <v>#N/A</v>
      </c>
      <c r="L1231" s="110" t="e">
        <v>#N/A</v>
      </c>
      <c r="M1231" s="110" t="e">
        <v>#N/A</v>
      </c>
      <c r="N1231" s="110" t="e">
        <v>#N/A</v>
      </c>
      <c r="O1231" s="110" t="e">
        <v>#N/A</v>
      </c>
      <c r="P1231" s="110" t="e">
        <v>#N/A</v>
      </c>
      <c r="Q1231" s="110">
        <v>1.9985145370933821E-2</v>
      </c>
      <c r="R1231" s="110">
        <v>3.0991315840442735E-2</v>
      </c>
    </row>
    <row r="1232" spans="3:19" s="79" customFormat="1" ht="13.15" customHeight="1" x14ac:dyDescent="0.2">
      <c r="C1232" s="114"/>
      <c r="D1232" s="53" t="s">
        <v>167</v>
      </c>
      <c r="E1232" s="53" t="s">
        <v>112</v>
      </c>
      <c r="F1232" s="53" t="s">
        <v>20</v>
      </c>
      <c r="G1232" s="53" t="s">
        <v>192</v>
      </c>
      <c r="H1232" s="110">
        <v>1</v>
      </c>
      <c r="I1232" s="110">
        <v>1</v>
      </c>
      <c r="J1232" s="110">
        <v>1</v>
      </c>
      <c r="K1232" s="110">
        <v>1</v>
      </c>
      <c r="L1232" s="110">
        <v>1</v>
      </c>
      <c r="M1232" s="110">
        <v>1</v>
      </c>
      <c r="N1232" s="110">
        <v>1</v>
      </c>
      <c r="O1232" s="110">
        <v>1</v>
      </c>
      <c r="P1232" s="110">
        <v>1</v>
      </c>
      <c r="Q1232" s="110">
        <v>1</v>
      </c>
      <c r="R1232" s="110">
        <v>1</v>
      </c>
    </row>
    <row r="1233" spans="3:19" s="79" customFormat="1" ht="13.15" customHeight="1" x14ac:dyDescent="0.2">
      <c r="C1233" s="114"/>
      <c r="D1233" s="53" t="s">
        <v>167</v>
      </c>
      <c r="E1233" s="53" t="s">
        <v>52</v>
      </c>
      <c r="F1233" s="53" t="s">
        <v>20</v>
      </c>
      <c r="G1233" s="53" t="s">
        <v>192</v>
      </c>
      <c r="H1233" s="110">
        <v>0.95114229408349449</v>
      </c>
      <c r="I1233" s="110">
        <v>0.97096948370209046</v>
      </c>
      <c r="J1233" s="110">
        <v>0.97280241718993321</v>
      </c>
      <c r="K1233" s="110">
        <v>0.98659100123766208</v>
      </c>
      <c r="L1233" s="110">
        <v>0.99423287440276664</v>
      </c>
      <c r="M1233" s="110">
        <v>0.99425631471365039</v>
      </c>
      <c r="N1233" s="110" t="e">
        <v>#N/A</v>
      </c>
      <c r="O1233" s="110" t="e">
        <v>#N/A</v>
      </c>
      <c r="P1233" s="110" t="e">
        <v>#N/A</v>
      </c>
      <c r="Q1233" s="110" t="e">
        <v>#N/A</v>
      </c>
      <c r="R1233" s="110" t="e">
        <v>#N/A</v>
      </c>
    </row>
    <row r="1234" spans="3:19" s="79" customFormat="1" ht="13.15" customHeight="1" x14ac:dyDescent="0.2">
      <c r="C1234" s="114"/>
      <c r="D1234" s="53" t="s">
        <v>167</v>
      </c>
      <c r="E1234" s="53" t="s">
        <v>53</v>
      </c>
      <c r="F1234" s="53" t="s">
        <v>20</v>
      </c>
      <c r="G1234" s="53" t="s">
        <v>192</v>
      </c>
      <c r="H1234" s="110" t="e">
        <v>#N/A</v>
      </c>
      <c r="I1234" s="110" t="e">
        <v>#N/A</v>
      </c>
      <c r="J1234" s="110" t="e">
        <v>#N/A</v>
      </c>
      <c r="K1234" s="110" t="e">
        <v>#N/A</v>
      </c>
      <c r="L1234" s="110">
        <v>0.28944152082714014</v>
      </c>
      <c r="M1234" s="110">
        <v>0.45812363670596173</v>
      </c>
      <c r="N1234" s="110" t="e">
        <v>#N/A</v>
      </c>
      <c r="O1234" s="110" t="e">
        <v>#N/A</v>
      </c>
      <c r="P1234" s="110" t="e">
        <v>#N/A</v>
      </c>
      <c r="Q1234" s="110" t="e">
        <v>#N/A</v>
      </c>
      <c r="R1234" s="110" t="e">
        <v>#N/A</v>
      </c>
    </row>
    <row r="1235" spans="3:19" s="79" customFormat="1" ht="13.15" customHeight="1" x14ac:dyDescent="0.2">
      <c r="C1235" s="114"/>
      <c r="D1235" s="53" t="s">
        <v>167</v>
      </c>
      <c r="E1235" s="53" t="s">
        <v>129</v>
      </c>
      <c r="F1235" s="53" t="s">
        <v>20</v>
      </c>
      <c r="G1235" s="53" t="s">
        <v>192</v>
      </c>
      <c r="H1235" s="110">
        <v>0</v>
      </c>
      <c r="I1235" s="110">
        <v>0</v>
      </c>
      <c r="J1235" s="110">
        <v>0</v>
      </c>
      <c r="K1235" s="110">
        <v>0</v>
      </c>
      <c r="L1235" s="110">
        <v>0</v>
      </c>
      <c r="M1235" s="110">
        <v>0</v>
      </c>
      <c r="N1235" s="110" t="e">
        <v>#N/A</v>
      </c>
      <c r="O1235" s="110" t="e">
        <v>#N/A</v>
      </c>
      <c r="P1235" s="110" t="e">
        <v>#N/A</v>
      </c>
      <c r="Q1235" s="110" t="e">
        <v>#N/A</v>
      </c>
      <c r="R1235" s="110" t="e">
        <v>#N/A</v>
      </c>
    </row>
    <row r="1236" spans="3:19" s="79" customFormat="1" ht="13.15" customHeight="1" x14ac:dyDescent="0.2">
      <c r="C1236" s="114"/>
      <c r="D1236" s="53" t="s">
        <v>167</v>
      </c>
      <c r="E1236" s="53" t="s">
        <v>124</v>
      </c>
      <c r="F1236" s="53" t="s">
        <v>20</v>
      </c>
      <c r="G1236" s="53" t="s">
        <v>192</v>
      </c>
      <c r="H1236" s="110">
        <v>0.17499985348672298</v>
      </c>
      <c r="I1236" s="110">
        <v>0.19156135786171427</v>
      </c>
      <c r="J1236" s="110">
        <v>0.1980613578617143</v>
      </c>
      <c r="K1236" s="110">
        <v>0.19899367665014836</v>
      </c>
      <c r="L1236" s="110">
        <v>0.28882314985629554</v>
      </c>
      <c r="M1236" s="110">
        <v>0.45307352836604037</v>
      </c>
      <c r="N1236" s="110" t="e">
        <v>#N/A</v>
      </c>
      <c r="O1236" s="110" t="e">
        <v>#N/A</v>
      </c>
      <c r="P1236" s="110" t="e">
        <v>#N/A</v>
      </c>
      <c r="Q1236" s="110" t="e">
        <v>#N/A</v>
      </c>
      <c r="R1236" s="110" t="e">
        <v>#N/A</v>
      </c>
    </row>
    <row r="1237" spans="3:19" s="79" customFormat="1" ht="13.15" customHeight="1" x14ac:dyDescent="0.2">
      <c r="C1237" s="114"/>
      <c r="D1237" s="53" t="s">
        <v>167</v>
      </c>
      <c r="E1237" s="53" t="s">
        <v>134</v>
      </c>
      <c r="F1237" s="53" t="s">
        <v>20</v>
      </c>
      <c r="G1237" s="53" t="s">
        <v>192</v>
      </c>
      <c r="H1237" s="110">
        <v>0.90228458816698931</v>
      </c>
      <c r="I1237" s="110">
        <v>0.94193896740418159</v>
      </c>
      <c r="J1237" s="110">
        <v>0.94560483437986631</v>
      </c>
      <c r="K1237" s="110">
        <v>0.9469402290376161</v>
      </c>
      <c r="L1237" s="110">
        <v>0.95527499234728397</v>
      </c>
      <c r="M1237" s="110">
        <v>0.95547856778691054</v>
      </c>
      <c r="N1237" s="110" t="e">
        <v>#N/A</v>
      </c>
      <c r="O1237" s="110" t="e">
        <v>#N/A</v>
      </c>
      <c r="P1237" s="110" t="e">
        <v>#N/A</v>
      </c>
      <c r="Q1237" s="110" t="e">
        <v>#N/A</v>
      </c>
      <c r="R1237" s="110" t="e">
        <v>#N/A</v>
      </c>
    </row>
    <row r="1238" spans="3:19" s="79" customFormat="1" ht="13.15" customHeight="1" x14ac:dyDescent="0.2">
      <c r="C1238" s="114"/>
      <c r="D1238" s="53" t="s">
        <v>168</v>
      </c>
      <c r="E1238" s="53" t="s">
        <v>31</v>
      </c>
      <c r="F1238" s="53" t="s">
        <v>20</v>
      </c>
      <c r="G1238" s="53" t="s">
        <v>152</v>
      </c>
      <c r="H1238" s="115">
        <v>7529.5276918140489</v>
      </c>
      <c r="I1238" s="115">
        <v>7937.2716751207645</v>
      </c>
      <c r="J1238" s="115">
        <v>7673.15581704536</v>
      </c>
      <c r="K1238" s="115">
        <v>7753.946676415163</v>
      </c>
      <c r="L1238" s="115">
        <v>7793.6049705143005</v>
      </c>
      <c r="M1238" s="115">
        <v>7929</v>
      </c>
      <c r="N1238" s="115">
        <v>9981</v>
      </c>
      <c r="O1238" s="115">
        <v>9981</v>
      </c>
      <c r="P1238" s="115">
        <v>7007</v>
      </c>
      <c r="Q1238" s="115">
        <v>5923.6241994729517</v>
      </c>
      <c r="R1238" s="115">
        <v>6058.4573023584835</v>
      </c>
      <c r="S1238" s="143"/>
    </row>
    <row r="1239" spans="3:19" s="79" customFormat="1" ht="13.15" customHeight="1" x14ac:dyDescent="0.2">
      <c r="C1239" s="114"/>
      <c r="D1239" s="53" t="s">
        <v>168</v>
      </c>
      <c r="E1239" s="53" t="s">
        <v>65</v>
      </c>
      <c r="F1239" s="53" t="s">
        <v>20</v>
      </c>
      <c r="G1239" s="53" t="s">
        <v>192</v>
      </c>
      <c r="H1239" s="110">
        <v>0.78641041951494117</v>
      </c>
      <c r="I1239" s="110">
        <v>0.82025222078034665</v>
      </c>
      <c r="J1239" s="110">
        <v>0.82069693502904861</v>
      </c>
      <c r="K1239" s="110">
        <v>0.83112517254827367</v>
      </c>
      <c r="L1239" s="110">
        <v>0.86133015134357116</v>
      </c>
      <c r="M1239" s="110">
        <v>0.84950279987527078</v>
      </c>
      <c r="N1239" s="110">
        <v>0.91764020937930446</v>
      </c>
      <c r="O1239" s="110">
        <v>0.93538232642019836</v>
      </c>
      <c r="P1239" s="110">
        <v>0.8802625945483088</v>
      </c>
      <c r="Q1239" s="110">
        <v>0.88143279282164477</v>
      </c>
      <c r="R1239" s="110">
        <v>0.9173601936925877</v>
      </c>
    </row>
    <row r="1240" spans="3:19" s="79" customFormat="1" ht="13.15" customHeight="1" x14ac:dyDescent="0.2">
      <c r="C1240" s="114"/>
      <c r="D1240" s="53" t="s">
        <v>168</v>
      </c>
      <c r="E1240" s="53" t="s">
        <v>70</v>
      </c>
      <c r="F1240" s="53" t="s">
        <v>20</v>
      </c>
      <c r="G1240" s="53" t="s">
        <v>192</v>
      </c>
      <c r="H1240" s="110">
        <v>7.5399830342815014E-2</v>
      </c>
      <c r="I1240" s="110">
        <v>0.21168785341809424</v>
      </c>
      <c r="J1240" s="110">
        <v>0.22242160234108052</v>
      </c>
      <c r="K1240" s="110">
        <v>0.47731686978447113</v>
      </c>
      <c r="L1240" s="110">
        <v>0.50499044800660242</v>
      </c>
      <c r="M1240" s="110">
        <v>0.51751409687260519</v>
      </c>
      <c r="N1240" s="110">
        <v>0.51336744539993118</v>
      </c>
      <c r="O1240" s="110">
        <v>0.60407574391343555</v>
      </c>
      <c r="P1240" s="110">
        <v>0.82075067789353506</v>
      </c>
      <c r="Q1240" s="110">
        <v>0.82311010164732135</v>
      </c>
      <c r="R1240" s="110">
        <v>0.9173601936925877</v>
      </c>
    </row>
    <row r="1241" spans="3:19" s="79" customFormat="1" ht="13.15" customHeight="1" x14ac:dyDescent="0.2">
      <c r="C1241" s="114"/>
      <c r="D1241" s="53" t="s">
        <v>168</v>
      </c>
      <c r="E1241" s="53" t="s">
        <v>225</v>
      </c>
      <c r="F1241" s="53" t="s">
        <v>20</v>
      </c>
      <c r="G1241" s="53" t="s">
        <v>192</v>
      </c>
      <c r="H1241" s="110" t="e">
        <v>#N/A</v>
      </c>
      <c r="I1241" s="110" t="e">
        <v>#N/A</v>
      </c>
      <c r="J1241" s="110" t="e">
        <v>#N/A</v>
      </c>
      <c r="K1241" s="110" t="e">
        <v>#N/A</v>
      </c>
      <c r="L1241" s="110" t="e">
        <v>#N/A</v>
      </c>
      <c r="M1241" s="110" t="e">
        <v>#N/A</v>
      </c>
      <c r="N1241" s="110">
        <v>0.5469567177637511</v>
      </c>
      <c r="O1241" s="110">
        <v>0.66286764251425379</v>
      </c>
      <c r="P1241" s="110">
        <v>0.78393035535892674</v>
      </c>
      <c r="Q1241" s="110">
        <v>0.7866411365207201</v>
      </c>
      <c r="R1241" s="110">
        <v>0.84344890695774544</v>
      </c>
    </row>
    <row r="1242" spans="3:19" s="79" customFormat="1" ht="13.15" customHeight="1" x14ac:dyDescent="0.2">
      <c r="C1242" s="114"/>
      <c r="D1242" s="53" t="s">
        <v>168</v>
      </c>
      <c r="E1242" s="53" t="s">
        <v>226</v>
      </c>
      <c r="F1242" s="53" t="s">
        <v>20</v>
      </c>
      <c r="G1242" s="53" t="s">
        <v>192</v>
      </c>
      <c r="H1242" s="110" t="e">
        <v>#N/A</v>
      </c>
      <c r="I1242" s="110" t="e">
        <v>#N/A</v>
      </c>
      <c r="J1242" s="110" t="e">
        <v>#N/A</v>
      </c>
      <c r="K1242" s="110" t="e">
        <v>#N/A</v>
      </c>
      <c r="L1242" s="110" t="e">
        <v>#N/A</v>
      </c>
      <c r="M1242" s="110" t="e">
        <v>#N/A</v>
      </c>
      <c r="N1242" s="110" t="e">
        <v>#N/A</v>
      </c>
      <c r="O1242" s="110" t="e">
        <v>#N/A</v>
      </c>
      <c r="P1242" s="110" t="e">
        <v>#N/A</v>
      </c>
      <c r="Q1242" s="110" t="e">
        <v>#N/A</v>
      </c>
      <c r="R1242" s="110" t="e">
        <v>#N/A</v>
      </c>
      <c r="S1242" s="143"/>
    </row>
    <row r="1243" spans="3:19" s="79" customFormat="1" ht="13.15" customHeight="1" x14ac:dyDescent="0.2">
      <c r="C1243" s="114"/>
      <c r="D1243" s="53" t="s">
        <v>168</v>
      </c>
      <c r="E1243" s="53" t="s">
        <v>74</v>
      </c>
      <c r="F1243" s="53" t="s">
        <v>20</v>
      </c>
      <c r="G1243" s="53" t="s">
        <v>192</v>
      </c>
      <c r="H1243" s="110">
        <v>0.6016352296386438</v>
      </c>
      <c r="I1243" s="110">
        <v>0.61309715297469536</v>
      </c>
      <c r="J1243" s="110">
        <v>0.61372116641997154</v>
      </c>
      <c r="K1243" s="110">
        <v>0.64182341897079909</v>
      </c>
      <c r="L1243" s="110">
        <v>0.67041491045239654</v>
      </c>
      <c r="M1243" s="110">
        <v>0.65186166271058898</v>
      </c>
      <c r="N1243" s="110">
        <v>0.64648507755728435</v>
      </c>
      <c r="O1243" s="110">
        <v>0.57543971047745657</v>
      </c>
      <c r="P1243" s="110">
        <v>0.48865420293991724</v>
      </c>
      <c r="Q1243" s="110">
        <v>0.4803720151913517</v>
      </c>
      <c r="R1243" s="110">
        <v>0.49498592739544905</v>
      </c>
    </row>
    <row r="1244" spans="3:19" s="79" customFormat="1" ht="13.15" customHeight="1" x14ac:dyDescent="0.2">
      <c r="C1244" s="114"/>
      <c r="D1244" s="53" t="s">
        <v>168</v>
      </c>
      <c r="E1244" s="53" t="s">
        <v>78</v>
      </c>
      <c r="F1244" s="53" t="s">
        <v>20</v>
      </c>
      <c r="G1244" s="53" t="s">
        <v>192</v>
      </c>
      <c r="H1244" s="110">
        <v>5.4032042007466939E-2</v>
      </c>
      <c r="I1244" s="110">
        <v>0.18878576266162789</v>
      </c>
      <c r="J1244" s="110">
        <v>0.1997793373665111</v>
      </c>
      <c r="K1244" s="110">
        <v>0.22916548566864817</v>
      </c>
      <c r="L1244" s="110">
        <v>0.24587687960433333</v>
      </c>
      <c r="M1244" s="110">
        <v>0.24639200144465581</v>
      </c>
      <c r="N1244" s="110">
        <v>0.21998125079124883</v>
      </c>
      <c r="O1244" s="110">
        <v>0.14848879211411298</v>
      </c>
      <c r="P1244" s="110">
        <v>7.6066790352504632E-2</v>
      </c>
      <c r="Q1244" s="110">
        <v>7.5577680972149064E-2</v>
      </c>
      <c r="R1244" s="110">
        <v>0.49498592739544905</v>
      </c>
    </row>
    <row r="1245" spans="3:19" s="79" customFormat="1" ht="13.15" customHeight="1" x14ac:dyDescent="0.2">
      <c r="C1245" s="114"/>
      <c r="D1245" s="53" t="s">
        <v>168</v>
      </c>
      <c r="E1245" s="53" t="s">
        <v>82</v>
      </c>
      <c r="F1245" s="53" t="s">
        <v>20</v>
      </c>
      <c r="G1245" s="53" t="s">
        <v>192</v>
      </c>
      <c r="H1245" s="110" t="e">
        <v>#N/A</v>
      </c>
      <c r="I1245" s="110" t="e">
        <v>#N/A</v>
      </c>
      <c r="J1245" s="110" t="e">
        <v>#N/A</v>
      </c>
      <c r="K1245" s="110" t="e">
        <v>#N/A</v>
      </c>
      <c r="L1245" s="110" t="e">
        <v>#N/A</v>
      </c>
      <c r="M1245" s="110" t="e">
        <v>#N/A</v>
      </c>
      <c r="N1245" s="110">
        <v>1.5886910938053101E-2</v>
      </c>
      <c r="O1245" s="110">
        <v>9.8647455140206675E-3</v>
      </c>
      <c r="P1245" s="110">
        <v>6.5648637077208504E-3</v>
      </c>
      <c r="Q1245" s="110">
        <v>7.9972819308923929E-3</v>
      </c>
      <c r="R1245" s="110">
        <v>1.1944855536169169E-2</v>
      </c>
    </row>
    <row r="1246" spans="3:19" s="79" customFormat="1" ht="13.15" customHeight="1" x14ac:dyDescent="0.2">
      <c r="C1246" s="114"/>
      <c r="D1246" s="53" t="s">
        <v>168</v>
      </c>
      <c r="E1246" s="53" t="s">
        <v>86</v>
      </c>
      <c r="F1246" s="53" t="s">
        <v>20</v>
      </c>
      <c r="G1246" s="53" t="s">
        <v>192</v>
      </c>
      <c r="H1246" s="110">
        <v>2.1367788335348078E-2</v>
      </c>
      <c r="I1246" s="110">
        <v>2.2902090756466358E-2</v>
      </c>
      <c r="J1246" s="110">
        <v>2.264226497456942E-2</v>
      </c>
      <c r="K1246" s="110">
        <v>0.24046941681923475</v>
      </c>
      <c r="L1246" s="110">
        <v>0.29096280470650715</v>
      </c>
      <c r="M1246" s="110">
        <v>0.39431809615027719</v>
      </c>
      <c r="N1246" s="110">
        <v>0.5469567177637511</v>
      </c>
      <c r="O1246" s="110">
        <v>0.66286764251425379</v>
      </c>
      <c r="P1246" s="110">
        <v>0.78393035535892674</v>
      </c>
      <c r="Q1246" s="110">
        <v>0.7866411365207201</v>
      </c>
      <c r="R1246" s="110">
        <v>0.83872757977089862</v>
      </c>
    </row>
    <row r="1247" spans="3:19" s="79" customFormat="1" ht="13.15" customHeight="1" x14ac:dyDescent="0.2">
      <c r="C1247" s="114"/>
      <c r="D1247" s="53" t="s">
        <v>168</v>
      </c>
      <c r="E1247" s="53" t="s">
        <v>90</v>
      </c>
      <c r="F1247" s="53" t="s">
        <v>20</v>
      </c>
      <c r="G1247" s="53" t="s">
        <v>192</v>
      </c>
      <c r="H1247" s="110">
        <v>0</v>
      </c>
      <c r="I1247" s="110">
        <v>0</v>
      </c>
      <c r="J1247" s="110">
        <v>0</v>
      </c>
      <c r="K1247" s="110">
        <v>0</v>
      </c>
      <c r="L1247" s="110">
        <v>0</v>
      </c>
      <c r="M1247" s="110">
        <v>0</v>
      </c>
      <c r="N1247" s="110">
        <v>0</v>
      </c>
      <c r="O1247" s="110">
        <v>0</v>
      </c>
      <c r="P1247" s="110">
        <v>9.7045811331525622E-3</v>
      </c>
      <c r="Q1247" s="110">
        <v>9.4362774842001087E-3</v>
      </c>
      <c r="R1247" s="110">
        <v>9.4426543736933124E-3</v>
      </c>
    </row>
    <row r="1248" spans="3:19" s="79" customFormat="1" ht="13.15" customHeight="1" x14ac:dyDescent="0.2">
      <c r="C1248" s="114"/>
      <c r="D1248" s="53" t="s">
        <v>168</v>
      </c>
      <c r="E1248" s="53" t="s">
        <v>94</v>
      </c>
      <c r="F1248" s="53" t="s">
        <v>20</v>
      </c>
      <c r="G1248" s="53" t="s">
        <v>192</v>
      </c>
      <c r="H1248" s="110" t="e">
        <v>#N/A</v>
      </c>
      <c r="I1248" s="110" t="e">
        <v>#N/A</v>
      </c>
      <c r="J1248" s="110" t="e">
        <v>#N/A</v>
      </c>
      <c r="K1248" s="110" t="e">
        <v>#N/A</v>
      </c>
      <c r="L1248" s="110" t="e">
        <v>#N/A</v>
      </c>
      <c r="M1248" s="110" t="e">
        <v>#N/A</v>
      </c>
      <c r="N1248" s="110">
        <v>0</v>
      </c>
      <c r="O1248" s="110">
        <v>0</v>
      </c>
      <c r="P1248" s="110">
        <v>9.7045811331525622E-3</v>
      </c>
      <c r="Q1248" s="110">
        <v>9.4362774842001087E-3</v>
      </c>
      <c r="R1248" s="110">
        <v>9.4426543736933124E-3</v>
      </c>
    </row>
    <row r="1249" spans="3:19" s="79" customFormat="1" ht="13.15" customHeight="1" x14ac:dyDescent="0.2">
      <c r="C1249" s="114"/>
      <c r="D1249" s="53" t="s">
        <v>168</v>
      </c>
      <c r="E1249" s="53" t="s">
        <v>98</v>
      </c>
      <c r="F1249" s="53" t="s">
        <v>20</v>
      </c>
      <c r="G1249" s="53" t="s">
        <v>192</v>
      </c>
      <c r="H1249" s="110" t="e">
        <v>#N/A</v>
      </c>
      <c r="I1249" s="110" t="e">
        <v>#N/A</v>
      </c>
      <c r="J1249" s="110" t="e">
        <v>#N/A</v>
      </c>
      <c r="K1249" s="110" t="e">
        <v>#N/A</v>
      </c>
      <c r="L1249" s="110" t="e">
        <v>#N/A</v>
      </c>
      <c r="M1249" s="110" t="e">
        <v>#N/A</v>
      </c>
      <c r="N1249" s="110">
        <v>0.20645266005410279</v>
      </c>
      <c r="O1249" s="110">
        <v>0.20645266005410279</v>
      </c>
      <c r="P1249" s="110">
        <v>0.19614656771799627</v>
      </c>
      <c r="Q1249" s="110">
        <v>0.19072368144128155</v>
      </c>
      <c r="R1249" s="110">
        <v>0.19085256953749583</v>
      </c>
    </row>
    <row r="1250" spans="3:19" s="79" customFormat="1" ht="13.15" customHeight="1" x14ac:dyDescent="0.2">
      <c r="C1250" s="114"/>
      <c r="D1250" s="53" t="s">
        <v>168</v>
      </c>
      <c r="E1250" s="53" t="s">
        <v>102</v>
      </c>
      <c r="F1250" s="53" t="s">
        <v>20</v>
      </c>
      <c r="G1250" s="53" t="s">
        <v>192</v>
      </c>
      <c r="H1250" s="110">
        <v>0</v>
      </c>
      <c r="I1250" s="110">
        <v>0.47894640450334142</v>
      </c>
      <c r="J1250" s="110">
        <v>0.58690962419116643</v>
      </c>
      <c r="K1250" s="110">
        <v>0.90594720787011229</v>
      </c>
      <c r="L1250" s="110">
        <v>0.94920965297876059</v>
      </c>
      <c r="M1250" s="110">
        <v>0.98651784588220448</v>
      </c>
      <c r="N1250" s="110">
        <v>0.99131217312894493</v>
      </c>
      <c r="O1250" s="110">
        <v>0.99131217312894493</v>
      </c>
      <c r="P1250" s="110">
        <v>0.93948908234622519</v>
      </c>
      <c r="Q1250" s="110">
        <v>0.94063714398594511</v>
      </c>
      <c r="R1250" s="110" t="e">
        <v>#N/A</v>
      </c>
    </row>
    <row r="1251" spans="3:19" s="79" customFormat="1" ht="13.15" customHeight="1" x14ac:dyDescent="0.2">
      <c r="C1251" s="114"/>
      <c r="D1251" s="53" t="s">
        <v>168</v>
      </c>
      <c r="E1251" s="53" t="s">
        <v>108</v>
      </c>
      <c r="F1251" s="53" t="s">
        <v>20</v>
      </c>
      <c r="G1251" s="53" t="s">
        <v>192</v>
      </c>
      <c r="H1251" s="110" t="e">
        <v>#N/A</v>
      </c>
      <c r="I1251" s="110" t="e">
        <v>#N/A</v>
      </c>
      <c r="J1251" s="110" t="e">
        <v>#N/A</v>
      </c>
      <c r="K1251" s="110" t="e">
        <v>#N/A</v>
      </c>
      <c r="L1251" s="110" t="e">
        <v>#N/A</v>
      </c>
      <c r="M1251" s="110" t="e">
        <v>#N/A</v>
      </c>
      <c r="N1251" s="110" t="e">
        <v>#N/A</v>
      </c>
      <c r="O1251" s="110">
        <v>0</v>
      </c>
      <c r="P1251" s="110">
        <v>6.7218495789924365E-2</v>
      </c>
      <c r="Q1251" s="110">
        <v>7.8727547650303251E-2</v>
      </c>
      <c r="R1251" s="110">
        <v>0.11768101051525137</v>
      </c>
    </row>
    <row r="1252" spans="3:19" s="79" customFormat="1" ht="13.15" customHeight="1" x14ac:dyDescent="0.2">
      <c r="C1252" s="114"/>
      <c r="D1252" s="53" t="s">
        <v>168</v>
      </c>
      <c r="E1252" s="53" t="s">
        <v>207</v>
      </c>
      <c r="F1252" s="53" t="s">
        <v>20</v>
      </c>
      <c r="G1252" s="53" t="s">
        <v>192</v>
      </c>
      <c r="H1252" s="110" t="e">
        <v>#N/A</v>
      </c>
      <c r="I1252" s="110" t="e">
        <v>#N/A</v>
      </c>
      <c r="J1252" s="110" t="e">
        <v>#N/A</v>
      </c>
      <c r="K1252" s="110" t="e">
        <v>#N/A</v>
      </c>
      <c r="L1252" s="110" t="e">
        <v>#N/A</v>
      </c>
      <c r="M1252" s="110" t="e">
        <v>#N/A</v>
      </c>
      <c r="N1252" s="110" t="e">
        <v>#N/A</v>
      </c>
      <c r="O1252" s="110" t="e">
        <v>#N/A</v>
      </c>
      <c r="P1252" s="110" t="e">
        <v>#N/A</v>
      </c>
      <c r="Q1252" s="110" t="e">
        <v>#N/A</v>
      </c>
      <c r="R1252" s="110" t="e">
        <v>#N/A</v>
      </c>
    </row>
    <row r="1253" spans="3:19" s="79" customFormat="1" ht="13.15" customHeight="1" x14ac:dyDescent="0.2">
      <c r="C1253" s="114"/>
      <c r="D1253" s="53" t="s">
        <v>168</v>
      </c>
      <c r="E1253" s="53" t="s">
        <v>112</v>
      </c>
      <c r="F1253" s="53" t="s">
        <v>20</v>
      </c>
      <c r="G1253" s="53" t="s">
        <v>192</v>
      </c>
      <c r="H1253" s="110">
        <v>0</v>
      </c>
      <c r="I1253" s="110">
        <v>0</v>
      </c>
      <c r="J1253" s="110">
        <v>0</v>
      </c>
      <c r="K1253" s="110">
        <v>0</v>
      </c>
      <c r="L1253" s="110">
        <v>0</v>
      </c>
      <c r="M1253" s="110">
        <v>0</v>
      </c>
      <c r="N1253" s="110">
        <v>0</v>
      </c>
      <c r="O1253" s="110">
        <v>0</v>
      </c>
      <c r="P1253" s="110">
        <v>0</v>
      </c>
      <c r="Q1253" s="110">
        <v>0</v>
      </c>
      <c r="R1253" s="110">
        <v>0</v>
      </c>
    </row>
    <row r="1254" spans="3:19" s="79" customFormat="1" ht="13.15" customHeight="1" x14ac:dyDescent="0.2">
      <c r="C1254" s="114"/>
      <c r="D1254" s="53" t="s">
        <v>168</v>
      </c>
      <c r="E1254" s="53" t="s">
        <v>52</v>
      </c>
      <c r="F1254" s="53" t="s">
        <v>20</v>
      </c>
      <c r="G1254" s="53" t="s">
        <v>192</v>
      </c>
      <c r="H1254" s="110">
        <v>0.96617718277103115</v>
      </c>
      <c r="I1254" s="110">
        <v>0.9784746685504736</v>
      </c>
      <c r="J1254" s="110">
        <v>0.98041640667256547</v>
      </c>
      <c r="K1254" s="110">
        <v>0.99586133454686832</v>
      </c>
      <c r="L1254" s="110">
        <v>0.99650000000000005</v>
      </c>
      <c r="M1254" s="110">
        <v>1</v>
      </c>
      <c r="N1254" s="110" t="e">
        <v>#N/A</v>
      </c>
      <c r="O1254" s="110" t="e">
        <v>#N/A</v>
      </c>
      <c r="P1254" s="110" t="e">
        <v>#N/A</v>
      </c>
      <c r="Q1254" s="110" t="e">
        <v>#N/A</v>
      </c>
      <c r="R1254" s="110" t="e">
        <v>#N/A</v>
      </c>
    </row>
    <row r="1255" spans="3:19" s="79" customFormat="1" ht="13.15" customHeight="1" x14ac:dyDescent="0.2">
      <c r="C1255" s="114"/>
      <c r="D1255" s="53" t="s">
        <v>168</v>
      </c>
      <c r="E1255" s="53" t="s">
        <v>53</v>
      </c>
      <c r="F1255" s="53" t="s">
        <v>20</v>
      </c>
      <c r="G1255" s="53" t="s">
        <v>192</v>
      </c>
      <c r="H1255" s="110" t="e">
        <v>#N/A</v>
      </c>
      <c r="I1255" s="110" t="e">
        <v>#N/A</v>
      </c>
      <c r="J1255" s="110" t="e">
        <v>#N/A</v>
      </c>
      <c r="K1255" s="110" t="e">
        <v>#N/A</v>
      </c>
      <c r="L1255" s="110">
        <v>0.29096280470650715</v>
      </c>
      <c r="M1255" s="110">
        <v>0.39431809615027719</v>
      </c>
      <c r="N1255" s="110" t="e">
        <v>#N/A</v>
      </c>
      <c r="O1255" s="110" t="e">
        <v>#N/A</v>
      </c>
      <c r="P1255" s="110" t="e">
        <v>#N/A</v>
      </c>
      <c r="Q1255" s="110" t="e">
        <v>#N/A</v>
      </c>
      <c r="R1255" s="110" t="e">
        <v>#N/A</v>
      </c>
    </row>
    <row r="1256" spans="3:19" s="79" customFormat="1" ht="13.15" customHeight="1" x14ac:dyDescent="0.2">
      <c r="C1256" s="114"/>
      <c r="D1256" s="53" t="s">
        <v>168</v>
      </c>
      <c r="E1256" s="53" t="s">
        <v>129</v>
      </c>
      <c r="F1256" s="53" t="s">
        <v>20</v>
      </c>
      <c r="G1256" s="53" t="s">
        <v>192</v>
      </c>
      <c r="H1256" s="110">
        <v>6.6384409959116389E-2</v>
      </c>
      <c r="I1256" s="110">
        <v>7.0000000000000007E-2</v>
      </c>
      <c r="J1256" s="110">
        <v>6.9524105907300987E-2</v>
      </c>
      <c r="K1256" s="110">
        <v>0</v>
      </c>
      <c r="L1256" s="110">
        <v>0</v>
      </c>
      <c r="M1256" s="110">
        <v>0.27034249761507745</v>
      </c>
      <c r="N1256" s="110" t="e">
        <v>#N/A</v>
      </c>
      <c r="O1256" s="110" t="e">
        <v>#N/A</v>
      </c>
      <c r="P1256" s="110" t="e">
        <v>#N/A</v>
      </c>
      <c r="Q1256" s="110" t="e">
        <v>#N/A</v>
      </c>
      <c r="R1256" s="110" t="e">
        <v>#N/A</v>
      </c>
    </row>
    <row r="1257" spans="3:19" s="79" customFormat="1" ht="13.15" customHeight="1" x14ac:dyDescent="0.2">
      <c r="C1257" s="114"/>
      <c r="D1257" s="53" t="s">
        <v>168</v>
      </c>
      <c r="E1257" s="53" t="s">
        <v>124</v>
      </c>
      <c r="F1257" s="53" t="s">
        <v>20</v>
      </c>
      <c r="G1257" s="53" t="s">
        <v>192</v>
      </c>
      <c r="H1257" s="110">
        <v>0</v>
      </c>
      <c r="I1257" s="110">
        <v>0</v>
      </c>
      <c r="J1257" s="110">
        <v>0</v>
      </c>
      <c r="K1257" s="110">
        <v>0</v>
      </c>
      <c r="L1257" s="110">
        <v>0</v>
      </c>
      <c r="M1257" s="110">
        <v>0</v>
      </c>
      <c r="N1257" s="110" t="e">
        <v>#N/A</v>
      </c>
      <c r="O1257" s="110" t="e">
        <v>#N/A</v>
      </c>
      <c r="P1257" s="110" t="e">
        <v>#N/A</v>
      </c>
      <c r="Q1257" s="110" t="e">
        <v>#N/A</v>
      </c>
      <c r="R1257" s="110" t="e">
        <v>#N/A</v>
      </c>
    </row>
    <row r="1258" spans="3:19" s="79" customFormat="1" ht="13.15" customHeight="1" x14ac:dyDescent="0.2">
      <c r="C1258" s="114"/>
      <c r="D1258" s="53" t="s">
        <v>168</v>
      </c>
      <c r="E1258" s="53" t="s">
        <v>134</v>
      </c>
      <c r="F1258" s="53" t="s">
        <v>20</v>
      </c>
      <c r="G1258" s="53" t="s">
        <v>192</v>
      </c>
      <c r="H1258" s="110">
        <v>0</v>
      </c>
      <c r="I1258" s="110">
        <v>0</v>
      </c>
      <c r="J1258" s="110">
        <v>0</v>
      </c>
      <c r="K1258" s="110">
        <v>0</v>
      </c>
      <c r="L1258" s="110">
        <v>0</v>
      </c>
      <c r="M1258" s="110">
        <v>0</v>
      </c>
      <c r="N1258" s="110" t="e">
        <v>#N/A</v>
      </c>
      <c r="O1258" s="110" t="e">
        <v>#N/A</v>
      </c>
      <c r="P1258" s="110" t="e">
        <v>#N/A</v>
      </c>
      <c r="Q1258" s="110" t="e">
        <v>#N/A</v>
      </c>
      <c r="R1258" s="110" t="e">
        <v>#N/A</v>
      </c>
    </row>
    <row r="1259" spans="3:19" s="79" customFormat="1" ht="13.15" customHeight="1" x14ac:dyDescent="0.2">
      <c r="C1259" s="114"/>
      <c r="D1259" s="53" t="s">
        <v>169</v>
      </c>
      <c r="E1259" s="53" t="s">
        <v>31</v>
      </c>
      <c r="F1259" s="53" t="s">
        <v>20</v>
      </c>
      <c r="G1259" s="53" t="s">
        <v>152</v>
      </c>
      <c r="H1259" s="115">
        <v>682920.99</v>
      </c>
      <c r="I1259" s="115">
        <v>652510.51767418382</v>
      </c>
      <c r="J1259" s="115">
        <v>652903.69656278077</v>
      </c>
      <c r="K1259" s="115">
        <v>652903.69656278077</v>
      </c>
      <c r="L1259" s="115">
        <v>587722.03448332718</v>
      </c>
      <c r="M1259" s="115">
        <v>593575.56134998321</v>
      </c>
      <c r="N1259" s="115">
        <v>577403.52248193673</v>
      </c>
      <c r="O1259" s="115">
        <v>684157.93301386037</v>
      </c>
      <c r="P1259" s="115">
        <v>677673.79637237394</v>
      </c>
      <c r="Q1259" s="115">
        <v>682823.0310107118</v>
      </c>
      <c r="R1259" s="115">
        <v>687606.77762989316</v>
      </c>
      <c r="S1259" s="143"/>
    </row>
    <row r="1260" spans="3:19" s="79" customFormat="1" ht="13.15" customHeight="1" x14ac:dyDescent="0.2">
      <c r="C1260" s="114"/>
      <c r="D1260" s="53" t="s">
        <v>169</v>
      </c>
      <c r="E1260" s="53" t="s">
        <v>65</v>
      </c>
      <c r="F1260" s="53" t="s">
        <v>20</v>
      </c>
      <c r="G1260" s="53" t="s">
        <v>192</v>
      </c>
      <c r="H1260" s="110">
        <v>0.93549477895525324</v>
      </c>
      <c r="I1260" s="110">
        <v>0.93321876899981104</v>
      </c>
      <c r="J1260" s="110">
        <v>0.9333052521383296</v>
      </c>
      <c r="K1260" s="110">
        <v>0.93330462427808658</v>
      </c>
      <c r="L1260" s="110">
        <v>0.94826707511814357</v>
      </c>
      <c r="M1260" s="110">
        <v>0.95003691796833523</v>
      </c>
      <c r="N1260" s="110">
        <v>0.96121324266383112</v>
      </c>
      <c r="O1260" s="110">
        <v>0.96233891906335378</v>
      </c>
      <c r="P1260" s="110">
        <v>0.96985002209129956</v>
      </c>
      <c r="Q1260" s="110">
        <v>0.97266064129011931</v>
      </c>
      <c r="R1260" s="110">
        <v>0.92702336031756405</v>
      </c>
    </row>
    <row r="1261" spans="3:19" s="79" customFormat="1" ht="13.15" customHeight="1" x14ac:dyDescent="0.2">
      <c r="C1261" s="114"/>
      <c r="D1261" s="53" t="s">
        <v>169</v>
      </c>
      <c r="E1261" s="53" t="s">
        <v>70</v>
      </c>
      <c r="F1261" s="53" t="s">
        <v>20</v>
      </c>
      <c r="G1261" s="53" t="s">
        <v>192</v>
      </c>
      <c r="H1261" s="110">
        <v>6.5776845464967301E-2</v>
      </c>
      <c r="I1261" s="110">
        <v>0.22070323356349114</v>
      </c>
      <c r="J1261" s="110">
        <v>0.44902707486909055</v>
      </c>
      <c r="K1261" s="110">
        <v>0.5322542267617969</v>
      </c>
      <c r="L1261" s="110">
        <v>0.78607521762965693</v>
      </c>
      <c r="M1261" s="110">
        <v>0.89687112344395015</v>
      </c>
      <c r="N1261" s="110">
        <v>0.90263330787355156</v>
      </c>
      <c r="O1261" s="110">
        <v>0.91242306561707553</v>
      </c>
      <c r="P1261" s="110">
        <v>0.93453808719709408</v>
      </c>
      <c r="Q1261" s="110">
        <v>0.94091167100367479</v>
      </c>
      <c r="R1261" s="110">
        <v>0.86783470969435483</v>
      </c>
    </row>
    <row r="1262" spans="3:19" s="79" customFormat="1" ht="13.15" customHeight="1" x14ac:dyDescent="0.2">
      <c r="C1262" s="114"/>
      <c r="D1262" s="53" t="s">
        <v>169</v>
      </c>
      <c r="E1262" s="53" t="s">
        <v>225</v>
      </c>
      <c r="F1262" s="53" t="s">
        <v>20</v>
      </c>
      <c r="G1262" s="53" t="s">
        <v>192</v>
      </c>
      <c r="H1262" s="110" t="e">
        <v>#N/A</v>
      </c>
      <c r="I1262" s="110" t="e">
        <v>#N/A</v>
      </c>
      <c r="J1262" s="110" t="e">
        <v>#N/A</v>
      </c>
      <c r="K1262" s="110" t="e">
        <v>#N/A</v>
      </c>
      <c r="L1262" s="110" t="e">
        <v>#N/A</v>
      </c>
      <c r="M1262" s="110" t="e">
        <v>#N/A</v>
      </c>
      <c r="N1262" s="110">
        <v>0.13451413548063335</v>
      </c>
      <c r="O1262" s="110">
        <v>0.23960378016878295</v>
      </c>
      <c r="P1262" s="110">
        <v>0.4582378257215462</v>
      </c>
      <c r="Q1262" s="110">
        <v>0.57226629270157392</v>
      </c>
      <c r="R1262" s="110">
        <v>0.65475925155316006</v>
      </c>
    </row>
    <row r="1263" spans="3:19" s="79" customFormat="1" ht="13.15" customHeight="1" x14ac:dyDescent="0.2">
      <c r="C1263" s="114"/>
      <c r="D1263" s="53" t="s">
        <v>169</v>
      </c>
      <c r="E1263" s="53" t="s">
        <v>226</v>
      </c>
      <c r="F1263" s="53" t="s">
        <v>20</v>
      </c>
      <c r="G1263" s="53" t="s">
        <v>192</v>
      </c>
      <c r="H1263" s="110" t="e">
        <v>#N/A</v>
      </c>
      <c r="I1263" s="110" t="e">
        <v>#N/A</v>
      </c>
      <c r="J1263" s="110" t="e">
        <v>#N/A</v>
      </c>
      <c r="K1263" s="110" t="e">
        <v>#N/A</v>
      </c>
      <c r="L1263" s="110" t="e">
        <v>#N/A</v>
      </c>
      <c r="M1263" s="110" t="e">
        <v>#N/A</v>
      </c>
      <c r="N1263" s="110" t="e">
        <v>#N/A</v>
      </c>
      <c r="O1263" s="110" t="e">
        <v>#N/A</v>
      </c>
      <c r="P1263" s="110" t="e">
        <v>#N/A</v>
      </c>
      <c r="Q1263" s="110" t="e">
        <v>#N/A</v>
      </c>
      <c r="R1263" s="110" t="e">
        <v>#N/A</v>
      </c>
      <c r="S1263" s="143"/>
    </row>
    <row r="1264" spans="3:19" s="79" customFormat="1" ht="13.15" customHeight="1" x14ac:dyDescent="0.2">
      <c r="C1264" s="114"/>
      <c r="D1264" s="53" t="s">
        <v>169</v>
      </c>
      <c r="E1264" s="53" t="s">
        <v>74</v>
      </c>
      <c r="F1264" s="53" t="s">
        <v>20</v>
      </c>
      <c r="G1264" s="53" t="s">
        <v>192</v>
      </c>
      <c r="H1264" s="110">
        <v>0.88137680843091004</v>
      </c>
      <c r="I1264" s="110">
        <v>0.86788911865212093</v>
      </c>
      <c r="J1264" s="110">
        <v>0.86805967242006876</v>
      </c>
      <c r="K1264" s="110">
        <v>0.87897552423331504</v>
      </c>
      <c r="L1264" s="110">
        <v>0.87021233669184406</v>
      </c>
      <c r="M1264" s="110">
        <v>0.88988491745573506</v>
      </c>
      <c r="N1264" s="110">
        <v>0.88979973327335204</v>
      </c>
      <c r="O1264" s="110">
        <v>0.89043823855908633</v>
      </c>
      <c r="P1264" s="110">
        <v>0.92251616028347538</v>
      </c>
      <c r="Q1264" s="110">
        <v>0.92252470614398596</v>
      </c>
      <c r="R1264" s="110">
        <v>0.81333857984846403</v>
      </c>
    </row>
    <row r="1265" spans="3:19" s="79" customFormat="1" ht="13.15" customHeight="1" x14ac:dyDescent="0.2">
      <c r="C1265" s="114"/>
      <c r="D1265" s="53" t="s">
        <v>169</v>
      </c>
      <c r="E1265" s="53" t="s">
        <v>78</v>
      </c>
      <c r="F1265" s="53" t="s">
        <v>20</v>
      </c>
      <c r="G1265" s="53" t="s">
        <v>192</v>
      </c>
      <c r="H1265" s="110">
        <v>5.7081273779562708E-2</v>
      </c>
      <c r="I1265" s="110">
        <v>0.21637380143407589</v>
      </c>
      <c r="J1265" s="110">
        <v>0.44246743104403735</v>
      </c>
      <c r="K1265" s="110">
        <v>0.48887054876376795</v>
      </c>
      <c r="L1265" s="110">
        <v>0.73116932724122752</v>
      </c>
      <c r="M1265" s="110">
        <v>0.84921561565131021</v>
      </c>
      <c r="N1265" s="110">
        <v>0.86302823408375973</v>
      </c>
      <c r="O1265" s="110">
        <v>0.86199125196502768</v>
      </c>
      <c r="P1265" s="110">
        <v>0.86787830535555543</v>
      </c>
      <c r="Q1265" s="110">
        <v>0.86788801425223361</v>
      </c>
      <c r="R1265" s="110">
        <v>0.66538999141303667</v>
      </c>
    </row>
    <row r="1266" spans="3:19" s="79" customFormat="1" ht="13.15" customHeight="1" x14ac:dyDescent="0.2">
      <c r="C1266" s="114"/>
      <c r="D1266" s="53" t="s">
        <v>169</v>
      </c>
      <c r="E1266" s="53" t="s">
        <v>82</v>
      </c>
      <c r="F1266" s="53" t="s">
        <v>20</v>
      </c>
      <c r="G1266" s="53" t="s">
        <v>192</v>
      </c>
      <c r="H1266" s="110" t="e">
        <v>#N/A</v>
      </c>
      <c r="I1266" s="110" t="e">
        <v>#N/A</v>
      </c>
      <c r="J1266" s="110" t="e">
        <v>#N/A</v>
      </c>
      <c r="K1266" s="110" t="e">
        <v>#N/A</v>
      </c>
      <c r="L1266" s="110" t="e">
        <v>#N/A</v>
      </c>
      <c r="M1266" s="110" t="e">
        <v>#N/A</v>
      </c>
      <c r="N1266" s="110">
        <v>7.253508825458134E-2</v>
      </c>
      <c r="O1266" s="110">
        <v>0.24893137769783324</v>
      </c>
      <c r="P1266" s="110">
        <v>0.45753984504223211</v>
      </c>
      <c r="Q1266" s="110">
        <v>0.51806270536688803</v>
      </c>
      <c r="R1266" s="110">
        <v>0.54746471362342297</v>
      </c>
    </row>
    <row r="1267" spans="3:19" s="79" customFormat="1" ht="13.15" customHeight="1" x14ac:dyDescent="0.2">
      <c r="C1267" s="114"/>
      <c r="D1267" s="53" t="s">
        <v>169</v>
      </c>
      <c r="E1267" s="53" t="s">
        <v>86</v>
      </c>
      <c r="F1267" s="53" t="s">
        <v>20</v>
      </c>
      <c r="G1267" s="53" t="s">
        <v>192</v>
      </c>
      <c r="H1267" s="110">
        <v>0</v>
      </c>
      <c r="I1267" s="110">
        <v>0</v>
      </c>
      <c r="J1267" s="110">
        <v>0</v>
      </c>
      <c r="K1267" s="110">
        <v>1.2066593749917474E-2</v>
      </c>
      <c r="L1267" s="110">
        <v>1.2231297714524778E-2</v>
      </c>
      <c r="M1267" s="110">
        <v>2.6928688862344816E-2</v>
      </c>
      <c r="N1267" s="110">
        <v>0.13451413548063335</v>
      </c>
      <c r="O1267" s="110">
        <v>0.20582758098727832</v>
      </c>
      <c r="P1267" s="110">
        <v>0.43123635563925478</v>
      </c>
      <c r="Q1267" s="110">
        <v>0.54333438998481887</v>
      </c>
      <c r="R1267" s="110">
        <v>0.62684915728175938</v>
      </c>
    </row>
    <row r="1268" spans="3:19" s="79" customFormat="1" ht="13.15" customHeight="1" x14ac:dyDescent="0.2">
      <c r="C1268" s="114"/>
      <c r="D1268" s="53" t="s">
        <v>169</v>
      </c>
      <c r="E1268" s="53" t="s">
        <v>90</v>
      </c>
      <c r="F1268" s="53" t="s">
        <v>20</v>
      </c>
      <c r="G1268" s="53" t="s">
        <v>192</v>
      </c>
      <c r="H1268" s="110">
        <v>2.2818159389126406E-2</v>
      </c>
      <c r="I1268" s="110">
        <v>2.4252126330185895E-2</v>
      </c>
      <c r="J1268" s="110">
        <v>2.4297434788225981E-2</v>
      </c>
      <c r="K1268" s="110">
        <v>2.4297434788225946E-2</v>
      </c>
      <c r="L1268" s="110">
        <v>3.4120432000063101E-2</v>
      </c>
      <c r="M1268" s="110">
        <v>3.4413373046275217E-2</v>
      </c>
      <c r="N1268" s="110">
        <v>3.7039243791278681E-2</v>
      </c>
      <c r="O1268" s="110">
        <v>3.714738703311754E-2</v>
      </c>
      <c r="P1268" s="110">
        <v>3.8120766296120719E-2</v>
      </c>
      <c r="Q1268" s="110">
        <v>3.8170758636525692E-2</v>
      </c>
      <c r="R1268" s="110">
        <v>3.7864283635075685E-2</v>
      </c>
    </row>
    <row r="1269" spans="3:19" s="79" customFormat="1" ht="13.15" customHeight="1" x14ac:dyDescent="0.2">
      <c r="C1269" s="114"/>
      <c r="D1269" s="53" t="s">
        <v>169</v>
      </c>
      <c r="E1269" s="53" t="s">
        <v>94</v>
      </c>
      <c r="F1269" s="53" t="s">
        <v>20</v>
      </c>
      <c r="G1269" s="53" t="s">
        <v>192</v>
      </c>
      <c r="H1269" s="110" t="e">
        <v>#N/A</v>
      </c>
      <c r="I1269" s="110" t="e">
        <v>#N/A</v>
      </c>
      <c r="J1269" s="110" t="e">
        <v>#N/A</v>
      </c>
      <c r="K1269" s="110" t="e">
        <v>#N/A</v>
      </c>
      <c r="L1269" s="110" t="e">
        <v>#N/A</v>
      </c>
      <c r="M1269" s="110" t="e">
        <v>#N/A</v>
      </c>
      <c r="N1269" s="110">
        <v>0</v>
      </c>
      <c r="O1269" s="110">
        <v>3.6218702357289606E-2</v>
      </c>
      <c r="P1269" s="110">
        <v>3.4223611036263819E-2</v>
      </c>
      <c r="Q1269" s="110">
        <v>3.6877597802900924E-2</v>
      </c>
      <c r="R1269" s="110">
        <v>3.3821275202869178E-2</v>
      </c>
    </row>
    <row r="1270" spans="3:19" s="79" customFormat="1" ht="13.15" customHeight="1" x14ac:dyDescent="0.2">
      <c r="C1270" s="114"/>
      <c r="D1270" s="53" t="s">
        <v>169</v>
      </c>
      <c r="E1270" s="53" t="s">
        <v>98</v>
      </c>
      <c r="F1270" s="53" t="s">
        <v>20</v>
      </c>
      <c r="G1270" s="53" t="s">
        <v>192</v>
      </c>
      <c r="H1270" s="110" t="e">
        <v>#N/A</v>
      </c>
      <c r="I1270" s="110" t="e">
        <v>#N/A</v>
      </c>
      <c r="J1270" s="110" t="e">
        <v>#N/A</v>
      </c>
      <c r="K1270" s="110" t="e">
        <v>#N/A</v>
      </c>
      <c r="L1270" s="110" t="e">
        <v>#N/A</v>
      </c>
      <c r="M1270" s="110" t="e">
        <v>#N/A</v>
      </c>
      <c r="N1270" s="110">
        <v>0.17607331086229058</v>
      </c>
      <c r="O1270" s="110">
        <v>0.17817095907644009</v>
      </c>
      <c r="P1270" s="110">
        <v>0.19401384002608887</v>
      </c>
      <c r="Q1270" s="110">
        <v>0.19401657401896596</v>
      </c>
      <c r="R1270" s="110">
        <v>0.19395233203426276</v>
      </c>
    </row>
    <row r="1271" spans="3:19" s="79" customFormat="1" ht="13.15" customHeight="1" x14ac:dyDescent="0.2">
      <c r="C1271" s="114"/>
      <c r="D1271" s="53" t="s">
        <v>169</v>
      </c>
      <c r="E1271" s="53" t="s">
        <v>102</v>
      </c>
      <c r="F1271" s="53" t="s">
        <v>20</v>
      </c>
      <c r="G1271" s="53" t="s">
        <v>192</v>
      </c>
      <c r="H1271" s="110">
        <v>2.4999963758618696E-2</v>
      </c>
      <c r="I1271" s="110">
        <v>0.64608284320003107</v>
      </c>
      <c r="J1271" s="110">
        <v>0.72996667360862788</v>
      </c>
      <c r="K1271" s="110">
        <v>0.91162869986771966</v>
      </c>
      <c r="L1271" s="110">
        <v>0.91597638227853861</v>
      </c>
      <c r="M1271" s="110">
        <v>0.92699999999999994</v>
      </c>
      <c r="N1271" s="110">
        <v>0.97012985550626751</v>
      </c>
      <c r="O1271" s="110">
        <v>0.97409514854977208</v>
      </c>
      <c r="P1271" s="110">
        <v>0.97359460680450927</v>
      </c>
      <c r="Q1271" s="110">
        <v>0.97357184067988356</v>
      </c>
      <c r="R1271" s="110" t="e">
        <v>#N/A</v>
      </c>
    </row>
    <row r="1272" spans="3:19" s="79" customFormat="1" ht="13.15" customHeight="1" x14ac:dyDescent="0.2">
      <c r="C1272" s="114"/>
      <c r="D1272" s="53" t="s">
        <v>169</v>
      </c>
      <c r="E1272" s="53" t="s">
        <v>108</v>
      </c>
      <c r="F1272" s="53" t="s">
        <v>20</v>
      </c>
      <c r="G1272" s="53" t="s">
        <v>192</v>
      </c>
      <c r="H1272" s="110" t="e">
        <v>#N/A</v>
      </c>
      <c r="I1272" s="110" t="e">
        <v>#N/A</v>
      </c>
      <c r="J1272" s="110" t="e">
        <v>#N/A</v>
      </c>
      <c r="K1272" s="110" t="e">
        <v>#N/A</v>
      </c>
      <c r="L1272" s="110" t="e">
        <v>#N/A</v>
      </c>
      <c r="M1272" s="110" t="e">
        <v>#N/A</v>
      </c>
      <c r="N1272" s="110" t="e">
        <v>#N/A</v>
      </c>
      <c r="O1272" s="110">
        <v>0</v>
      </c>
      <c r="P1272" s="110">
        <v>0.36200892591897277</v>
      </c>
      <c r="Q1272" s="110">
        <v>0.58316751053543547</v>
      </c>
      <c r="R1272" s="110">
        <v>0.62298070674895134</v>
      </c>
    </row>
    <row r="1273" spans="3:19" s="79" customFormat="1" ht="13.15" customHeight="1" x14ac:dyDescent="0.2">
      <c r="C1273" s="114"/>
      <c r="D1273" s="53" t="s">
        <v>169</v>
      </c>
      <c r="E1273" s="53" t="s">
        <v>207</v>
      </c>
      <c r="F1273" s="53" t="s">
        <v>20</v>
      </c>
      <c r="G1273" s="53" t="s">
        <v>192</v>
      </c>
      <c r="H1273" s="110" t="e">
        <v>#N/A</v>
      </c>
      <c r="I1273" s="110" t="e">
        <v>#N/A</v>
      </c>
      <c r="J1273" s="110" t="e">
        <v>#N/A</v>
      </c>
      <c r="K1273" s="110" t="e">
        <v>#N/A</v>
      </c>
      <c r="L1273" s="110" t="e">
        <v>#N/A</v>
      </c>
      <c r="M1273" s="110" t="e">
        <v>#N/A</v>
      </c>
      <c r="N1273" s="110" t="e">
        <v>#N/A</v>
      </c>
      <c r="O1273" s="110" t="e">
        <v>#N/A</v>
      </c>
      <c r="P1273" s="110" t="e">
        <v>#N/A</v>
      </c>
      <c r="Q1273" s="110">
        <v>8.755285116762837E-2</v>
      </c>
      <c r="R1273" s="110">
        <v>0.10505122160548531</v>
      </c>
    </row>
    <row r="1274" spans="3:19" s="79" customFormat="1" ht="13.15" customHeight="1" x14ac:dyDescent="0.2">
      <c r="C1274" s="114"/>
      <c r="D1274" s="53" t="s">
        <v>169</v>
      </c>
      <c r="E1274" s="53" t="s">
        <v>112</v>
      </c>
      <c r="F1274" s="53" t="s">
        <v>20</v>
      </c>
      <c r="G1274" s="53" t="s">
        <v>192</v>
      </c>
      <c r="H1274" s="110">
        <v>1</v>
      </c>
      <c r="I1274" s="110">
        <v>1</v>
      </c>
      <c r="J1274" s="110">
        <v>1</v>
      </c>
      <c r="K1274" s="110">
        <v>1</v>
      </c>
      <c r="L1274" s="110">
        <v>1</v>
      </c>
      <c r="M1274" s="110">
        <v>1</v>
      </c>
      <c r="N1274" s="110">
        <v>1</v>
      </c>
      <c r="O1274" s="110">
        <v>1</v>
      </c>
      <c r="P1274" s="110">
        <v>1</v>
      </c>
      <c r="Q1274" s="110">
        <v>1</v>
      </c>
      <c r="R1274" s="110">
        <v>1</v>
      </c>
    </row>
    <row r="1275" spans="3:19" s="79" customFormat="1" ht="13.15" customHeight="1" x14ac:dyDescent="0.2">
      <c r="C1275" s="114"/>
      <c r="D1275" s="53" t="s">
        <v>169</v>
      </c>
      <c r="E1275" s="53" t="s">
        <v>52</v>
      </c>
      <c r="F1275" s="53" t="s">
        <v>20</v>
      </c>
      <c r="G1275" s="53" t="s">
        <v>192</v>
      </c>
      <c r="H1275" s="110">
        <v>0.95201762235926202</v>
      </c>
      <c r="I1275" s="110">
        <v>0.94976268616693238</v>
      </c>
      <c r="J1275" s="110">
        <v>0.94983689565229035</v>
      </c>
      <c r="K1275" s="110">
        <v>0.98974951303602365</v>
      </c>
      <c r="L1275" s="110">
        <v>0.99798126476815407</v>
      </c>
      <c r="M1275" s="110">
        <v>0.99414440042704133</v>
      </c>
      <c r="N1275" s="110" t="e">
        <v>#N/A</v>
      </c>
      <c r="O1275" s="110" t="e">
        <v>#N/A</v>
      </c>
      <c r="P1275" s="110" t="e">
        <v>#N/A</v>
      </c>
      <c r="Q1275" s="110" t="e">
        <v>#N/A</v>
      </c>
      <c r="R1275" s="110" t="e">
        <v>#N/A</v>
      </c>
    </row>
    <row r="1276" spans="3:19" s="79" customFormat="1" ht="13.15" customHeight="1" x14ac:dyDescent="0.2">
      <c r="C1276" s="114"/>
      <c r="D1276" s="53" t="s">
        <v>169</v>
      </c>
      <c r="E1276" s="53" t="s">
        <v>53</v>
      </c>
      <c r="F1276" s="53" t="s">
        <v>20</v>
      </c>
      <c r="G1276" s="53" t="s">
        <v>192</v>
      </c>
      <c r="H1276" s="110" t="e">
        <v>#N/A</v>
      </c>
      <c r="I1276" s="110" t="e">
        <v>#N/A</v>
      </c>
      <c r="J1276" s="110" t="e">
        <v>#N/A</v>
      </c>
      <c r="K1276" s="110" t="e">
        <v>#N/A</v>
      </c>
      <c r="L1276" s="110">
        <v>4.287482550162007E-2</v>
      </c>
      <c r="M1276" s="110">
        <v>5.5329063398763922E-2</v>
      </c>
      <c r="N1276" s="110" t="e">
        <v>#N/A</v>
      </c>
      <c r="O1276" s="110" t="e">
        <v>#N/A</v>
      </c>
      <c r="P1276" s="110" t="e">
        <v>#N/A</v>
      </c>
      <c r="Q1276" s="110" t="e">
        <v>#N/A</v>
      </c>
      <c r="R1276" s="110" t="e">
        <v>#N/A</v>
      </c>
    </row>
    <row r="1277" spans="3:19" s="79" customFormat="1" ht="13.15" customHeight="1" x14ac:dyDescent="0.2">
      <c r="C1277" s="114"/>
      <c r="D1277" s="53" t="s">
        <v>169</v>
      </c>
      <c r="E1277" s="53" t="s">
        <v>129</v>
      </c>
      <c r="F1277" s="53" t="s">
        <v>20</v>
      </c>
      <c r="G1277" s="53" t="s">
        <v>192</v>
      </c>
      <c r="H1277" s="110">
        <v>0.20400017284576361</v>
      </c>
      <c r="I1277" s="110">
        <v>0.20394859408349236</v>
      </c>
      <c r="J1277" s="110">
        <v>0.20410108427035792</v>
      </c>
      <c r="K1277" s="110">
        <v>0.20410108427035792</v>
      </c>
      <c r="L1277" s="110">
        <v>0.17644152604296651</v>
      </c>
      <c r="M1277" s="110">
        <v>0.17624765394340389</v>
      </c>
      <c r="N1277" s="110" t="e">
        <v>#N/A</v>
      </c>
      <c r="O1277" s="110" t="e">
        <v>#N/A</v>
      </c>
      <c r="P1277" s="110" t="e">
        <v>#N/A</v>
      </c>
      <c r="Q1277" s="110" t="e">
        <v>#N/A</v>
      </c>
      <c r="R1277" s="110" t="e">
        <v>#N/A</v>
      </c>
    </row>
    <row r="1278" spans="3:19" s="79" customFormat="1" ht="13.15" customHeight="1" x14ac:dyDescent="0.2">
      <c r="C1278" s="114"/>
      <c r="D1278" s="53" t="s">
        <v>169</v>
      </c>
      <c r="E1278" s="53" t="s">
        <v>124</v>
      </c>
      <c r="F1278" s="53" t="s">
        <v>20</v>
      </c>
      <c r="G1278" s="53" t="s">
        <v>192</v>
      </c>
      <c r="H1278" s="110">
        <v>2.6837658042989716E-2</v>
      </c>
      <c r="I1278" s="110">
        <v>2.5697371961573352E-2</v>
      </c>
      <c r="J1278" s="110">
        <v>2.6083362709543024E-2</v>
      </c>
      <c r="K1278" s="110">
        <v>2.6083362709542989E-2</v>
      </c>
      <c r="L1278" s="110">
        <v>3.594943766376954E-2</v>
      </c>
      <c r="M1278" s="110">
        <v>3.6237410145487287E-2</v>
      </c>
      <c r="N1278" s="110" t="e">
        <v>#N/A</v>
      </c>
      <c r="O1278" s="110" t="e">
        <v>#N/A</v>
      </c>
      <c r="P1278" s="110" t="e">
        <v>#N/A</v>
      </c>
      <c r="Q1278" s="110" t="e">
        <v>#N/A</v>
      </c>
      <c r="R1278" s="110" t="e">
        <v>#N/A</v>
      </c>
    </row>
    <row r="1279" spans="3:19" s="79" customFormat="1" ht="13.15" customHeight="1" x14ac:dyDescent="0.2">
      <c r="C1279" s="114"/>
      <c r="D1279" s="53" t="s">
        <v>169</v>
      </c>
      <c r="E1279" s="53" t="s">
        <v>134</v>
      </c>
      <c r="F1279" s="53" t="s">
        <v>20</v>
      </c>
      <c r="G1279" s="53" t="s">
        <v>192</v>
      </c>
      <c r="H1279" s="110">
        <v>0.86545845662175347</v>
      </c>
      <c r="I1279" s="110">
        <v>0.85335097705662877</v>
      </c>
      <c r="J1279" s="110">
        <v>0.85352862156152287</v>
      </c>
      <c r="K1279" s="110">
        <v>0.97949902607204686</v>
      </c>
      <c r="L1279" s="110">
        <v>0.99484748185783789</v>
      </c>
      <c r="M1279" s="110">
        <v>0.97153379864215894</v>
      </c>
      <c r="N1279" s="110" t="e">
        <v>#N/A</v>
      </c>
      <c r="O1279" s="110" t="e">
        <v>#N/A</v>
      </c>
      <c r="P1279" s="110" t="e">
        <v>#N/A</v>
      </c>
      <c r="Q1279" s="110" t="e">
        <v>#N/A</v>
      </c>
      <c r="R1279" s="110" t="e">
        <v>#N/A</v>
      </c>
    </row>
    <row r="1280" spans="3:19" s="79" customFormat="1" ht="13.15" customHeight="1" x14ac:dyDescent="0.2">
      <c r="C1280" s="114"/>
      <c r="D1280" s="53" t="s">
        <v>170</v>
      </c>
      <c r="E1280" s="53" t="s">
        <v>31</v>
      </c>
      <c r="F1280" s="53" t="s">
        <v>20</v>
      </c>
      <c r="G1280" s="53" t="s">
        <v>152</v>
      </c>
      <c r="H1280" s="115">
        <v>3131505.478182964</v>
      </c>
      <c r="I1280" s="115">
        <v>3070830.1090307371</v>
      </c>
      <c r="J1280" s="115">
        <v>3111309.216769204</v>
      </c>
      <c r="K1280" s="115">
        <v>3085091.2666901578</v>
      </c>
      <c r="L1280" s="115">
        <v>3075547.1334823198</v>
      </c>
      <c r="M1280" s="115">
        <v>3068100.083789764</v>
      </c>
      <c r="N1280" s="115">
        <v>3039270.6068520425</v>
      </c>
      <c r="O1280" s="115">
        <v>2636685.3056490263</v>
      </c>
      <c r="P1280" s="115">
        <v>2635942.0118684778</v>
      </c>
      <c r="Q1280" s="115">
        <v>2962190.7676367229</v>
      </c>
      <c r="R1280" s="115">
        <v>2957457.5069456366</v>
      </c>
      <c r="S1280" s="143"/>
    </row>
    <row r="1281" spans="3:19" s="79" customFormat="1" ht="13.15" customHeight="1" x14ac:dyDescent="0.2">
      <c r="C1281" s="114"/>
      <c r="D1281" s="53" t="s">
        <v>170</v>
      </c>
      <c r="E1281" s="53" t="s">
        <v>65</v>
      </c>
      <c r="F1281" s="53" t="s">
        <v>20</v>
      </c>
      <c r="G1281" s="53" t="s">
        <v>192</v>
      </c>
      <c r="H1281" s="110">
        <v>0.95163150459464574</v>
      </c>
      <c r="I1281" s="110">
        <v>0.93096611337217028</v>
      </c>
      <c r="J1281" s="110">
        <v>0.94041468064926281</v>
      </c>
      <c r="K1281" s="110">
        <v>0.94334782287429031</v>
      </c>
      <c r="L1281" s="110">
        <v>0.94774102997890819</v>
      </c>
      <c r="M1281" s="110">
        <v>0.97409831382659262</v>
      </c>
      <c r="N1281" s="110">
        <v>0.97327148328278168</v>
      </c>
      <c r="O1281" s="110">
        <v>0.9819827337858027</v>
      </c>
      <c r="P1281" s="110">
        <v>0.99141643116633116</v>
      </c>
      <c r="Q1281" s="110">
        <v>0.99387706785632035</v>
      </c>
      <c r="R1281" s="110">
        <v>0.99940776293746247</v>
      </c>
    </row>
    <row r="1282" spans="3:19" s="79" customFormat="1" ht="13.15" customHeight="1" x14ac:dyDescent="0.2">
      <c r="C1282" s="114"/>
      <c r="D1282" s="53" t="s">
        <v>170</v>
      </c>
      <c r="E1282" s="53" t="s">
        <v>70</v>
      </c>
      <c r="F1282" s="53" t="s">
        <v>20</v>
      </c>
      <c r="G1282" s="53" t="s">
        <v>192</v>
      </c>
      <c r="H1282" s="110">
        <v>0</v>
      </c>
      <c r="I1282" s="110">
        <v>0</v>
      </c>
      <c r="J1282" s="110">
        <v>3.1368409847943673E-2</v>
      </c>
      <c r="K1282" s="110">
        <v>0.15783275079653447</v>
      </c>
      <c r="L1282" s="110">
        <v>0.3921300367451736</v>
      </c>
      <c r="M1282" s="110">
        <v>0.4341510299964742</v>
      </c>
      <c r="N1282" s="110">
        <v>0.68390128594574129</v>
      </c>
      <c r="O1282" s="110">
        <v>0.76217199009567804</v>
      </c>
      <c r="P1282" s="110">
        <v>0.88436276550021475</v>
      </c>
      <c r="Q1282" s="110">
        <v>0.91091469244896894</v>
      </c>
      <c r="R1282" s="110">
        <v>0.93583168142399564</v>
      </c>
    </row>
    <row r="1283" spans="3:19" s="79" customFormat="1" ht="13.15" customHeight="1" x14ac:dyDescent="0.2">
      <c r="C1283" s="114"/>
      <c r="D1283" s="53" t="s">
        <v>170</v>
      </c>
      <c r="E1283" s="53" t="s">
        <v>225</v>
      </c>
      <c r="F1283" s="53" t="s">
        <v>20</v>
      </c>
      <c r="G1283" s="53" t="s">
        <v>192</v>
      </c>
      <c r="H1283" s="110" t="e">
        <v>#N/A</v>
      </c>
      <c r="I1283" s="110" t="e">
        <v>#N/A</v>
      </c>
      <c r="J1283" s="110" t="e">
        <v>#N/A</v>
      </c>
      <c r="K1283" s="110" t="e">
        <v>#N/A</v>
      </c>
      <c r="L1283" s="110" t="e">
        <v>#N/A</v>
      </c>
      <c r="M1283" s="110" t="e">
        <v>#N/A</v>
      </c>
      <c r="N1283" s="110">
        <v>2.1344686589836126E-2</v>
      </c>
      <c r="O1283" s="110">
        <v>8.3652043344764893E-2</v>
      </c>
      <c r="P1283" s="110">
        <v>0.17345378317285162</v>
      </c>
      <c r="Q1283" s="110">
        <v>0.26026122160751225</v>
      </c>
      <c r="R1283" s="110">
        <v>0.37726534813350981</v>
      </c>
    </row>
    <row r="1284" spans="3:19" s="79" customFormat="1" ht="13.15" customHeight="1" x14ac:dyDescent="0.2">
      <c r="C1284" s="114"/>
      <c r="D1284" s="53" t="s">
        <v>170</v>
      </c>
      <c r="E1284" s="53" t="s">
        <v>226</v>
      </c>
      <c r="F1284" s="53" t="s">
        <v>20</v>
      </c>
      <c r="G1284" s="53" t="s">
        <v>192</v>
      </c>
      <c r="H1284" s="110" t="e">
        <v>#N/A</v>
      </c>
      <c r="I1284" s="110" t="e">
        <v>#N/A</v>
      </c>
      <c r="J1284" s="110" t="e">
        <v>#N/A</v>
      </c>
      <c r="K1284" s="110" t="e">
        <v>#N/A</v>
      </c>
      <c r="L1284" s="110" t="e">
        <v>#N/A</v>
      </c>
      <c r="M1284" s="110" t="e">
        <v>#N/A</v>
      </c>
      <c r="N1284" s="110" t="e">
        <v>#N/A</v>
      </c>
      <c r="O1284" s="110" t="e">
        <v>#N/A</v>
      </c>
      <c r="P1284" s="110" t="e">
        <v>#N/A</v>
      </c>
      <c r="Q1284" s="110" t="e">
        <v>#N/A</v>
      </c>
      <c r="R1284" s="110">
        <v>0.75766357789242234</v>
      </c>
      <c r="S1284" s="143"/>
    </row>
    <row r="1285" spans="3:19" s="79" customFormat="1" ht="13.15" customHeight="1" x14ac:dyDescent="0.2">
      <c r="C1285" s="114"/>
      <c r="D1285" s="53" t="s">
        <v>170</v>
      </c>
      <c r="E1285" s="53" t="s">
        <v>74</v>
      </c>
      <c r="F1285" s="53" t="s">
        <v>20</v>
      </c>
      <c r="G1285" s="53" t="s">
        <v>192</v>
      </c>
      <c r="H1285" s="110">
        <v>0.90326300918929203</v>
      </c>
      <c r="I1285" s="110">
        <v>0.88331723459319433</v>
      </c>
      <c r="J1285" s="110">
        <v>0.89358453143131489</v>
      </c>
      <c r="K1285" s="110">
        <v>0.89378994976905313</v>
      </c>
      <c r="L1285" s="110">
        <v>0.9094804022757299</v>
      </c>
      <c r="M1285" s="110">
        <v>0.97409831382659262</v>
      </c>
      <c r="N1285" s="110">
        <v>0.97327148328278168</v>
      </c>
      <c r="O1285" s="110">
        <v>0.9819827337858027</v>
      </c>
      <c r="P1285" s="110">
        <v>0.98896746229190302</v>
      </c>
      <c r="Q1285" s="110">
        <v>0.98846696579688109</v>
      </c>
      <c r="R1285" s="110">
        <v>0.98919362750783857</v>
      </c>
    </row>
    <row r="1286" spans="3:19" s="79" customFormat="1" ht="13.15" customHeight="1" x14ac:dyDescent="0.2">
      <c r="C1286" s="114"/>
      <c r="D1286" s="53" t="s">
        <v>170</v>
      </c>
      <c r="E1286" s="53" t="s">
        <v>78</v>
      </c>
      <c r="F1286" s="53" t="s">
        <v>20</v>
      </c>
      <c r="G1286" s="53" t="s">
        <v>192</v>
      </c>
      <c r="H1286" s="110">
        <v>0</v>
      </c>
      <c r="I1286" s="110">
        <v>0</v>
      </c>
      <c r="J1286" s="110">
        <v>3.1368409847943673E-2</v>
      </c>
      <c r="K1286" s="110">
        <v>0.14993674893552267</v>
      </c>
      <c r="L1286" s="110">
        <v>0.38418058330029758</v>
      </c>
      <c r="M1286" s="110">
        <v>0.42615820989034664</v>
      </c>
      <c r="N1286" s="110">
        <v>0.68390128594574129</v>
      </c>
      <c r="O1286" s="110">
        <v>0.76883016801527126</v>
      </c>
      <c r="P1286" s="110">
        <v>0.85715272283430255</v>
      </c>
      <c r="Q1286" s="110">
        <v>0.86842168028584121</v>
      </c>
      <c r="R1286" s="110">
        <v>0.87140521189613362</v>
      </c>
    </row>
    <row r="1287" spans="3:19" s="79" customFormat="1" ht="13.15" customHeight="1" x14ac:dyDescent="0.2">
      <c r="C1287" s="114"/>
      <c r="D1287" s="53" t="s">
        <v>170</v>
      </c>
      <c r="E1287" s="53" t="s">
        <v>82</v>
      </c>
      <c r="F1287" s="53" t="s">
        <v>20</v>
      </c>
      <c r="G1287" s="53" t="s">
        <v>192</v>
      </c>
      <c r="H1287" s="110" t="e">
        <v>#N/A</v>
      </c>
      <c r="I1287" s="110" t="e">
        <v>#N/A</v>
      </c>
      <c r="J1287" s="110" t="e">
        <v>#N/A</v>
      </c>
      <c r="K1287" s="110" t="e">
        <v>#N/A</v>
      </c>
      <c r="L1287" s="110" t="e">
        <v>#N/A</v>
      </c>
      <c r="M1287" s="110" t="e">
        <v>#N/A</v>
      </c>
      <c r="N1287" s="110">
        <v>0.11632990496418749</v>
      </c>
      <c r="O1287" s="110">
        <v>0.16676133578203498</v>
      </c>
      <c r="P1287" s="110">
        <v>0.27985499941527903</v>
      </c>
      <c r="Q1287" s="110">
        <v>0.33870532223506417</v>
      </c>
      <c r="R1287" s="110">
        <v>0.34394805635383185</v>
      </c>
    </row>
    <row r="1288" spans="3:19" s="79" customFormat="1" ht="13.15" customHeight="1" x14ac:dyDescent="0.2">
      <c r="C1288" s="114"/>
      <c r="D1288" s="53" t="s">
        <v>170</v>
      </c>
      <c r="E1288" s="53" t="s">
        <v>86</v>
      </c>
      <c r="F1288" s="53" t="s">
        <v>20</v>
      </c>
      <c r="G1288" s="53" t="s">
        <v>192</v>
      </c>
      <c r="H1288" s="110">
        <v>0</v>
      </c>
      <c r="I1288" s="110">
        <v>0</v>
      </c>
      <c r="J1288" s="110">
        <v>0</v>
      </c>
      <c r="K1288" s="110">
        <v>7.8960018610118136E-3</v>
      </c>
      <c r="L1288" s="110">
        <v>7.9494534448760514E-3</v>
      </c>
      <c r="M1288" s="110">
        <v>7.9928201061275211E-3</v>
      </c>
      <c r="N1288" s="110">
        <v>2.1344686589836126E-2</v>
      </c>
      <c r="O1288" s="110">
        <v>8.3652043344764893E-2</v>
      </c>
      <c r="P1288" s="110">
        <v>0.17345378317285162</v>
      </c>
      <c r="Q1288" s="110">
        <v>0.26026122160751225</v>
      </c>
      <c r="R1288" s="110">
        <v>0.37726534813350981</v>
      </c>
    </row>
    <row r="1289" spans="3:19" s="79" customFormat="1" ht="13.15" customHeight="1" x14ac:dyDescent="0.2">
      <c r="C1289" s="114"/>
      <c r="D1289" s="53" t="s">
        <v>170</v>
      </c>
      <c r="E1289" s="53" t="s">
        <v>90</v>
      </c>
      <c r="F1289" s="53" t="s">
        <v>20</v>
      </c>
      <c r="G1289" s="53" t="s">
        <v>192</v>
      </c>
      <c r="H1289" s="110">
        <v>0</v>
      </c>
      <c r="I1289" s="110">
        <v>0</v>
      </c>
      <c r="J1289" s="110">
        <v>0</v>
      </c>
      <c r="K1289" s="110">
        <v>0</v>
      </c>
      <c r="L1289" s="110">
        <v>0</v>
      </c>
      <c r="M1289" s="110">
        <v>0</v>
      </c>
      <c r="N1289" s="110">
        <v>0</v>
      </c>
      <c r="O1289" s="110">
        <v>0</v>
      </c>
      <c r="P1289" s="110">
        <v>0</v>
      </c>
      <c r="Q1289" s="110">
        <v>0</v>
      </c>
      <c r="R1289" s="110">
        <v>0</v>
      </c>
    </row>
    <row r="1290" spans="3:19" s="79" customFormat="1" ht="13.15" customHeight="1" x14ac:dyDescent="0.2">
      <c r="C1290" s="114"/>
      <c r="D1290" s="53" t="s">
        <v>170</v>
      </c>
      <c r="E1290" s="53" t="s">
        <v>94</v>
      </c>
      <c r="F1290" s="53" t="s">
        <v>20</v>
      </c>
      <c r="G1290" s="53" t="s">
        <v>192</v>
      </c>
      <c r="H1290" s="110" t="e">
        <v>#N/A</v>
      </c>
      <c r="I1290" s="110" t="e">
        <v>#N/A</v>
      </c>
      <c r="J1290" s="110" t="e">
        <v>#N/A</v>
      </c>
      <c r="K1290" s="110" t="e">
        <v>#N/A</v>
      </c>
      <c r="L1290" s="110" t="e">
        <v>#N/A</v>
      </c>
      <c r="M1290" s="110" t="e">
        <v>#N/A</v>
      </c>
      <c r="N1290" s="110">
        <v>0</v>
      </c>
      <c r="O1290" s="110">
        <v>0</v>
      </c>
      <c r="P1290" s="110">
        <v>0</v>
      </c>
      <c r="Q1290" s="110">
        <v>0</v>
      </c>
      <c r="R1290" s="110">
        <v>0</v>
      </c>
    </row>
    <row r="1291" spans="3:19" s="79" customFormat="1" ht="13.15" customHeight="1" x14ac:dyDescent="0.2">
      <c r="C1291" s="114"/>
      <c r="D1291" s="53" t="s">
        <v>170</v>
      </c>
      <c r="E1291" s="53" t="s">
        <v>98</v>
      </c>
      <c r="F1291" s="53" t="s">
        <v>20</v>
      </c>
      <c r="G1291" s="53" t="s">
        <v>192</v>
      </c>
      <c r="H1291" s="110" t="e">
        <v>#N/A</v>
      </c>
      <c r="I1291" s="110" t="e">
        <v>#N/A</v>
      </c>
      <c r="J1291" s="110" t="e">
        <v>#N/A</v>
      </c>
      <c r="K1291" s="110" t="e">
        <v>#N/A</v>
      </c>
      <c r="L1291" s="110" t="e">
        <v>#N/A</v>
      </c>
      <c r="M1291" s="110" t="e">
        <v>#N/A</v>
      </c>
      <c r="N1291" s="110">
        <v>0.40990229602830758</v>
      </c>
      <c r="O1291" s="110">
        <v>0.57915878272436372</v>
      </c>
      <c r="P1291" s="110">
        <v>0.97195741413142511</v>
      </c>
      <c r="Q1291" s="110">
        <v>0.96761909314067962</v>
      </c>
      <c r="R1291" s="110">
        <v>0.99921621613674638</v>
      </c>
    </row>
    <row r="1292" spans="3:19" s="79" customFormat="1" ht="13.15" customHeight="1" x14ac:dyDescent="0.2">
      <c r="C1292" s="114"/>
      <c r="D1292" s="53" t="s">
        <v>170</v>
      </c>
      <c r="E1292" s="53" t="s">
        <v>102</v>
      </c>
      <c r="F1292" s="53" t="s">
        <v>20</v>
      </c>
      <c r="G1292" s="53" t="s">
        <v>192</v>
      </c>
      <c r="H1292" s="110">
        <v>7.0001474219740165E-3</v>
      </c>
      <c r="I1292" s="110">
        <v>0.16115428170931295</v>
      </c>
      <c r="J1292" s="110">
        <v>0.26772312284404448</v>
      </c>
      <c r="K1292" s="110">
        <v>0.85489613399507258</v>
      </c>
      <c r="L1292" s="110">
        <v>0.89194507327496975</v>
      </c>
      <c r="M1292" s="110">
        <v>0.90657667671941866</v>
      </c>
      <c r="N1292" s="110">
        <v>0.95014079808806584</v>
      </c>
      <c r="O1292" s="110">
        <v>0.94740602378316696</v>
      </c>
      <c r="P1292" s="110">
        <v>0.99938602916006969</v>
      </c>
      <c r="Q1292" s="110">
        <v>0.99951058765515399</v>
      </c>
      <c r="R1292" s="110" t="e">
        <v>#N/A</v>
      </c>
    </row>
    <row r="1293" spans="3:19" s="79" customFormat="1" ht="13.15" customHeight="1" x14ac:dyDescent="0.2">
      <c r="C1293" s="114"/>
      <c r="D1293" s="53" t="s">
        <v>170</v>
      </c>
      <c r="E1293" s="53" t="s">
        <v>108</v>
      </c>
      <c r="F1293" s="53" t="s">
        <v>20</v>
      </c>
      <c r="G1293" s="53" t="s">
        <v>192</v>
      </c>
      <c r="H1293" s="110" t="e">
        <v>#N/A</v>
      </c>
      <c r="I1293" s="110" t="e">
        <v>#N/A</v>
      </c>
      <c r="J1293" s="110" t="e">
        <v>#N/A</v>
      </c>
      <c r="K1293" s="110" t="e">
        <v>#N/A</v>
      </c>
      <c r="L1293" s="110" t="e">
        <v>#N/A</v>
      </c>
      <c r="M1293" s="110" t="e">
        <v>#N/A</v>
      </c>
      <c r="N1293" s="110" t="e">
        <v>#N/A</v>
      </c>
      <c r="O1293" s="110">
        <v>0</v>
      </c>
      <c r="P1293" s="110">
        <v>0.9976265174804787</v>
      </c>
      <c r="Q1293" s="110">
        <v>0.99813435241617166</v>
      </c>
      <c r="R1293" s="110">
        <v>0.98276384659176308</v>
      </c>
    </row>
    <row r="1294" spans="3:19" s="79" customFormat="1" ht="13.15" customHeight="1" x14ac:dyDescent="0.2">
      <c r="C1294" s="114"/>
      <c r="D1294" s="53" t="s">
        <v>170</v>
      </c>
      <c r="E1294" s="53" t="s">
        <v>207</v>
      </c>
      <c r="F1294" s="53" t="s">
        <v>20</v>
      </c>
      <c r="G1294" s="53" t="s">
        <v>192</v>
      </c>
      <c r="H1294" s="110" t="e">
        <v>#N/A</v>
      </c>
      <c r="I1294" s="110" t="e">
        <v>#N/A</v>
      </c>
      <c r="J1294" s="110" t="e">
        <v>#N/A</v>
      </c>
      <c r="K1294" s="110" t="e">
        <v>#N/A</v>
      </c>
      <c r="L1294" s="110" t="e">
        <v>#N/A</v>
      </c>
      <c r="M1294" s="110" t="e">
        <v>#N/A</v>
      </c>
      <c r="N1294" s="110" t="e">
        <v>#N/A</v>
      </c>
      <c r="O1294" s="110" t="e">
        <v>#N/A</v>
      </c>
      <c r="P1294" s="110" t="e">
        <v>#N/A</v>
      </c>
      <c r="Q1294" s="110">
        <v>0.5332513478189439</v>
      </c>
      <c r="R1294" s="110">
        <v>0.68939057910302182</v>
      </c>
    </row>
    <row r="1295" spans="3:19" s="79" customFormat="1" ht="13.15" customHeight="1" x14ac:dyDescent="0.2">
      <c r="C1295" s="114"/>
      <c r="D1295" s="53" t="s">
        <v>170</v>
      </c>
      <c r="E1295" s="53" t="s">
        <v>112</v>
      </c>
      <c r="F1295" s="53" t="s">
        <v>20</v>
      </c>
      <c r="G1295" s="53" t="s">
        <v>192</v>
      </c>
      <c r="H1295" s="110">
        <v>1</v>
      </c>
      <c r="I1295" s="110">
        <v>1</v>
      </c>
      <c r="J1295" s="110">
        <v>1</v>
      </c>
      <c r="K1295" s="110">
        <v>1</v>
      </c>
      <c r="L1295" s="110">
        <v>1</v>
      </c>
      <c r="M1295" s="110">
        <v>1</v>
      </c>
      <c r="N1295" s="110">
        <v>1</v>
      </c>
      <c r="O1295" s="110">
        <v>1</v>
      </c>
      <c r="P1295" s="110">
        <v>1</v>
      </c>
      <c r="Q1295" s="110">
        <v>1</v>
      </c>
      <c r="R1295" s="110">
        <v>1</v>
      </c>
    </row>
    <row r="1296" spans="3:19" s="79" customFormat="1" ht="13.15" customHeight="1" x14ac:dyDescent="0.2">
      <c r="C1296" s="114"/>
      <c r="D1296" s="53" t="s">
        <v>170</v>
      </c>
      <c r="E1296" s="53" t="s">
        <v>52</v>
      </c>
      <c r="F1296" s="53" t="s">
        <v>20</v>
      </c>
      <c r="G1296" s="53" t="s">
        <v>192</v>
      </c>
      <c r="H1296" s="110">
        <v>0.95163150459464574</v>
      </c>
      <c r="I1296" s="110">
        <v>0.95683423017079239</v>
      </c>
      <c r="J1296" s="110">
        <v>0.96708321398194985</v>
      </c>
      <c r="K1296" s="110">
        <v>0.98248970837585226</v>
      </c>
      <c r="L1296" s="110">
        <v>0.98432212346702797</v>
      </c>
      <c r="M1296" s="110">
        <v>0.99708150456722067</v>
      </c>
      <c r="N1296" s="110" t="e">
        <v>#N/A</v>
      </c>
      <c r="O1296" s="110" t="e">
        <v>#N/A</v>
      </c>
      <c r="P1296" s="110" t="e">
        <v>#N/A</v>
      </c>
      <c r="Q1296" s="110" t="e">
        <v>#N/A</v>
      </c>
      <c r="R1296" s="110" t="e">
        <v>#N/A</v>
      </c>
    </row>
    <row r="1297" spans="3:19" s="79" customFormat="1" ht="13.15" customHeight="1" x14ac:dyDescent="0.2">
      <c r="C1297" s="114"/>
      <c r="D1297" s="53" t="s">
        <v>170</v>
      </c>
      <c r="E1297" s="53" t="s">
        <v>53</v>
      </c>
      <c r="F1297" s="53" t="s">
        <v>20</v>
      </c>
      <c r="G1297" s="53" t="s">
        <v>192</v>
      </c>
      <c r="H1297" s="110" t="e">
        <v>#N/A</v>
      </c>
      <c r="I1297" s="110" t="e">
        <v>#N/A</v>
      </c>
      <c r="J1297" s="110" t="e">
        <v>#N/A</v>
      </c>
      <c r="K1297" s="110" t="e">
        <v>#N/A</v>
      </c>
      <c r="L1297" s="110">
        <v>7.94945344487606E-3</v>
      </c>
      <c r="M1297" s="110">
        <v>7.9928201061275211E-3</v>
      </c>
      <c r="N1297" s="110" t="e">
        <v>#N/A</v>
      </c>
      <c r="O1297" s="110" t="e">
        <v>#N/A</v>
      </c>
      <c r="P1297" s="110" t="e">
        <v>#N/A</v>
      </c>
      <c r="Q1297" s="110" t="e">
        <v>#N/A</v>
      </c>
      <c r="R1297" s="110" t="e">
        <v>#N/A</v>
      </c>
    </row>
    <row r="1298" spans="3:19" s="79" customFormat="1" ht="13.15" customHeight="1" x14ac:dyDescent="0.2">
      <c r="C1298" s="114"/>
      <c r="D1298" s="53" t="s">
        <v>170</v>
      </c>
      <c r="E1298" s="53" t="s">
        <v>129</v>
      </c>
      <c r="F1298" s="53" t="s">
        <v>20</v>
      </c>
      <c r="G1298" s="53" t="s">
        <v>192</v>
      </c>
      <c r="H1298" s="110">
        <v>0.38165896068711813</v>
      </c>
      <c r="I1298" s="110">
        <v>0.471620270843919</v>
      </c>
      <c r="J1298" s="110">
        <v>0.47093120576448266</v>
      </c>
      <c r="K1298" s="110">
        <v>0.45098591182924036</v>
      </c>
      <c r="L1298" s="110">
        <v>0.45051855214363984</v>
      </c>
      <c r="M1298" s="110">
        <v>0.4499945766840186</v>
      </c>
      <c r="N1298" s="110" t="e">
        <v>#N/A</v>
      </c>
      <c r="O1298" s="110" t="e">
        <v>#N/A</v>
      </c>
      <c r="P1298" s="110" t="e">
        <v>#N/A</v>
      </c>
      <c r="Q1298" s="110" t="e">
        <v>#N/A</v>
      </c>
      <c r="R1298" s="110" t="e">
        <v>#N/A</v>
      </c>
    </row>
    <row r="1299" spans="3:19" s="79" customFormat="1" ht="13.15" customHeight="1" x14ac:dyDescent="0.2">
      <c r="C1299" s="114"/>
      <c r="D1299" s="53" t="s">
        <v>170</v>
      </c>
      <c r="E1299" s="53" t="s">
        <v>124</v>
      </c>
      <c r="F1299" s="53" t="s">
        <v>20</v>
      </c>
      <c r="G1299" s="53" t="s">
        <v>192</v>
      </c>
      <c r="H1299" s="110">
        <v>0</v>
      </c>
      <c r="I1299" s="110">
        <v>0</v>
      </c>
      <c r="J1299" s="110">
        <v>0</v>
      </c>
      <c r="K1299" s="110">
        <v>0</v>
      </c>
      <c r="L1299" s="110">
        <v>0</v>
      </c>
      <c r="M1299" s="110">
        <v>0</v>
      </c>
      <c r="N1299" s="110">
        <v>0</v>
      </c>
      <c r="O1299" s="110">
        <v>0</v>
      </c>
      <c r="P1299" s="110">
        <v>0</v>
      </c>
      <c r="Q1299" s="110">
        <v>0</v>
      </c>
      <c r="R1299" s="110" t="e">
        <v>#N/A</v>
      </c>
    </row>
    <row r="1300" spans="3:19" s="79" customFormat="1" ht="13.15" customHeight="1" x14ac:dyDescent="0.2">
      <c r="C1300" s="114"/>
      <c r="D1300" s="53" t="s">
        <v>170</v>
      </c>
      <c r="E1300" s="53" t="s">
        <v>134</v>
      </c>
      <c r="F1300" s="53" t="s">
        <v>20</v>
      </c>
      <c r="G1300" s="53" t="s">
        <v>192</v>
      </c>
      <c r="H1300" s="110">
        <v>0.76482262121817313</v>
      </c>
      <c r="I1300" s="110">
        <v>0.81518089878327793</v>
      </c>
      <c r="J1300" s="110">
        <v>0.86327138241359735</v>
      </c>
      <c r="K1300" s="110">
        <v>0.94931342796648865</v>
      </c>
      <c r="L1300" s="110">
        <v>0.95008365166549447</v>
      </c>
      <c r="M1300" s="110">
        <v>0.95780537023622903</v>
      </c>
      <c r="N1300" s="110" t="e">
        <v>#N/A</v>
      </c>
      <c r="O1300" s="110" t="e">
        <v>#N/A</v>
      </c>
      <c r="P1300" s="110" t="e">
        <v>#N/A</v>
      </c>
      <c r="Q1300" s="110" t="e">
        <v>#N/A</v>
      </c>
      <c r="R1300" s="110" t="e">
        <v>#N/A</v>
      </c>
    </row>
    <row r="1301" spans="3:19" s="79" customFormat="1" ht="13.15" customHeight="1" x14ac:dyDescent="0.2">
      <c r="C1301" s="114"/>
      <c r="D1301" s="53" t="s">
        <v>171</v>
      </c>
      <c r="E1301" s="53" t="s">
        <v>31</v>
      </c>
      <c r="F1301" s="53" t="s">
        <v>20</v>
      </c>
      <c r="G1301" s="53" t="s">
        <v>152</v>
      </c>
      <c r="H1301" s="115">
        <v>448649.87059193174</v>
      </c>
      <c r="I1301" s="115">
        <v>405853.91576682345</v>
      </c>
      <c r="J1301" s="115">
        <v>400874.93239283131</v>
      </c>
      <c r="K1301" s="115">
        <v>386077.34328791435</v>
      </c>
      <c r="L1301" s="115">
        <v>380735.12999999995</v>
      </c>
      <c r="M1301" s="115">
        <v>373921.82579115918</v>
      </c>
      <c r="N1301" s="115">
        <v>356552.47637233231</v>
      </c>
      <c r="O1301" s="115">
        <v>363745.1596750904</v>
      </c>
      <c r="P1301" s="115">
        <v>356061.63876596105</v>
      </c>
      <c r="Q1301" s="115">
        <v>337174.81016218377</v>
      </c>
      <c r="R1301" s="115">
        <v>335823.12369057344</v>
      </c>
      <c r="S1301" s="143"/>
    </row>
    <row r="1302" spans="3:19" s="79" customFormat="1" ht="13.15" customHeight="1" x14ac:dyDescent="0.2">
      <c r="C1302" s="114"/>
      <c r="D1302" s="53" t="s">
        <v>171</v>
      </c>
      <c r="E1302" s="53" t="s">
        <v>65</v>
      </c>
      <c r="F1302" s="53" t="s">
        <v>20</v>
      </c>
      <c r="G1302" s="53" t="s">
        <v>192</v>
      </c>
      <c r="H1302" s="110">
        <v>0.56100000000000005</v>
      </c>
      <c r="I1302" s="110">
        <v>0.58299999999999996</v>
      </c>
      <c r="J1302" s="110">
        <v>0.59799999999999998</v>
      </c>
      <c r="K1302" s="110">
        <v>0.61299999999999999</v>
      </c>
      <c r="L1302" s="110">
        <v>0.63777523196280195</v>
      </c>
      <c r="M1302" s="110">
        <v>0.66273284580527059</v>
      </c>
      <c r="N1302" s="110">
        <v>0.65546120972155486</v>
      </c>
      <c r="O1302" s="110">
        <v>0.66732290883354539</v>
      </c>
      <c r="P1302" s="110">
        <v>0.63972063823460135</v>
      </c>
      <c r="Q1302" s="110">
        <v>0.68384776897517474</v>
      </c>
      <c r="R1302" s="110">
        <v>0.69370931724629326</v>
      </c>
    </row>
    <row r="1303" spans="3:19" s="79" customFormat="1" ht="13.15" customHeight="1" x14ac:dyDescent="0.2">
      <c r="C1303" s="114"/>
      <c r="D1303" s="53" t="s">
        <v>171</v>
      </c>
      <c r="E1303" s="53" t="s">
        <v>70</v>
      </c>
      <c r="F1303" s="53" t="s">
        <v>20</v>
      </c>
      <c r="G1303" s="53" t="s">
        <v>192</v>
      </c>
      <c r="H1303" s="110">
        <v>7.3999999999999996E-2</v>
      </c>
      <c r="I1303" s="110">
        <v>0.12399999999999999</v>
      </c>
      <c r="J1303" s="110">
        <v>0.156</v>
      </c>
      <c r="K1303" s="110">
        <v>0.18</v>
      </c>
      <c r="L1303" s="110">
        <v>0.24515937099836191</v>
      </c>
      <c r="M1303" s="110">
        <v>0.27522567511645918</v>
      </c>
      <c r="N1303" s="110">
        <v>0.2872241102143992</v>
      </c>
      <c r="O1303" s="110">
        <v>0.29558311319363328</v>
      </c>
      <c r="P1303" s="110">
        <v>0.51786137346452177</v>
      </c>
      <c r="Q1303" s="110">
        <v>0.6208504686636076</v>
      </c>
      <c r="R1303" s="110">
        <v>0.62450487356596396</v>
      </c>
    </row>
    <row r="1304" spans="3:19" s="79" customFormat="1" ht="13.15" customHeight="1" x14ac:dyDescent="0.2">
      <c r="C1304" s="114"/>
      <c r="D1304" s="53" t="s">
        <v>171</v>
      </c>
      <c r="E1304" s="53" t="s">
        <v>225</v>
      </c>
      <c r="F1304" s="53" t="s">
        <v>20</v>
      </c>
      <c r="G1304" s="53" t="s">
        <v>192</v>
      </c>
      <c r="H1304" s="110" t="e">
        <v>#N/A</v>
      </c>
      <c r="I1304" s="110" t="e">
        <v>#N/A</v>
      </c>
      <c r="J1304" s="110" t="e">
        <v>#N/A</v>
      </c>
      <c r="K1304" s="110" t="e">
        <v>#N/A</v>
      </c>
      <c r="L1304" s="110" t="e">
        <v>#N/A</v>
      </c>
      <c r="M1304" s="110" t="e">
        <v>#N/A</v>
      </c>
      <c r="N1304" s="110">
        <v>0.22544954440557324</v>
      </c>
      <c r="O1304" s="110">
        <v>0.23296654965236302</v>
      </c>
      <c r="P1304" s="110">
        <v>0.37071634624828925</v>
      </c>
      <c r="Q1304" s="110">
        <v>0.39452591546311799</v>
      </c>
      <c r="R1304" s="110">
        <v>0.4111834955894883</v>
      </c>
    </row>
    <row r="1305" spans="3:19" s="79" customFormat="1" ht="13.15" customHeight="1" x14ac:dyDescent="0.2">
      <c r="C1305" s="114"/>
      <c r="D1305" s="53" t="s">
        <v>171</v>
      </c>
      <c r="E1305" s="53" t="s">
        <v>226</v>
      </c>
      <c r="F1305" s="53" t="s">
        <v>20</v>
      </c>
      <c r="G1305" s="53" t="s">
        <v>192</v>
      </c>
      <c r="H1305" s="110" t="e">
        <v>#N/A</v>
      </c>
      <c r="I1305" s="110" t="e">
        <v>#N/A</v>
      </c>
      <c r="J1305" s="110" t="e">
        <v>#N/A</v>
      </c>
      <c r="K1305" s="110" t="e">
        <v>#N/A</v>
      </c>
      <c r="L1305" s="110" t="e">
        <v>#N/A</v>
      </c>
      <c r="M1305" s="110" t="e">
        <v>#N/A</v>
      </c>
      <c r="N1305" s="110" t="e">
        <v>#N/A</v>
      </c>
      <c r="O1305" s="110" t="e">
        <v>#N/A</v>
      </c>
      <c r="P1305" s="110" t="e">
        <v>#N/A</v>
      </c>
      <c r="Q1305" s="110" t="e">
        <v>#N/A</v>
      </c>
      <c r="R1305" s="110">
        <v>0.94614728942760284</v>
      </c>
      <c r="S1305" s="143"/>
    </row>
    <row r="1306" spans="3:19" s="79" customFormat="1" ht="13.15" customHeight="1" x14ac:dyDescent="0.2">
      <c r="C1306" s="114"/>
      <c r="D1306" s="53" t="s">
        <v>171</v>
      </c>
      <c r="E1306" s="53" t="s">
        <v>74</v>
      </c>
      <c r="F1306" s="53" t="s">
        <v>20</v>
      </c>
      <c r="G1306" s="53" t="s">
        <v>192</v>
      </c>
      <c r="H1306" s="110">
        <v>0.48099999999999998</v>
      </c>
      <c r="I1306" s="110">
        <v>0.48399999999999999</v>
      </c>
      <c r="J1306" s="110">
        <v>0.48799999999999993</v>
      </c>
      <c r="K1306" s="110">
        <v>0.49100000000000005</v>
      </c>
      <c r="L1306" s="110">
        <v>0.49295116303787651</v>
      </c>
      <c r="M1306" s="110">
        <v>0.5019333245545855</v>
      </c>
      <c r="N1306" s="110">
        <v>0.51556910954580482</v>
      </c>
      <c r="O1306" s="110">
        <v>0.52643161651330639</v>
      </c>
      <c r="P1306" s="110">
        <v>0.62584013359012403</v>
      </c>
      <c r="Q1306" s="110">
        <v>0.61327881291017339</v>
      </c>
      <c r="R1306" s="110">
        <v>0.61391460252518559</v>
      </c>
    </row>
    <row r="1307" spans="3:19" s="79" customFormat="1" ht="13.15" customHeight="1" x14ac:dyDescent="0.2">
      <c r="C1307" s="114"/>
      <c r="D1307" s="53" t="s">
        <v>171</v>
      </c>
      <c r="E1307" s="53" t="s">
        <v>78</v>
      </c>
      <c r="F1307" s="53" t="s">
        <v>20</v>
      </c>
      <c r="G1307" s="53" t="s">
        <v>192</v>
      </c>
      <c r="H1307" s="110">
        <v>0</v>
      </c>
      <c r="I1307" s="110">
        <v>0</v>
      </c>
      <c r="J1307" s="110">
        <v>0</v>
      </c>
      <c r="K1307" s="110">
        <v>0</v>
      </c>
      <c r="L1307" s="110">
        <v>7.7459629393853121E-3</v>
      </c>
      <c r="M1307" s="110">
        <v>8.6003282667294952E-3</v>
      </c>
      <c r="N1307" s="110">
        <v>8.6617508552037439E-3</v>
      </c>
      <c r="O1307" s="110">
        <v>9.7007718269113263E-3</v>
      </c>
      <c r="P1307" s="110">
        <v>0.38507964535385064</v>
      </c>
      <c r="Q1307" s="110">
        <v>0.52597671182701855</v>
      </c>
      <c r="R1307" s="110">
        <v>0.53269450644672101</v>
      </c>
    </row>
    <row r="1308" spans="3:19" s="79" customFormat="1" ht="13.15" customHeight="1" x14ac:dyDescent="0.2">
      <c r="C1308" s="114"/>
      <c r="D1308" s="53" t="s">
        <v>171</v>
      </c>
      <c r="E1308" s="53" t="s">
        <v>82</v>
      </c>
      <c r="F1308" s="53" t="s">
        <v>20</v>
      </c>
      <c r="G1308" s="53" t="s">
        <v>192</v>
      </c>
      <c r="H1308" s="110" t="e">
        <v>#N/A</v>
      </c>
      <c r="I1308" s="110" t="e">
        <v>#N/A</v>
      </c>
      <c r="J1308" s="110" t="e">
        <v>#N/A</v>
      </c>
      <c r="K1308" s="110" t="e">
        <v>#N/A</v>
      </c>
      <c r="L1308" s="110" t="e">
        <v>#N/A</v>
      </c>
      <c r="M1308" s="110" t="e">
        <v>#N/A</v>
      </c>
      <c r="N1308" s="110">
        <v>0</v>
      </c>
      <c r="O1308" s="110">
        <v>0</v>
      </c>
      <c r="P1308" s="110">
        <v>0</v>
      </c>
      <c r="Q1308" s="110">
        <v>0.52597671182701855</v>
      </c>
      <c r="R1308" s="110">
        <v>0.53269450644672101</v>
      </c>
    </row>
    <row r="1309" spans="3:19" s="79" customFormat="1" ht="13.15" customHeight="1" x14ac:dyDescent="0.2">
      <c r="C1309" s="114"/>
      <c r="D1309" s="53" t="s">
        <v>171</v>
      </c>
      <c r="E1309" s="53" t="s">
        <v>86</v>
      </c>
      <c r="F1309" s="53" t="s">
        <v>20</v>
      </c>
      <c r="G1309" s="53" t="s">
        <v>192</v>
      </c>
      <c r="H1309" s="110">
        <v>7.3999999999999996E-2</v>
      </c>
      <c r="I1309" s="110">
        <v>0.12399999999999999</v>
      </c>
      <c r="J1309" s="110">
        <v>0.156</v>
      </c>
      <c r="K1309" s="110">
        <v>0.18</v>
      </c>
      <c r="L1309" s="110">
        <v>0.19452500672325082</v>
      </c>
      <c r="M1309" s="110">
        <v>0.21844087851589364</v>
      </c>
      <c r="N1309" s="110">
        <v>0.22544954440557324</v>
      </c>
      <c r="O1309" s="110">
        <v>0.23296654965236302</v>
      </c>
      <c r="P1309" s="110">
        <v>0.37517089666679931</v>
      </c>
      <c r="Q1309" s="110">
        <v>0.39452591546311799</v>
      </c>
      <c r="R1309" s="110">
        <v>0.4111834955894883</v>
      </c>
    </row>
    <row r="1310" spans="3:19" s="79" customFormat="1" ht="13.15" customHeight="1" x14ac:dyDescent="0.2">
      <c r="C1310" s="114"/>
      <c r="D1310" s="53" t="s">
        <v>171</v>
      </c>
      <c r="E1310" s="53" t="s">
        <v>90</v>
      </c>
      <c r="F1310" s="53" t="s">
        <v>20</v>
      </c>
      <c r="G1310" s="53" t="s">
        <v>192</v>
      </c>
      <c r="H1310" s="110">
        <v>0</v>
      </c>
      <c r="I1310" s="110">
        <v>0</v>
      </c>
      <c r="J1310" s="110">
        <v>0</v>
      </c>
      <c r="K1310" s="110">
        <v>1E-3</v>
      </c>
      <c r="L1310" s="110">
        <v>2E-3</v>
      </c>
      <c r="M1310" s="110">
        <v>3.0000000000000001E-3</v>
      </c>
      <c r="N1310" s="110">
        <v>4.0000000000000001E-3</v>
      </c>
      <c r="O1310" s="110">
        <v>4.4999999999999997E-3</v>
      </c>
      <c r="P1310" s="110">
        <v>4.8335767020113406E-3</v>
      </c>
      <c r="Q1310" s="110">
        <v>4.6286540684723036E-3</v>
      </c>
      <c r="R1310" s="110">
        <v>4.7693668329087469E-3</v>
      </c>
    </row>
    <row r="1311" spans="3:19" s="79" customFormat="1" ht="13.15" customHeight="1" x14ac:dyDescent="0.2">
      <c r="C1311" s="114"/>
      <c r="D1311" s="53" t="s">
        <v>171</v>
      </c>
      <c r="E1311" s="53" t="s">
        <v>94</v>
      </c>
      <c r="F1311" s="53" t="s">
        <v>20</v>
      </c>
      <c r="G1311" s="53" t="s">
        <v>192</v>
      </c>
      <c r="H1311" s="110" t="e">
        <v>#N/A</v>
      </c>
      <c r="I1311" s="110" t="e">
        <v>#N/A</v>
      </c>
      <c r="J1311" s="110" t="e">
        <v>#N/A</v>
      </c>
      <c r="K1311" s="110" t="e">
        <v>#N/A</v>
      </c>
      <c r="L1311" s="110" t="e">
        <v>#N/A</v>
      </c>
      <c r="M1311" s="110" t="e">
        <v>#N/A</v>
      </c>
      <c r="N1311" s="110">
        <v>0</v>
      </c>
      <c r="O1311" s="110">
        <v>0</v>
      </c>
      <c r="P1311" s="110">
        <v>0</v>
      </c>
      <c r="Q1311" s="110">
        <v>0</v>
      </c>
      <c r="R1311" s="110">
        <v>0</v>
      </c>
    </row>
    <row r="1312" spans="3:19" s="79" customFormat="1" ht="13.15" customHeight="1" x14ac:dyDescent="0.2">
      <c r="C1312" s="114"/>
      <c r="D1312" s="53" t="s">
        <v>171</v>
      </c>
      <c r="E1312" s="53" t="s">
        <v>98</v>
      </c>
      <c r="F1312" s="53" t="s">
        <v>20</v>
      </c>
      <c r="G1312" s="53" t="s">
        <v>192</v>
      </c>
      <c r="H1312" s="110" t="e">
        <v>#N/A</v>
      </c>
      <c r="I1312" s="110" t="e">
        <v>#N/A</v>
      </c>
      <c r="J1312" s="110" t="e">
        <v>#N/A</v>
      </c>
      <c r="K1312" s="110" t="e">
        <v>#N/A</v>
      </c>
      <c r="L1312" s="110" t="e">
        <v>#N/A</v>
      </c>
      <c r="M1312" s="110" t="e">
        <v>#N/A</v>
      </c>
      <c r="N1312" s="110">
        <v>0</v>
      </c>
      <c r="O1312" s="110">
        <v>0</v>
      </c>
      <c r="P1312" s="110">
        <v>0</v>
      </c>
      <c r="Q1312" s="110">
        <v>6.9193921543900361E-2</v>
      </c>
      <c r="R1312" s="110">
        <v>0.13415169545934552</v>
      </c>
    </row>
    <row r="1313" spans="3:19" s="79" customFormat="1" ht="13.15" customHeight="1" x14ac:dyDescent="0.2">
      <c r="C1313" s="114"/>
      <c r="D1313" s="53" t="s">
        <v>171</v>
      </c>
      <c r="E1313" s="53" t="s">
        <v>102</v>
      </c>
      <c r="F1313" s="53" t="s">
        <v>20</v>
      </c>
      <c r="G1313" s="53" t="s">
        <v>192</v>
      </c>
      <c r="H1313" s="110">
        <v>0</v>
      </c>
      <c r="I1313" s="110">
        <v>0.36018167551099223</v>
      </c>
      <c r="J1313" s="110">
        <v>0.68839052837013126</v>
      </c>
      <c r="K1313" s="110">
        <v>0.96899999999999997</v>
      </c>
      <c r="L1313" s="110">
        <v>0.96973263096972429</v>
      </c>
      <c r="M1313" s="110">
        <v>0.97278020527985787</v>
      </c>
      <c r="N1313" s="110">
        <v>0.99879601425454567</v>
      </c>
      <c r="O1313" s="110">
        <v>0.99903371788667217</v>
      </c>
      <c r="P1313" s="110">
        <v>0.99977045379657126</v>
      </c>
      <c r="Q1313" s="110">
        <v>0.99911803984159764</v>
      </c>
      <c r="R1313" s="110" t="e">
        <v>#N/A</v>
      </c>
    </row>
    <row r="1314" spans="3:19" s="79" customFormat="1" ht="13.15" customHeight="1" x14ac:dyDescent="0.2">
      <c r="C1314" s="114"/>
      <c r="D1314" s="53" t="s">
        <v>171</v>
      </c>
      <c r="E1314" s="53" t="s">
        <v>108</v>
      </c>
      <c r="F1314" s="53" t="s">
        <v>20</v>
      </c>
      <c r="G1314" s="53" t="s">
        <v>192</v>
      </c>
      <c r="H1314" s="110" t="e">
        <v>#N/A</v>
      </c>
      <c r="I1314" s="110" t="e">
        <v>#N/A</v>
      </c>
      <c r="J1314" s="110" t="e">
        <v>#N/A</v>
      </c>
      <c r="K1314" s="110" t="e">
        <v>#N/A</v>
      </c>
      <c r="L1314" s="110" t="e">
        <v>#N/A</v>
      </c>
      <c r="M1314" s="110" t="e">
        <v>#N/A</v>
      </c>
      <c r="N1314" s="110" t="e">
        <v>#N/A</v>
      </c>
      <c r="O1314" s="110">
        <v>0</v>
      </c>
      <c r="P1314" s="110">
        <v>8.0105288993414844E-3</v>
      </c>
      <c r="Q1314" s="110">
        <v>0.75604106900971846</v>
      </c>
      <c r="R1314" s="110">
        <v>0.96378199882320115</v>
      </c>
    </row>
    <row r="1315" spans="3:19" s="79" customFormat="1" ht="13.15" customHeight="1" x14ac:dyDescent="0.2">
      <c r="C1315" s="114"/>
      <c r="D1315" s="53" t="s">
        <v>171</v>
      </c>
      <c r="E1315" s="53" t="s">
        <v>207</v>
      </c>
      <c r="F1315" s="53" t="s">
        <v>20</v>
      </c>
      <c r="G1315" s="53" t="s">
        <v>192</v>
      </c>
      <c r="H1315" s="110" t="e">
        <v>#N/A</v>
      </c>
      <c r="I1315" s="110" t="e">
        <v>#N/A</v>
      </c>
      <c r="J1315" s="110" t="e">
        <v>#N/A</v>
      </c>
      <c r="K1315" s="110" t="e">
        <v>#N/A</v>
      </c>
      <c r="L1315" s="110" t="e">
        <v>#N/A</v>
      </c>
      <c r="M1315" s="110" t="e">
        <v>#N/A</v>
      </c>
      <c r="N1315" s="110" t="e">
        <v>#N/A</v>
      </c>
      <c r="O1315" s="110" t="e">
        <v>#N/A</v>
      </c>
      <c r="P1315" s="110" t="e">
        <v>#N/A</v>
      </c>
      <c r="Q1315" s="110">
        <v>5.5677853075565671E-2</v>
      </c>
      <c r="R1315" s="110">
        <v>8.2494201782026072E-2</v>
      </c>
    </row>
    <row r="1316" spans="3:19" s="79" customFormat="1" ht="13.15" customHeight="1" x14ac:dyDescent="0.2">
      <c r="C1316" s="114"/>
      <c r="D1316" s="53" t="s">
        <v>171</v>
      </c>
      <c r="E1316" s="53" t="s">
        <v>112</v>
      </c>
      <c r="F1316" s="53" t="s">
        <v>20</v>
      </c>
      <c r="G1316" s="53" t="s">
        <v>192</v>
      </c>
      <c r="H1316" s="110">
        <v>0.5</v>
      </c>
      <c r="I1316" s="110">
        <v>0.50033003309455581</v>
      </c>
      <c r="J1316" s="110">
        <v>0.50033003309455581</v>
      </c>
      <c r="K1316" s="110">
        <v>1</v>
      </c>
      <c r="L1316" s="110">
        <v>1</v>
      </c>
      <c r="M1316" s="110">
        <v>1</v>
      </c>
      <c r="N1316" s="110">
        <v>1</v>
      </c>
      <c r="O1316" s="110">
        <v>1</v>
      </c>
      <c r="P1316" s="110">
        <v>1</v>
      </c>
      <c r="Q1316" s="110">
        <v>1</v>
      </c>
      <c r="R1316" s="110">
        <v>1</v>
      </c>
    </row>
    <row r="1317" spans="3:19" s="79" customFormat="1" ht="13.15" customHeight="1" x14ac:dyDescent="0.2">
      <c r="C1317" s="114"/>
      <c r="D1317" s="53" t="s">
        <v>171</v>
      </c>
      <c r="E1317" s="53" t="s">
        <v>52</v>
      </c>
      <c r="F1317" s="53" t="s">
        <v>20</v>
      </c>
      <c r="G1317" s="53" t="s">
        <v>192</v>
      </c>
      <c r="H1317" s="110">
        <v>0.94100000000000006</v>
      </c>
      <c r="I1317" s="110">
        <v>0.98064273466866136</v>
      </c>
      <c r="J1317" s="110">
        <v>0.98441343199405829</v>
      </c>
      <c r="K1317" s="110">
        <v>0.98899999999999999</v>
      </c>
      <c r="L1317" s="110">
        <v>0.99199813531371994</v>
      </c>
      <c r="M1317" s="110">
        <v>0.99392333564931268</v>
      </c>
      <c r="N1317" s="110" t="e">
        <v>#N/A</v>
      </c>
      <c r="O1317" s="110" t="e">
        <v>#N/A</v>
      </c>
      <c r="P1317" s="110" t="e">
        <v>#N/A</v>
      </c>
      <c r="Q1317" s="110" t="e">
        <v>#N/A</v>
      </c>
      <c r="R1317" s="110" t="e">
        <v>#N/A</v>
      </c>
    </row>
    <row r="1318" spans="3:19" s="79" customFormat="1" ht="13.15" customHeight="1" x14ac:dyDescent="0.2">
      <c r="C1318" s="114"/>
      <c r="D1318" s="53" t="s">
        <v>171</v>
      </c>
      <c r="E1318" s="53" t="s">
        <v>53</v>
      </c>
      <c r="F1318" s="53" t="s">
        <v>20</v>
      </c>
      <c r="G1318" s="53" t="s">
        <v>192</v>
      </c>
      <c r="H1318" s="110" t="e">
        <v>#N/A</v>
      </c>
      <c r="I1318" s="110" t="e">
        <v>#N/A</v>
      </c>
      <c r="J1318" s="110" t="e">
        <v>#N/A</v>
      </c>
      <c r="K1318" s="110" t="e">
        <v>#N/A</v>
      </c>
      <c r="L1318" s="110">
        <v>0.24128638952866921</v>
      </c>
      <c r="M1318" s="110">
        <v>0.27092551098309442</v>
      </c>
      <c r="N1318" s="110" t="e">
        <v>#N/A</v>
      </c>
      <c r="O1318" s="110" t="e">
        <v>#N/A</v>
      </c>
      <c r="P1318" s="110" t="e">
        <v>#N/A</v>
      </c>
      <c r="Q1318" s="110" t="e">
        <v>#N/A</v>
      </c>
      <c r="R1318" s="110" t="e">
        <v>#N/A</v>
      </c>
    </row>
    <row r="1319" spans="3:19" s="79" customFormat="1" ht="13.15" customHeight="1" x14ac:dyDescent="0.2">
      <c r="C1319" s="114"/>
      <c r="D1319" s="53" t="s">
        <v>171</v>
      </c>
      <c r="E1319" s="53" t="s">
        <v>129</v>
      </c>
      <c r="F1319" s="53" t="s">
        <v>20</v>
      </c>
      <c r="G1319" s="53" t="s">
        <v>192</v>
      </c>
      <c r="H1319" s="110">
        <v>0.106</v>
      </c>
      <c r="I1319" s="110">
        <v>0.09</v>
      </c>
      <c r="J1319" s="110">
        <v>8.1000000000000003E-2</v>
      </c>
      <c r="K1319" s="110">
        <v>7.1999999999999995E-2</v>
      </c>
      <c r="L1319" s="110">
        <v>2.2812020233478652E-2</v>
      </c>
      <c r="M1319" s="110">
        <v>1.0249949864033714E-2</v>
      </c>
      <c r="N1319" s="110" t="e">
        <v>#N/A</v>
      </c>
      <c r="O1319" s="110" t="e">
        <v>#N/A</v>
      </c>
      <c r="P1319" s="110" t="e">
        <v>#N/A</v>
      </c>
      <c r="Q1319" s="110" t="e">
        <v>#N/A</v>
      </c>
      <c r="R1319" s="110" t="e">
        <v>#N/A</v>
      </c>
    </row>
    <row r="1320" spans="3:19" s="79" customFormat="1" ht="13.15" customHeight="1" x14ac:dyDescent="0.2">
      <c r="C1320" s="114"/>
      <c r="D1320" s="53" t="s">
        <v>171</v>
      </c>
      <c r="E1320" s="53" t="s">
        <v>124</v>
      </c>
      <c r="F1320" s="53" t="s">
        <v>20</v>
      </c>
      <c r="G1320" s="53" t="s">
        <v>192</v>
      </c>
      <c r="H1320" s="110">
        <v>0</v>
      </c>
      <c r="I1320" s="110">
        <v>0</v>
      </c>
      <c r="J1320" s="110">
        <v>0</v>
      </c>
      <c r="K1320" s="110">
        <v>7.4999999999999997E-2</v>
      </c>
      <c r="L1320" s="110">
        <v>8.5011200280740412E-2</v>
      </c>
      <c r="M1320" s="110">
        <v>9.5259023884126243E-2</v>
      </c>
      <c r="N1320" s="110" t="e">
        <v>#N/A</v>
      </c>
      <c r="O1320" s="110" t="e">
        <v>#N/A</v>
      </c>
      <c r="P1320" s="110" t="e">
        <v>#N/A</v>
      </c>
      <c r="Q1320" s="110" t="e">
        <v>#N/A</v>
      </c>
      <c r="R1320" s="110" t="e">
        <v>#N/A</v>
      </c>
    </row>
    <row r="1321" spans="3:19" s="79" customFormat="1" ht="13.15" customHeight="1" x14ac:dyDescent="0.2">
      <c r="C1321" s="114"/>
      <c r="D1321" s="53" t="s">
        <v>171</v>
      </c>
      <c r="E1321" s="53" t="s">
        <v>134</v>
      </c>
      <c r="F1321" s="53" t="s">
        <v>20</v>
      </c>
      <c r="G1321" s="53" t="s">
        <v>192</v>
      </c>
      <c r="H1321" s="110">
        <v>0.94081612804227754</v>
      </c>
      <c r="I1321" s="110">
        <v>0.95633324884706294</v>
      </c>
      <c r="J1321" s="110">
        <v>0.96386060560815423</v>
      </c>
      <c r="K1321" s="110">
        <v>0.98066159314344692</v>
      </c>
      <c r="L1321" s="110">
        <v>0.98399627062744</v>
      </c>
      <c r="M1321" s="110">
        <v>0.98971585097951431</v>
      </c>
      <c r="N1321" s="110" t="e">
        <v>#N/A</v>
      </c>
      <c r="O1321" s="110" t="e">
        <v>#N/A</v>
      </c>
      <c r="P1321" s="110" t="e">
        <v>#N/A</v>
      </c>
      <c r="Q1321" s="110" t="e">
        <v>#N/A</v>
      </c>
      <c r="R1321" s="110" t="e">
        <v>#N/A</v>
      </c>
    </row>
    <row r="1322" spans="3:19" s="79" customFormat="1" ht="13.15" customHeight="1" x14ac:dyDescent="0.2">
      <c r="C1322" s="114"/>
      <c r="D1322" s="53" t="s">
        <v>172</v>
      </c>
      <c r="E1322" s="53" t="s">
        <v>31</v>
      </c>
      <c r="F1322" s="53" t="s">
        <v>20</v>
      </c>
      <c r="G1322" s="53" t="s">
        <v>152</v>
      </c>
      <c r="H1322" s="115">
        <v>221809.19214135903</v>
      </c>
      <c r="I1322" s="115">
        <v>222786.78284839631</v>
      </c>
      <c r="J1322" s="115">
        <v>219170.93689983612</v>
      </c>
      <c r="K1322" s="115">
        <v>214177.60335071033</v>
      </c>
      <c r="L1322" s="145">
        <v>204472.46331497992</v>
      </c>
      <c r="M1322" s="115">
        <v>208250.76080103085</v>
      </c>
      <c r="N1322" s="115">
        <v>215830.91003556649</v>
      </c>
      <c r="O1322" s="115">
        <v>204549.65371968024</v>
      </c>
      <c r="P1322" s="115">
        <v>189791.67423000664</v>
      </c>
      <c r="Q1322" s="115">
        <v>189374.52604540513</v>
      </c>
      <c r="R1322" s="115">
        <v>187920.74971916658</v>
      </c>
      <c r="S1322" s="143"/>
    </row>
    <row r="1323" spans="3:19" s="79" customFormat="1" ht="13.15" customHeight="1" x14ac:dyDescent="0.2">
      <c r="C1323" s="114"/>
      <c r="D1323" s="53" t="s">
        <v>172</v>
      </c>
      <c r="E1323" s="53" t="s">
        <v>65</v>
      </c>
      <c r="F1323" s="53" t="s">
        <v>20</v>
      </c>
      <c r="G1323" s="53" t="s">
        <v>192</v>
      </c>
      <c r="H1323" s="144">
        <v>0.50700000000000001</v>
      </c>
      <c r="I1323" s="144">
        <v>0.49084586270073899</v>
      </c>
      <c r="J1323" s="144">
        <v>0.45764129112960494</v>
      </c>
      <c r="K1323" s="144">
        <v>0.442</v>
      </c>
      <c r="L1323" s="144">
        <v>0.44204917478890871</v>
      </c>
      <c r="M1323" s="144">
        <v>0.41449999999999992</v>
      </c>
      <c r="N1323" s="144">
        <v>0.341199882959899</v>
      </c>
      <c r="O1323" s="144">
        <v>0.33650355896730499</v>
      </c>
      <c r="P1323" s="144">
        <v>0.35056795699857102</v>
      </c>
      <c r="Q1323" s="144">
        <v>0.35024909856253716</v>
      </c>
      <c r="R1323" s="110">
        <v>0.31587861269384809</v>
      </c>
    </row>
    <row r="1324" spans="3:19" s="79" customFormat="1" ht="13.15" customHeight="1" x14ac:dyDescent="0.2">
      <c r="C1324" s="114"/>
      <c r="D1324" s="53" t="s">
        <v>172</v>
      </c>
      <c r="E1324" s="53" t="s">
        <v>70</v>
      </c>
      <c r="F1324" s="53" t="s">
        <v>20</v>
      </c>
      <c r="G1324" s="53" t="s">
        <v>192</v>
      </c>
      <c r="H1324" s="144">
        <v>0.05</v>
      </c>
      <c r="I1324" s="144">
        <v>0.11749999999999999</v>
      </c>
      <c r="J1324" s="144">
        <v>0.14268400931285344</v>
      </c>
      <c r="K1324" s="144">
        <v>0.16011781786275806</v>
      </c>
      <c r="L1324" s="144">
        <v>0.1808433716666229</v>
      </c>
      <c r="M1324" s="144">
        <v>0.18439537806871145</v>
      </c>
      <c r="N1324" s="144">
        <v>0.18217886560605284</v>
      </c>
      <c r="O1324" s="144">
        <v>0.20177469072138551</v>
      </c>
      <c r="P1324" s="144">
        <v>0.22532500653841461</v>
      </c>
      <c r="Q1324" s="144">
        <v>0.25381093478678185</v>
      </c>
      <c r="R1324" s="110">
        <v>0.24659434567668376</v>
      </c>
    </row>
    <row r="1325" spans="3:19" s="79" customFormat="1" ht="13.15" customHeight="1" x14ac:dyDescent="0.2">
      <c r="C1325" s="114"/>
      <c r="D1325" s="53" t="s">
        <v>172</v>
      </c>
      <c r="E1325" s="53" t="s">
        <v>225</v>
      </c>
      <c r="F1325" s="53" t="s">
        <v>20</v>
      </c>
      <c r="G1325" s="53" t="s">
        <v>192</v>
      </c>
      <c r="H1325" s="110" t="e">
        <v>#N/A</v>
      </c>
      <c r="I1325" s="110" t="e">
        <v>#N/A</v>
      </c>
      <c r="J1325" s="110" t="e">
        <v>#N/A</v>
      </c>
      <c r="K1325" s="110" t="e">
        <v>#N/A</v>
      </c>
      <c r="L1325" s="110" t="e">
        <v>#N/A</v>
      </c>
      <c r="M1325" s="110" t="e">
        <v>#N/A</v>
      </c>
      <c r="N1325" s="144">
        <v>9.1936502576848517E-2</v>
      </c>
      <c r="O1325" s="144">
        <v>0.1003059071741509</v>
      </c>
      <c r="P1325" s="144">
        <v>0.11009127982606502</v>
      </c>
      <c r="Q1325" s="144">
        <v>0.11234059764055641</v>
      </c>
      <c r="R1325" s="110">
        <v>0.13127656965336823</v>
      </c>
    </row>
    <row r="1326" spans="3:19" s="79" customFormat="1" ht="13.15" customHeight="1" x14ac:dyDescent="0.2">
      <c r="C1326" s="114"/>
      <c r="D1326" s="53" t="s">
        <v>172</v>
      </c>
      <c r="E1326" s="53" t="s">
        <v>226</v>
      </c>
      <c r="F1326" s="53" t="s">
        <v>20</v>
      </c>
      <c r="G1326" s="53" t="s">
        <v>192</v>
      </c>
      <c r="H1326" s="110" t="e">
        <v>#N/A</v>
      </c>
      <c r="I1326" s="110" t="e">
        <v>#N/A</v>
      </c>
      <c r="J1326" s="110" t="e">
        <v>#N/A</v>
      </c>
      <c r="K1326" s="110" t="e">
        <v>#N/A</v>
      </c>
      <c r="L1326" s="110" t="e">
        <v>#N/A</v>
      </c>
      <c r="M1326" s="110" t="e">
        <v>#N/A</v>
      </c>
      <c r="N1326" s="110" t="e">
        <v>#N/A</v>
      </c>
      <c r="O1326" s="110" t="e">
        <v>#N/A</v>
      </c>
      <c r="P1326" s="110" t="e">
        <v>#N/A</v>
      </c>
      <c r="Q1326" s="110" t="e">
        <v>#N/A</v>
      </c>
      <c r="R1326" s="110">
        <v>0.14177158273381296</v>
      </c>
      <c r="S1326" s="143"/>
    </row>
    <row r="1327" spans="3:19" s="79" customFormat="1" ht="13.15" customHeight="1" x14ac:dyDescent="0.2">
      <c r="C1327" s="114"/>
      <c r="D1327" s="53" t="s">
        <v>172</v>
      </c>
      <c r="E1327" s="53" t="s">
        <v>74</v>
      </c>
      <c r="F1327" s="53" t="s">
        <v>20</v>
      </c>
      <c r="G1327" s="53" t="s">
        <v>192</v>
      </c>
      <c r="H1327" s="144">
        <v>0.34</v>
      </c>
      <c r="I1327" s="144">
        <v>0.31500800245779809</v>
      </c>
      <c r="J1327" s="144">
        <v>0.3030339085883873</v>
      </c>
      <c r="K1327" s="144">
        <v>0.30978574152653821</v>
      </c>
      <c r="L1327" s="144">
        <v>0.28666114180094271</v>
      </c>
      <c r="M1327" s="144">
        <v>0.29986874189945356</v>
      </c>
      <c r="N1327" s="144">
        <v>0.2684635071931345</v>
      </c>
      <c r="O1327" s="144">
        <v>0.25938960809584488</v>
      </c>
      <c r="P1327" s="144">
        <v>0.26861189748335018</v>
      </c>
      <c r="Q1327" s="144">
        <v>0.26715375628346355</v>
      </c>
      <c r="R1327" s="110">
        <v>0.26323244233108589</v>
      </c>
    </row>
    <row r="1328" spans="3:19" s="79" customFormat="1" ht="13.15" customHeight="1" x14ac:dyDescent="0.2">
      <c r="C1328" s="114"/>
      <c r="D1328" s="53" t="s">
        <v>172</v>
      </c>
      <c r="E1328" s="53" t="s">
        <v>78</v>
      </c>
      <c r="F1328" s="53" t="s">
        <v>20</v>
      </c>
      <c r="G1328" s="53" t="s">
        <v>192</v>
      </c>
      <c r="H1328" s="110">
        <v>0</v>
      </c>
      <c r="I1328" s="144">
        <v>8.0847049900408752E-2</v>
      </c>
      <c r="J1328" s="144">
        <v>0.10180899293965293</v>
      </c>
      <c r="K1328" s="144">
        <v>0.1152199463838601</v>
      </c>
      <c r="L1328" s="144">
        <v>0.13880574966740744</v>
      </c>
      <c r="M1328" s="144">
        <v>0.13884755919894251</v>
      </c>
      <c r="N1328" s="144">
        <v>0.13521122481907355</v>
      </c>
      <c r="O1328" s="144">
        <v>0.15062173722465921</v>
      </c>
      <c r="P1328" s="144">
        <v>0.17024597407174552</v>
      </c>
      <c r="Q1328" s="144">
        <v>0.19764063596650361</v>
      </c>
      <c r="R1328" s="110">
        <v>0.1827835576474961</v>
      </c>
    </row>
    <row r="1329" spans="3:19" s="79" customFormat="1" ht="13.15" customHeight="1" x14ac:dyDescent="0.2">
      <c r="C1329" s="114"/>
      <c r="D1329" s="53" t="s">
        <v>172</v>
      </c>
      <c r="E1329" s="53" t="s">
        <v>82</v>
      </c>
      <c r="F1329" s="53" t="s">
        <v>20</v>
      </c>
      <c r="G1329" s="53" t="s">
        <v>192</v>
      </c>
      <c r="H1329" s="110" t="e">
        <v>#N/A</v>
      </c>
      <c r="I1329" s="110" t="e">
        <v>#N/A</v>
      </c>
      <c r="J1329" s="110" t="e">
        <v>#N/A</v>
      </c>
      <c r="K1329" s="110" t="e">
        <v>#N/A</v>
      </c>
      <c r="L1329" s="110" t="e">
        <v>#N/A</v>
      </c>
      <c r="M1329" s="110" t="e">
        <v>#N/A</v>
      </c>
      <c r="N1329" s="110">
        <v>0</v>
      </c>
      <c r="O1329" s="144">
        <v>0.15012974251795413</v>
      </c>
      <c r="P1329" s="144">
        <v>0.16977573863461073</v>
      </c>
      <c r="Q1329" s="144">
        <v>0.19764063596650361</v>
      </c>
      <c r="R1329" s="110">
        <v>0.17891262420551859</v>
      </c>
    </row>
    <row r="1330" spans="3:19" s="79" customFormat="1" ht="13.15" customHeight="1" x14ac:dyDescent="0.2">
      <c r="C1330" s="114"/>
      <c r="D1330" s="53" t="s">
        <v>172</v>
      </c>
      <c r="E1330" s="53" t="s">
        <v>86</v>
      </c>
      <c r="F1330" s="53" t="s">
        <v>20</v>
      </c>
      <c r="G1330" s="53" t="s">
        <v>192</v>
      </c>
      <c r="H1330" s="144">
        <v>0.05</v>
      </c>
      <c r="I1330" s="144">
        <v>7.3573787153563636E-2</v>
      </c>
      <c r="J1330" s="144">
        <v>7.6154934570677721E-2</v>
      </c>
      <c r="K1330" s="144">
        <v>8.4141925614863097E-2</v>
      </c>
      <c r="L1330" s="144">
        <v>8.2532419622054348E-2</v>
      </c>
      <c r="M1330" s="144">
        <v>8.9342383279492218E-2</v>
      </c>
      <c r="N1330" s="144">
        <v>9.1936502576848517E-2</v>
      </c>
      <c r="O1330" s="144">
        <v>0.1003059071741509</v>
      </c>
      <c r="P1330" s="144">
        <v>0.11009127982606502</v>
      </c>
      <c r="Q1330" s="144">
        <v>0.11234059764055641</v>
      </c>
      <c r="R1330" s="110">
        <v>0.11713144898773985</v>
      </c>
    </row>
    <row r="1331" spans="3:19" s="79" customFormat="1" ht="13.15" customHeight="1" x14ac:dyDescent="0.2">
      <c r="C1331" s="114"/>
      <c r="D1331" s="53" t="s">
        <v>172</v>
      </c>
      <c r="E1331" s="53" t="s">
        <v>90</v>
      </c>
      <c r="F1331" s="53" t="s">
        <v>20</v>
      </c>
      <c r="G1331" s="53" t="s">
        <v>192</v>
      </c>
      <c r="H1331" s="110">
        <v>0</v>
      </c>
      <c r="I1331" s="110">
        <v>0</v>
      </c>
      <c r="J1331" s="110">
        <v>0</v>
      </c>
      <c r="K1331" s="110">
        <v>0</v>
      </c>
      <c r="L1331" s="110">
        <v>0</v>
      </c>
      <c r="M1331" s="110">
        <v>0</v>
      </c>
      <c r="N1331" s="110">
        <v>0</v>
      </c>
      <c r="O1331" s="110">
        <v>0</v>
      </c>
      <c r="P1331" s="110">
        <v>0</v>
      </c>
      <c r="Q1331" s="110">
        <v>0</v>
      </c>
      <c r="R1331" s="110">
        <v>0</v>
      </c>
    </row>
    <row r="1332" spans="3:19" s="79" customFormat="1" ht="13.15" customHeight="1" x14ac:dyDescent="0.2">
      <c r="C1332" s="114"/>
      <c r="D1332" s="53" t="s">
        <v>172</v>
      </c>
      <c r="E1332" s="53" t="s">
        <v>94</v>
      </c>
      <c r="F1332" s="53" t="s">
        <v>20</v>
      </c>
      <c r="G1332" s="53" t="s">
        <v>192</v>
      </c>
      <c r="H1332" s="110" t="e">
        <v>#N/A</v>
      </c>
      <c r="I1332" s="110" t="e">
        <v>#N/A</v>
      </c>
      <c r="J1332" s="110" t="e">
        <v>#N/A</v>
      </c>
      <c r="K1332" s="110" t="e">
        <v>#N/A</v>
      </c>
      <c r="L1332" s="110" t="e">
        <v>#N/A</v>
      </c>
      <c r="M1332" s="110" t="e">
        <v>#N/A</v>
      </c>
      <c r="N1332" s="110">
        <v>0</v>
      </c>
      <c r="O1332" s="110">
        <v>0</v>
      </c>
      <c r="P1332" s="110">
        <v>0</v>
      </c>
      <c r="Q1332" s="110">
        <v>0</v>
      </c>
      <c r="R1332" s="110">
        <v>0</v>
      </c>
    </row>
    <row r="1333" spans="3:19" s="79" customFormat="1" ht="13.15" customHeight="1" x14ac:dyDescent="0.2">
      <c r="C1333" s="114"/>
      <c r="D1333" s="53" t="s">
        <v>172</v>
      </c>
      <c r="E1333" s="53" t="s">
        <v>98</v>
      </c>
      <c r="F1333" s="53" t="s">
        <v>20</v>
      </c>
      <c r="G1333" s="53" t="s">
        <v>192</v>
      </c>
      <c r="H1333" s="110" t="e">
        <v>#N/A</v>
      </c>
      <c r="I1333" s="110" t="e">
        <v>#N/A</v>
      </c>
      <c r="J1333" s="110" t="e">
        <v>#N/A</v>
      </c>
      <c r="K1333" s="110" t="e">
        <v>#N/A</v>
      </c>
      <c r="L1333" s="110" t="e">
        <v>#N/A</v>
      </c>
      <c r="M1333" s="110" t="e">
        <v>#N/A</v>
      </c>
      <c r="N1333" s="144">
        <v>5.3536248956680535E-2</v>
      </c>
      <c r="O1333" s="144">
        <v>5.3921994568769366E-2</v>
      </c>
      <c r="P1333" s="144">
        <v>5.3820839204376594E-2</v>
      </c>
      <c r="Q1333" s="144">
        <v>5.3850086917590849E-2</v>
      </c>
      <c r="R1333" s="110">
        <v>5.3859308009357384E-2</v>
      </c>
    </row>
    <row r="1334" spans="3:19" s="79" customFormat="1" ht="13.15" customHeight="1" x14ac:dyDescent="0.2">
      <c r="C1334" s="114"/>
      <c r="D1334" s="53" t="s">
        <v>172</v>
      </c>
      <c r="E1334" s="53" t="s">
        <v>102</v>
      </c>
      <c r="F1334" s="53" t="s">
        <v>20</v>
      </c>
      <c r="G1334" s="53" t="s">
        <v>192</v>
      </c>
      <c r="H1334" s="110">
        <v>0</v>
      </c>
      <c r="I1334" s="110">
        <v>4.2115447971347086E-2</v>
      </c>
      <c r="J1334" s="110">
        <v>0.61430377636904043</v>
      </c>
      <c r="K1334" s="144">
        <v>0.93173039418550796</v>
      </c>
      <c r="L1334" s="144">
        <v>0.94174968531650416</v>
      </c>
      <c r="M1334" s="144">
        <v>0.94543306649657921</v>
      </c>
      <c r="N1334" s="110">
        <v>0.99814282244501062</v>
      </c>
      <c r="O1334" s="110">
        <v>0.99817367085049746</v>
      </c>
      <c r="P1334" s="110">
        <v>0.99804490861791684</v>
      </c>
      <c r="Q1334" s="110">
        <v>0.99805669323235657</v>
      </c>
      <c r="R1334" s="110" t="e">
        <v>#N/A</v>
      </c>
    </row>
    <row r="1335" spans="3:19" s="79" customFormat="1" ht="13.15" customHeight="1" x14ac:dyDescent="0.2">
      <c r="C1335" s="114"/>
      <c r="D1335" s="53" t="s">
        <v>172</v>
      </c>
      <c r="E1335" s="53" t="s">
        <v>108</v>
      </c>
      <c r="F1335" s="53" t="s">
        <v>20</v>
      </c>
      <c r="G1335" s="53" t="s">
        <v>192</v>
      </c>
      <c r="H1335" s="110" t="e">
        <v>#N/A</v>
      </c>
      <c r="I1335" s="110" t="e">
        <v>#N/A</v>
      </c>
      <c r="J1335" s="110" t="e">
        <v>#N/A</v>
      </c>
      <c r="K1335" s="110" t="e">
        <v>#N/A</v>
      </c>
      <c r="L1335" s="110" t="e">
        <v>#N/A</v>
      </c>
      <c r="M1335" s="110" t="e">
        <v>#N/A</v>
      </c>
      <c r="N1335" s="110" t="e">
        <v>#N/A</v>
      </c>
      <c r="O1335" s="110">
        <v>0</v>
      </c>
      <c r="P1335" s="110">
        <v>0</v>
      </c>
      <c r="Q1335" s="110">
        <v>0</v>
      </c>
      <c r="R1335" s="110">
        <v>0</v>
      </c>
    </row>
    <row r="1336" spans="3:19" s="79" customFormat="1" ht="13.15" customHeight="1" x14ac:dyDescent="0.2">
      <c r="C1336" s="114"/>
      <c r="D1336" s="53" t="s">
        <v>172</v>
      </c>
      <c r="E1336" s="53" t="s">
        <v>207</v>
      </c>
      <c r="F1336" s="53" t="s">
        <v>20</v>
      </c>
      <c r="G1336" s="53" t="s">
        <v>192</v>
      </c>
      <c r="H1336" s="110" t="e">
        <v>#N/A</v>
      </c>
      <c r="I1336" s="110" t="e">
        <v>#N/A</v>
      </c>
      <c r="J1336" s="110" t="e">
        <v>#N/A</v>
      </c>
      <c r="K1336" s="110" t="e">
        <v>#N/A</v>
      </c>
      <c r="L1336" s="110" t="e">
        <v>#N/A</v>
      </c>
      <c r="M1336" s="110" t="e">
        <v>#N/A</v>
      </c>
      <c r="N1336" s="110" t="e">
        <v>#N/A</v>
      </c>
      <c r="O1336" s="110" t="e">
        <v>#N/A</v>
      </c>
      <c r="P1336" s="110" t="e">
        <v>#N/A</v>
      </c>
      <c r="Q1336" s="110">
        <v>0</v>
      </c>
      <c r="R1336" s="110">
        <v>0</v>
      </c>
    </row>
    <row r="1337" spans="3:19" s="79" customFormat="1" ht="13.15" customHeight="1" x14ac:dyDescent="0.2">
      <c r="C1337" s="114"/>
      <c r="D1337" s="53" t="s">
        <v>172</v>
      </c>
      <c r="E1337" s="53" t="s">
        <v>112</v>
      </c>
      <c r="F1337" s="53" t="s">
        <v>20</v>
      </c>
      <c r="G1337" s="53" t="s">
        <v>192</v>
      </c>
      <c r="H1337" s="110">
        <v>0.20335313565787524</v>
      </c>
      <c r="I1337" s="110">
        <v>0.20335313565787524</v>
      </c>
      <c r="J1337" s="110">
        <v>0.20335313565787524</v>
      </c>
      <c r="K1337" s="110">
        <v>1</v>
      </c>
      <c r="L1337" s="144">
        <v>1</v>
      </c>
      <c r="M1337" s="110">
        <v>1</v>
      </c>
      <c r="N1337" s="110">
        <v>1</v>
      </c>
      <c r="O1337" s="110">
        <v>1</v>
      </c>
      <c r="P1337" s="110">
        <v>1</v>
      </c>
      <c r="Q1337" s="110">
        <v>1</v>
      </c>
      <c r="R1337" s="110">
        <v>1</v>
      </c>
    </row>
    <row r="1338" spans="3:19" s="79" customFormat="1" ht="13.15" customHeight="1" x14ac:dyDescent="0.2">
      <c r="C1338" s="114"/>
      <c r="D1338" s="53" t="s">
        <v>172</v>
      </c>
      <c r="E1338" s="53" t="s">
        <v>52</v>
      </c>
      <c r="F1338" s="53" t="s">
        <v>20</v>
      </c>
      <c r="G1338" s="53" t="s">
        <v>192</v>
      </c>
      <c r="H1338" s="110">
        <v>0.98260263357940303</v>
      </c>
      <c r="I1338" s="110">
        <v>0.98666630525282395</v>
      </c>
      <c r="J1338" s="110">
        <v>0.98670201896908338</v>
      </c>
      <c r="K1338" s="110">
        <v>0.99996318905752379</v>
      </c>
      <c r="L1338" s="144">
        <v>1</v>
      </c>
      <c r="M1338" s="110">
        <v>0.99993957486924057</v>
      </c>
      <c r="N1338" s="110" t="e">
        <v>#N/A</v>
      </c>
      <c r="O1338" s="110" t="e">
        <v>#N/A</v>
      </c>
      <c r="P1338" s="110" t="e">
        <v>#N/A</v>
      </c>
      <c r="Q1338" s="110" t="e">
        <v>#N/A</v>
      </c>
      <c r="R1338" s="110" t="e">
        <v>#N/A</v>
      </c>
    </row>
    <row r="1339" spans="3:19" s="79" customFormat="1" ht="13.15" customHeight="1" x14ac:dyDescent="0.2">
      <c r="C1339" s="114"/>
      <c r="D1339" s="53" t="s">
        <v>172</v>
      </c>
      <c r="E1339" s="53" t="s">
        <v>53</v>
      </c>
      <c r="F1339" s="53" t="s">
        <v>20</v>
      </c>
      <c r="G1339" s="53" t="s">
        <v>192</v>
      </c>
      <c r="H1339" s="110" t="e">
        <v>#N/A</v>
      </c>
      <c r="I1339" s="110" t="e">
        <v>#N/A</v>
      </c>
      <c r="J1339" s="110" t="e">
        <v>#N/A</v>
      </c>
      <c r="K1339" s="110" t="e">
        <v>#N/A</v>
      </c>
      <c r="L1339" s="144">
        <v>0.72874454413157519</v>
      </c>
      <c r="M1339" s="110">
        <v>0.73555745628053948</v>
      </c>
      <c r="N1339" s="110" t="e">
        <v>#N/A</v>
      </c>
      <c r="O1339" s="110" t="e">
        <v>#N/A</v>
      </c>
      <c r="P1339" s="110" t="e">
        <v>#N/A</v>
      </c>
      <c r="Q1339" s="110" t="e">
        <v>#N/A</v>
      </c>
      <c r="R1339" s="110" t="e">
        <v>#N/A</v>
      </c>
    </row>
    <row r="1340" spans="3:19" s="79" customFormat="1" ht="13.15" customHeight="1" x14ac:dyDescent="0.2">
      <c r="C1340" s="114"/>
      <c r="D1340" s="53" t="s">
        <v>172</v>
      </c>
      <c r="E1340" s="53" t="s">
        <v>129</v>
      </c>
      <c r="F1340" s="53" t="s">
        <v>20</v>
      </c>
      <c r="G1340" s="53" t="s">
        <v>192</v>
      </c>
      <c r="H1340" s="110">
        <v>0.28388518727935474</v>
      </c>
      <c r="I1340" s="110">
        <v>0.28556900542566438</v>
      </c>
      <c r="J1340" s="110">
        <v>0.24095804282725355</v>
      </c>
      <c r="K1340" s="110">
        <v>0.24657573515529232</v>
      </c>
      <c r="L1340" s="144">
        <v>0.15706788382082582</v>
      </c>
      <c r="M1340" s="110">
        <v>0.16961954839506713</v>
      </c>
      <c r="N1340" s="110" t="e">
        <v>#N/A</v>
      </c>
      <c r="O1340" s="110" t="e">
        <v>#N/A</v>
      </c>
      <c r="P1340" s="110" t="e">
        <v>#N/A</v>
      </c>
      <c r="Q1340" s="110" t="e">
        <v>#N/A</v>
      </c>
      <c r="R1340" s="110" t="e">
        <v>#N/A</v>
      </c>
    </row>
    <row r="1341" spans="3:19" s="79" customFormat="1" ht="13.15" customHeight="1" x14ac:dyDescent="0.2">
      <c r="C1341" s="114"/>
      <c r="D1341" s="53" t="s">
        <v>172</v>
      </c>
      <c r="E1341" s="53" t="s">
        <v>124</v>
      </c>
      <c r="F1341" s="53" t="s">
        <v>20</v>
      </c>
      <c r="G1341" s="53" t="s">
        <v>192</v>
      </c>
      <c r="H1341" s="110">
        <v>0</v>
      </c>
      <c r="I1341" s="110">
        <v>0</v>
      </c>
      <c r="J1341" s="110">
        <v>0</v>
      </c>
      <c r="K1341" s="110">
        <v>0</v>
      </c>
      <c r="L1341" s="110">
        <v>0</v>
      </c>
      <c r="M1341" s="110">
        <v>0</v>
      </c>
      <c r="N1341" s="110" t="e">
        <v>#N/A</v>
      </c>
      <c r="O1341" s="110" t="e">
        <v>#N/A</v>
      </c>
      <c r="P1341" s="110" t="e">
        <v>#N/A</v>
      </c>
      <c r="Q1341" s="110" t="e">
        <v>#N/A</v>
      </c>
      <c r="R1341" s="110" t="e">
        <v>#N/A</v>
      </c>
    </row>
    <row r="1342" spans="3:19" s="79" customFormat="1" ht="13.15" customHeight="1" x14ac:dyDescent="0.2">
      <c r="C1342" s="114"/>
      <c r="D1342" s="53" t="s">
        <v>172</v>
      </c>
      <c r="E1342" s="53" t="s">
        <v>134</v>
      </c>
      <c r="F1342" s="53" t="s">
        <v>20</v>
      </c>
      <c r="G1342" s="53" t="s">
        <v>192</v>
      </c>
      <c r="H1342" s="110">
        <v>0.96459600082493491</v>
      </c>
      <c r="I1342" s="110">
        <v>0.97333261050564812</v>
      </c>
      <c r="J1342" s="110">
        <v>0.97340403793816643</v>
      </c>
      <c r="K1342" s="144">
        <v>0.89999999999999991</v>
      </c>
      <c r="L1342" s="144">
        <v>0.9</v>
      </c>
      <c r="M1342" s="144">
        <v>0.91</v>
      </c>
      <c r="N1342" s="110" t="e">
        <v>#N/A</v>
      </c>
      <c r="O1342" s="110" t="e">
        <v>#N/A</v>
      </c>
      <c r="P1342" s="110" t="e">
        <v>#N/A</v>
      </c>
      <c r="Q1342" s="110" t="e">
        <v>#N/A</v>
      </c>
      <c r="R1342" s="110" t="e">
        <v>#N/A</v>
      </c>
    </row>
    <row r="1343" spans="3:19" s="79" customFormat="1" ht="13.15" customHeight="1" x14ac:dyDescent="0.2">
      <c r="C1343" s="114"/>
      <c r="D1343" s="53" t="s">
        <v>173</v>
      </c>
      <c r="E1343" s="53" t="s">
        <v>31</v>
      </c>
      <c r="F1343" s="53" t="s">
        <v>20</v>
      </c>
      <c r="G1343" s="53" t="s">
        <v>152</v>
      </c>
      <c r="H1343" s="115">
        <v>29884.238355522255</v>
      </c>
      <c r="I1343" s="115">
        <v>30834</v>
      </c>
      <c r="J1343" s="115">
        <v>30871</v>
      </c>
      <c r="K1343" s="115">
        <v>26326.480508156765</v>
      </c>
      <c r="L1343" s="115">
        <v>26948.028212308604</v>
      </c>
      <c r="M1343" s="115">
        <v>27622.279570254675</v>
      </c>
      <c r="N1343" s="115">
        <v>28152.496097955642</v>
      </c>
      <c r="O1343" s="115">
        <v>28708.479895612796</v>
      </c>
      <c r="P1343" s="115">
        <v>28038.515708787549</v>
      </c>
      <c r="Q1343" s="115">
        <v>28424.628140575875</v>
      </c>
      <c r="R1343" s="115">
        <v>28658.153474552586</v>
      </c>
      <c r="S1343" s="143"/>
    </row>
    <row r="1344" spans="3:19" s="79" customFormat="1" ht="13.15" customHeight="1" x14ac:dyDescent="0.2">
      <c r="C1344" s="114"/>
      <c r="D1344" s="53" t="s">
        <v>173</v>
      </c>
      <c r="E1344" s="53" t="s">
        <v>65</v>
      </c>
      <c r="F1344" s="53" t="s">
        <v>20</v>
      </c>
      <c r="G1344" s="53" t="s">
        <v>192</v>
      </c>
      <c r="H1344" s="110">
        <v>0.99984543096912237</v>
      </c>
      <c r="I1344" s="110">
        <v>0.99974054615035346</v>
      </c>
      <c r="J1344" s="110">
        <v>0.99974054615035346</v>
      </c>
      <c r="K1344" s="110">
        <v>0.99860869565217325</v>
      </c>
      <c r="L1344" s="110">
        <v>0.99860869565217336</v>
      </c>
      <c r="M1344" s="110">
        <v>1</v>
      </c>
      <c r="N1344" s="110">
        <v>1</v>
      </c>
      <c r="O1344" s="110">
        <v>1</v>
      </c>
      <c r="P1344" s="110">
        <v>1</v>
      </c>
      <c r="Q1344" s="110">
        <v>1</v>
      </c>
      <c r="R1344" s="110">
        <v>1</v>
      </c>
    </row>
    <row r="1345" spans="3:19" s="79" customFormat="1" ht="13.15" customHeight="1" x14ac:dyDescent="0.2">
      <c r="C1345" s="114"/>
      <c r="D1345" s="53" t="s">
        <v>173</v>
      </c>
      <c r="E1345" s="53" t="s">
        <v>70</v>
      </c>
      <c r="F1345" s="53" t="s">
        <v>20</v>
      </c>
      <c r="G1345" s="53" t="s">
        <v>192</v>
      </c>
      <c r="H1345" s="110">
        <v>0.94085112169390483</v>
      </c>
      <c r="I1345" s="110">
        <v>0.94037426217811504</v>
      </c>
      <c r="J1345" s="110">
        <v>0.94130413656830036</v>
      </c>
      <c r="K1345" s="110">
        <v>0.94119076214541142</v>
      </c>
      <c r="L1345" s="110">
        <v>0.94299999999999995</v>
      </c>
      <c r="M1345" s="110">
        <v>0.94599999999999995</v>
      </c>
      <c r="N1345" s="110">
        <v>0.94899999999999995</v>
      </c>
      <c r="O1345" s="110">
        <v>0.95099999999999996</v>
      </c>
      <c r="P1345" s="110">
        <v>0.95299999999999996</v>
      </c>
      <c r="Q1345" s="110">
        <v>0.95299999999999996</v>
      </c>
      <c r="R1345" s="110">
        <v>0.90500000000000003</v>
      </c>
    </row>
    <row r="1346" spans="3:19" s="79" customFormat="1" ht="13.15" customHeight="1" x14ac:dyDescent="0.2">
      <c r="C1346" s="114"/>
      <c r="D1346" s="53" t="s">
        <v>173</v>
      </c>
      <c r="E1346" s="53" t="s">
        <v>225</v>
      </c>
      <c r="F1346" s="53" t="s">
        <v>20</v>
      </c>
      <c r="G1346" s="53" t="s">
        <v>192</v>
      </c>
      <c r="H1346" s="110" t="e">
        <v>#N/A</v>
      </c>
      <c r="I1346" s="110" t="e">
        <v>#N/A</v>
      </c>
      <c r="J1346" s="110" t="e">
        <v>#N/A</v>
      </c>
      <c r="K1346" s="110" t="e">
        <v>#N/A</v>
      </c>
      <c r="L1346" s="110" t="e">
        <v>#N/A</v>
      </c>
      <c r="M1346" s="110" t="e">
        <v>#N/A</v>
      </c>
      <c r="N1346" s="110">
        <v>0.77199999999999991</v>
      </c>
      <c r="O1346" s="110">
        <v>0.77899999999999991</v>
      </c>
      <c r="P1346" s="110">
        <v>0.78600000000000003</v>
      </c>
      <c r="Q1346" s="110">
        <v>0.79100000000000004</v>
      </c>
      <c r="R1346" s="110">
        <v>0.80300000000000005</v>
      </c>
    </row>
    <row r="1347" spans="3:19" s="79" customFormat="1" ht="13.15" customHeight="1" x14ac:dyDescent="0.2">
      <c r="C1347" s="114"/>
      <c r="D1347" s="53" t="s">
        <v>173</v>
      </c>
      <c r="E1347" s="53" t="s">
        <v>226</v>
      </c>
      <c r="F1347" s="53" t="s">
        <v>20</v>
      </c>
      <c r="G1347" s="53" t="s">
        <v>192</v>
      </c>
      <c r="H1347" s="110" t="e">
        <v>#N/A</v>
      </c>
      <c r="I1347" s="110" t="e">
        <v>#N/A</v>
      </c>
      <c r="J1347" s="110" t="e">
        <v>#N/A</v>
      </c>
      <c r="K1347" s="110" t="e">
        <v>#N/A</v>
      </c>
      <c r="L1347" s="110" t="e">
        <v>#N/A</v>
      </c>
      <c r="M1347" s="110" t="e">
        <v>#N/A</v>
      </c>
      <c r="N1347" s="110" t="e">
        <v>#N/A</v>
      </c>
      <c r="O1347" s="110" t="e">
        <v>#N/A</v>
      </c>
      <c r="P1347" s="110" t="e">
        <v>#N/A</v>
      </c>
      <c r="Q1347" s="110" t="e">
        <v>#N/A</v>
      </c>
      <c r="R1347" s="110">
        <v>0.80300000000000005</v>
      </c>
      <c r="S1347" s="143"/>
    </row>
    <row r="1348" spans="3:19" s="79" customFormat="1" ht="13.15" customHeight="1" x14ac:dyDescent="0.2">
      <c r="C1348" s="114"/>
      <c r="D1348" s="53" t="s">
        <v>173</v>
      </c>
      <c r="E1348" s="53" t="s">
        <v>74</v>
      </c>
      <c r="F1348" s="53" t="s">
        <v>20</v>
      </c>
      <c r="G1348" s="53" t="s">
        <v>192</v>
      </c>
      <c r="H1348" s="110">
        <v>0.99969086193824486</v>
      </c>
      <c r="I1348" s="110">
        <v>0.99948109230070703</v>
      </c>
      <c r="J1348" s="110">
        <v>0.99948109230070703</v>
      </c>
      <c r="K1348" s="110">
        <v>0.99721739130434672</v>
      </c>
      <c r="L1348" s="110">
        <v>0.99721739130434672</v>
      </c>
      <c r="M1348" s="110">
        <v>0.97023129216532311</v>
      </c>
      <c r="N1348" s="110">
        <v>0.93</v>
      </c>
      <c r="O1348" s="110">
        <v>0.86</v>
      </c>
      <c r="P1348" s="110">
        <v>0.82799999999999996</v>
      </c>
      <c r="Q1348" s="110">
        <v>0.66450296020922328</v>
      </c>
      <c r="R1348" s="110">
        <v>0.53702833848562448</v>
      </c>
    </row>
    <row r="1349" spans="3:19" s="79" customFormat="1" ht="13.15" customHeight="1" x14ac:dyDescent="0.2">
      <c r="C1349" s="114"/>
      <c r="D1349" s="53" t="s">
        <v>173</v>
      </c>
      <c r="E1349" s="53" t="s">
        <v>78</v>
      </c>
      <c r="F1349" s="53" t="s">
        <v>20</v>
      </c>
      <c r="G1349" s="53" t="s">
        <v>192</v>
      </c>
      <c r="H1349" s="110">
        <v>0.88170224338780967</v>
      </c>
      <c r="I1349" s="110">
        <v>0.88074852435623019</v>
      </c>
      <c r="J1349" s="110">
        <v>0.88260827313660073</v>
      </c>
      <c r="K1349" s="110">
        <v>0.88238152429082273</v>
      </c>
      <c r="L1349" s="110">
        <v>0.89060319407851585</v>
      </c>
      <c r="M1349" s="110">
        <v>0.85800304568351338</v>
      </c>
      <c r="N1349" s="110">
        <v>0.81</v>
      </c>
      <c r="O1349" s="110">
        <v>0.83</v>
      </c>
      <c r="P1349" s="110">
        <v>0.79600000000000004</v>
      </c>
      <c r="Q1349" s="110">
        <v>0.63152785334490869</v>
      </c>
      <c r="R1349" s="110">
        <v>0.52631525981920213</v>
      </c>
    </row>
    <row r="1350" spans="3:19" s="79" customFormat="1" ht="13.15" customHeight="1" x14ac:dyDescent="0.2">
      <c r="C1350" s="114"/>
      <c r="D1350" s="53" t="s">
        <v>173</v>
      </c>
      <c r="E1350" s="53" t="s">
        <v>82</v>
      </c>
      <c r="F1350" s="53" t="s">
        <v>20</v>
      </c>
      <c r="G1350" s="53" t="s">
        <v>192</v>
      </c>
      <c r="H1350" s="110" t="e">
        <v>#N/A</v>
      </c>
      <c r="I1350" s="110" t="e">
        <v>#N/A</v>
      </c>
      <c r="J1350" s="110" t="e">
        <v>#N/A</v>
      </c>
      <c r="K1350" s="110" t="e">
        <v>#N/A</v>
      </c>
      <c r="L1350" s="110" t="e">
        <v>#N/A</v>
      </c>
      <c r="M1350" s="110" t="e">
        <v>#N/A</v>
      </c>
      <c r="N1350" s="110">
        <v>0.63600000000000001</v>
      </c>
      <c r="O1350" s="110">
        <v>0.151</v>
      </c>
      <c r="P1350" s="110">
        <v>0.21199999999999999</v>
      </c>
      <c r="Q1350" s="110">
        <v>0.28657305559876495</v>
      </c>
      <c r="R1350" s="110">
        <v>0.31678673738841162</v>
      </c>
    </row>
    <row r="1351" spans="3:19" s="79" customFormat="1" ht="13.15" customHeight="1" x14ac:dyDescent="0.2">
      <c r="C1351" s="114"/>
      <c r="D1351" s="53" t="s">
        <v>173</v>
      </c>
      <c r="E1351" s="53" t="s">
        <v>86</v>
      </c>
      <c r="F1351" s="53" t="s">
        <v>20</v>
      </c>
      <c r="G1351" s="53" t="s">
        <v>192</v>
      </c>
      <c r="H1351" s="110">
        <v>0.27010894184319706</v>
      </c>
      <c r="I1351" s="110">
        <v>0.28010894184319701</v>
      </c>
      <c r="J1351" s="110">
        <v>0.29010894184319702</v>
      </c>
      <c r="K1351" s="110">
        <v>0.35</v>
      </c>
      <c r="L1351" s="110">
        <v>0.35067500766841564</v>
      </c>
      <c r="M1351" s="110">
        <v>0.36999118678841797</v>
      </c>
      <c r="N1351" s="110">
        <v>0.41499999999999998</v>
      </c>
      <c r="O1351" s="110">
        <v>0.48499999999999999</v>
      </c>
      <c r="P1351" s="110">
        <v>0.51100000000000001</v>
      </c>
      <c r="Q1351" s="110">
        <v>0.58239686646915123</v>
      </c>
      <c r="R1351" s="110">
        <v>0.60306350052886448</v>
      </c>
    </row>
    <row r="1352" spans="3:19" s="79" customFormat="1" ht="13.15" customHeight="1" x14ac:dyDescent="0.2">
      <c r="C1352" s="114"/>
      <c r="D1352" s="53" t="s">
        <v>173</v>
      </c>
      <c r="E1352" s="53" t="s">
        <v>90</v>
      </c>
      <c r="F1352" s="53" t="s">
        <v>20</v>
      </c>
      <c r="G1352" s="53" t="s">
        <v>192</v>
      </c>
      <c r="H1352" s="110">
        <v>0</v>
      </c>
      <c r="I1352" s="110">
        <v>0</v>
      </c>
      <c r="J1352" s="110">
        <v>0</v>
      </c>
      <c r="K1352" s="110">
        <v>0</v>
      </c>
      <c r="L1352" s="110">
        <v>0</v>
      </c>
      <c r="M1352" s="110">
        <v>0.32582394139880255</v>
      </c>
      <c r="N1352" s="110">
        <v>0.33</v>
      </c>
      <c r="O1352" s="110">
        <v>0.629</v>
      </c>
      <c r="P1352" s="110">
        <v>0.60099999999999998</v>
      </c>
      <c r="Q1352" s="144">
        <v>0.57256685714623645</v>
      </c>
      <c r="R1352" s="110">
        <v>0.55900000000000005</v>
      </c>
    </row>
    <row r="1353" spans="3:19" s="79" customFormat="1" ht="13.15" customHeight="1" x14ac:dyDescent="0.2">
      <c r="C1353" s="114"/>
      <c r="D1353" s="53" t="s">
        <v>173</v>
      </c>
      <c r="E1353" s="53" t="s">
        <v>94</v>
      </c>
      <c r="F1353" s="53" t="s">
        <v>20</v>
      </c>
      <c r="G1353" s="53" t="s">
        <v>192</v>
      </c>
      <c r="H1353" s="110" t="e">
        <v>#N/A</v>
      </c>
      <c r="I1353" s="110" t="e">
        <v>#N/A</v>
      </c>
      <c r="J1353" s="110" t="e">
        <v>#N/A</v>
      </c>
      <c r="K1353" s="110" t="e">
        <v>#N/A</v>
      </c>
      <c r="L1353" s="110" t="e">
        <v>#N/A</v>
      </c>
      <c r="M1353" s="110" t="e">
        <v>#N/A</v>
      </c>
      <c r="N1353" s="110">
        <v>0.33</v>
      </c>
      <c r="O1353" s="110">
        <v>0.629</v>
      </c>
      <c r="P1353" s="110">
        <v>0.60099999999999998</v>
      </c>
      <c r="Q1353" s="110">
        <v>0.54530176871070135</v>
      </c>
      <c r="R1353" s="110">
        <v>0.54800000000000004</v>
      </c>
    </row>
    <row r="1354" spans="3:19" s="79" customFormat="1" ht="13.15" customHeight="1" x14ac:dyDescent="0.2">
      <c r="C1354" s="114"/>
      <c r="D1354" s="53" t="s">
        <v>173</v>
      </c>
      <c r="E1354" s="53" t="s">
        <v>98</v>
      </c>
      <c r="F1354" s="53" t="s">
        <v>20</v>
      </c>
      <c r="G1354" s="53" t="s">
        <v>192</v>
      </c>
      <c r="H1354" s="110" t="e">
        <v>#N/A</v>
      </c>
      <c r="I1354" s="110" t="e">
        <v>#N/A</v>
      </c>
      <c r="J1354" s="110" t="e">
        <v>#N/A</v>
      </c>
      <c r="K1354" s="110" t="e">
        <v>#N/A</v>
      </c>
      <c r="L1354" s="110" t="e">
        <v>#N/A</v>
      </c>
      <c r="M1354" s="110" t="e">
        <v>#N/A</v>
      </c>
      <c r="N1354" s="110">
        <v>0</v>
      </c>
      <c r="O1354" s="110">
        <v>0</v>
      </c>
      <c r="P1354" s="110">
        <v>0</v>
      </c>
      <c r="Q1354" s="110">
        <v>0</v>
      </c>
      <c r="R1354" s="110">
        <v>0</v>
      </c>
    </row>
    <row r="1355" spans="3:19" s="79" customFormat="1" ht="13.15" customHeight="1" x14ac:dyDescent="0.2">
      <c r="C1355" s="114"/>
      <c r="D1355" s="53" t="s">
        <v>173</v>
      </c>
      <c r="E1355" s="53" t="s">
        <v>102</v>
      </c>
      <c r="F1355" s="53" t="s">
        <v>20</v>
      </c>
      <c r="G1355" s="53" t="s">
        <v>192</v>
      </c>
      <c r="H1355" s="110">
        <v>0.57983743115199693</v>
      </c>
      <c r="I1355" s="110">
        <v>0.89500000000000002</v>
      </c>
      <c r="J1355" s="110">
        <v>0.91166211007094033</v>
      </c>
      <c r="K1355" s="110">
        <v>0.91295910186525719</v>
      </c>
      <c r="L1355" s="110">
        <v>0.95183216367141388</v>
      </c>
      <c r="M1355" s="110">
        <v>0.95937049411869635</v>
      </c>
      <c r="N1355" s="110">
        <v>0.99570000000000003</v>
      </c>
      <c r="O1355" s="110">
        <v>0.996</v>
      </c>
      <c r="P1355" s="110">
        <v>0.998</v>
      </c>
      <c r="Q1355" s="110">
        <v>0.997</v>
      </c>
      <c r="R1355" s="110" t="e">
        <v>#N/A</v>
      </c>
    </row>
    <row r="1356" spans="3:19" s="79" customFormat="1" ht="13.15" customHeight="1" x14ac:dyDescent="0.2">
      <c r="C1356" s="114"/>
      <c r="D1356" s="53" t="s">
        <v>173</v>
      </c>
      <c r="E1356" s="53" t="s">
        <v>108</v>
      </c>
      <c r="F1356" s="53" t="s">
        <v>20</v>
      </c>
      <c r="G1356" s="53" t="s">
        <v>192</v>
      </c>
      <c r="H1356" s="110" t="e">
        <v>#N/A</v>
      </c>
      <c r="I1356" s="110" t="e">
        <v>#N/A</v>
      </c>
      <c r="J1356" s="110" t="e">
        <v>#N/A</v>
      </c>
      <c r="K1356" s="110" t="e">
        <v>#N/A</v>
      </c>
      <c r="L1356" s="110" t="e">
        <v>#N/A</v>
      </c>
      <c r="M1356" s="110" t="e">
        <v>#N/A</v>
      </c>
      <c r="N1356" s="110" t="e">
        <v>#N/A</v>
      </c>
      <c r="O1356" s="110">
        <v>0</v>
      </c>
      <c r="P1356" s="110">
        <v>6.671564830343861E-2</v>
      </c>
      <c r="Q1356" s="110">
        <v>0.46744514124207842</v>
      </c>
      <c r="R1356" s="110">
        <v>0.96899999999999997</v>
      </c>
    </row>
    <row r="1357" spans="3:19" s="79" customFormat="1" ht="13.15" customHeight="1" x14ac:dyDescent="0.2">
      <c r="C1357" s="114"/>
      <c r="D1357" s="53" t="s">
        <v>173</v>
      </c>
      <c r="E1357" s="53" t="s">
        <v>207</v>
      </c>
      <c r="F1357" s="53" t="s">
        <v>20</v>
      </c>
      <c r="G1357" s="53" t="s">
        <v>192</v>
      </c>
      <c r="H1357" s="110" t="e">
        <v>#N/A</v>
      </c>
      <c r="I1357" s="110" t="e">
        <v>#N/A</v>
      </c>
      <c r="J1357" s="110" t="e">
        <v>#N/A</v>
      </c>
      <c r="K1357" s="110" t="e">
        <v>#N/A</v>
      </c>
      <c r="L1357" s="110" t="e">
        <v>#N/A</v>
      </c>
      <c r="M1357" s="110" t="e">
        <v>#N/A</v>
      </c>
      <c r="N1357" s="110" t="e">
        <v>#N/A</v>
      </c>
      <c r="O1357" s="110" t="e">
        <v>#N/A</v>
      </c>
      <c r="P1357" s="110" t="e">
        <v>#N/A</v>
      </c>
      <c r="Q1357" s="110">
        <v>0.13998275184821252</v>
      </c>
      <c r="R1357" s="110">
        <v>0.14099999999999999</v>
      </c>
    </row>
    <row r="1358" spans="3:19" s="79" customFormat="1" ht="13.15" customHeight="1" x14ac:dyDescent="0.2">
      <c r="C1358" s="114"/>
      <c r="D1358" s="53" t="s">
        <v>173</v>
      </c>
      <c r="E1358" s="53" t="s">
        <v>112</v>
      </c>
      <c r="F1358" s="53" t="s">
        <v>20</v>
      </c>
      <c r="G1358" s="53" t="s">
        <v>192</v>
      </c>
      <c r="H1358" s="110">
        <v>1</v>
      </c>
      <c r="I1358" s="110">
        <v>1</v>
      </c>
      <c r="J1358" s="110">
        <v>1</v>
      </c>
      <c r="K1358" s="110">
        <v>1</v>
      </c>
      <c r="L1358" s="110">
        <v>1</v>
      </c>
      <c r="M1358" s="110">
        <v>1</v>
      </c>
      <c r="N1358" s="110">
        <v>1</v>
      </c>
      <c r="O1358" s="110">
        <v>1</v>
      </c>
      <c r="P1358" s="110">
        <v>1</v>
      </c>
      <c r="Q1358" s="110">
        <v>1</v>
      </c>
      <c r="R1358" s="110">
        <v>1</v>
      </c>
    </row>
    <row r="1359" spans="3:19" s="79" customFormat="1" ht="13.15" customHeight="1" x14ac:dyDescent="0.2">
      <c r="C1359" s="114"/>
      <c r="D1359" s="53" t="s">
        <v>173</v>
      </c>
      <c r="E1359" s="53" t="s">
        <v>52</v>
      </c>
      <c r="F1359" s="53" t="s">
        <v>20</v>
      </c>
      <c r="G1359" s="53" t="s">
        <v>192</v>
      </c>
      <c r="H1359" s="110">
        <v>0.99984543096912237</v>
      </c>
      <c r="I1359" s="110">
        <v>0.99974054615035346</v>
      </c>
      <c r="J1359" s="110">
        <v>0.99974054615035346</v>
      </c>
      <c r="K1359" s="110">
        <v>0.99860869565217325</v>
      </c>
      <c r="L1359" s="110">
        <v>0.99860869565217336</v>
      </c>
      <c r="M1359" s="110">
        <v>1</v>
      </c>
      <c r="N1359" s="110" t="e">
        <v>#N/A</v>
      </c>
      <c r="O1359" s="110" t="e">
        <v>#N/A</v>
      </c>
      <c r="P1359" s="110" t="e">
        <v>#N/A</v>
      </c>
      <c r="Q1359" s="110" t="e">
        <v>#N/A</v>
      </c>
      <c r="R1359" s="110" t="e">
        <v>#N/A</v>
      </c>
    </row>
    <row r="1360" spans="3:19" s="79" customFormat="1" ht="13.15" customHeight="1" x14ac:dyDescent="0.2">
      <c r="C1360" s="114"/>
      <c r="D1360" s="53" t="s">
        <v>173</v>
      </c>
      <c r="E1360" s="53" t="s">
        <v>53</v>
      </c>
      <c r="F1360" s="53" t="s">
        <v>20</v>
      </c>
      <c r="G1360" s="53" t="s">
        <v>192</v>
      </c>
      <c r="H1360" s="110" t="e">
        <v>#N/A</v>
      </c>
      <c r="I1360" s="110" t="e">
        <v>#N/A</v>
      </c>
      <c r="J1360" s="110" t="e">
        <v>#N/A</v>
      </c>
      <c r="K1360" s="110" t="e">
        <v>#N/A</v>
      </c>
      <c r="L1360" s="110">
        <v>0.35067500766841564</v>
      </c>
      <c r="M1360" s="110">
        <v>0.53290315748781925</v>
      </c>
      <c r="N1360" s="110" t="e">
        <v>#N/A</v>
      </c>
      <c r="O1360" s="110" t="e">
        <v>#N/A</v>
      </c>
      <c r="P1360" s="110" t="e">
        <v>#N/A</v>
      </c>
      <c r="Q1360" s="110" t="e">
        <v>#N/A</v>
      </c>
      <c r="R1360" s="110" t="e">
        <v>#N/A</v>
      </c>
    </row>
    <row r="1361" spans="3:19" s="79" customFormat="1" ht="13.15" customHeight="1" x14ac:dyDescent="0.2">
      <c r="C1361" s="114"/>
      <c r="D1361" s="53" t="s">
        <v>173</v>
      </c>
      <c r="E1361" s="53" t="s">
        <v>129</v>
      </c>
      <c r="F1361" s="53" t="s">
        <v>20</v>
      </c>
      <c r="G1361" s="53" t="s">
        <v>192</v>
      </c>
      <c r="H1361" s="110">
        <v>0</v>
      </c>
      <c r="I1361" s="110">
        <v>0</v>
      </c>
      <c r="J1361" s="110">
        <v>0</v>
      </c>
      <c r="K1361" s="110">
        <v>0</v>
      </c>
      <c r="L1361" s="110">
        <v>0</v>
      </c>
      <c r="M1361" s="110">
        <v>0</v>
      </c>
      <c r="N1361" s="110" t="e">
        <v>#N/A</v>
      </c>
      <c r="O1361" s="110" t="e">
        <v>#N/A</v>
      </c>
      <c r="P1361" s="110" t="e">
        <v>#N/A</v>
      </c>
      <c r="Q1361" s="110" t="e">
        <v>#N/A</v>
      </c>
      <c r="R1361" s="110" t="e">
        <v>#N/A</v>
      </c>
    </row>
    <row r="1362" spans="3:19" s="79" customFormat="1" ht="13.15" customHeight="1" x14ac:dyDescent="0.2">
      <c r="C1362" s="114"/>
      <c r="D1362" s="53" t="s">
        <v>173</v>
      </c>
      <c r="E1362" s="53" t="s">
        <v>124</v>
      </c>
      <c r="F1362" s="53" t="s">
        <v>20</v>
      </c>
      <c r="G1362" s="53" t="s">
        <v>192</v>
      </c>
      <c r="H1362" s="110">
        <v>0.5019368344459807</v>
      </c>
      <c r="I1362" s="110">
        <v>0.52835505459668897</v>
      </c>
      <c r="J1362" s="110">
        <v>0.42083477061055535</v>
      </c>
      <c r="K1362" s="110">
        <v>0.46341173466844759</v>
      </c>
      <c r="L1362" s="110">
        <v>0.44530159703925792</v>
      </c>
      <c r="M1362" s="110">
        <v>0.32582394139880255</v>
      </c>
      <c r="N1362" s="110" t="e">
        <v>#N/A</v>
      </c>
      <c r="O1362" s="110" t="e">
        <v>#N/A</v>
      </c>
      <c r="P1362" s="110" t="e">
        <v>#N/A</v>
      </c>
      <c r="Q1362" s="110" t="e">
        <v>#N/A</v>
      </c>
      <c r="R1362" s="110" t="e">
        <v>#N/A</v>
      </c>
    </row>
    <row r="1363" spans="3:19" s="79" customFormat="1" ht="13.15" customHeight="1" x14ac:dyDescent="0.2">
      <c r="C1363" s="114"/>
      <c r="D1363" s="53" t="s">
        <v>173</v>
      </c>
      <c r="E1363" s="53" t="s">
        <v>134</v>
      </c>
      <c r="F1363" s="53" t="s">
        <v>20</v>
      </c>
      <c r="G1363" s="53" t="s">
        <v>192</v>
      </c>
      <c r="H1363" s="110">
        <v>0.996</v>
      </c>
      <c r="I1363" s="110">
        <v>0.996</v>
      </c>
      <c r="J1363" s="110">
        <v>0.996</v>
      </c>
      <c r="K1363" s="110">
        <v>0.99166312762206243</v>
      </c>
      <c r="L1363" s="110">
        <v>0.99168665660642741</v>
      </c>
      <c r="M1363" s="110">
        <v>0.99169946963748867</v>
      </c>
      <c r="N1363" s="110" t="e">
        <v>#N/A</v>
      </c>
      <c r="O1363" s="110" t="e">
        <v>#N/A</v>
      </c>
      <c r="P1363" s="110" t="e">
        <v>#N/A</v>
      </c>
      <c r="Q1363" s="110" t="e">
        <v>#N/A</v>
      </c>
      <c r="R1363" s="110" t="e">
        <v>#N/A</v>
      </c>
    </row>
    <row r="1364" spans="3:19" s="79" customFormat="1" ht="13.15" customHeight="1" x14ac:dyDescent="0.2">
      <c r="C1364" s="114"/>
      <c r="D1364" s="53" t="s">
        <v>174</v>
      </c>
      <c r="E1364" s="53" t="s">
        <v>31</v>
      </c>
      <c r="F1364" s="53" t="s">
        <v>20</v>
      </c>
      <c r="G1364" s="53" t="s">
        <v>152</v>
      </c>
      <c r="H1364" s="115">
        <v>1487.9455980967216</v>
      </c>
      <c r="I1364" s="115">
        <v>1451.9299550984431</v>
      </c>
      <c r="J1364" s="115">
        <v>1560.1308718698347</v>
      </c>
      <c r="K1364" s="115">
        <v>1673.0989124144005</v>
      </c>
      <c r="L1364" s="115">
        <v>1691.7039478226434</v>
      </c>
      <c r="M1364" s="115">
        <v>1787.1577082860413</v>
      </c>
      <c r="N1364" s="115">
        <v>1785.1929626924364</v>
      </c>
      <c r="O1364" s="115">
        <v>1739.7435246906159</v>
      </c>
      <c r="P1364" s="115">
        <v>1085.9613132599286</v>
      </c>
      <c r="Q1364" s="115">
        <v>1089.3247800884189</v>
      </c>
      <c r="R1364" s="115">
        <v>1106.8141442142846</v>
      </c>
      <c r="S1364" s="143"/>
    </row>
    <row r="1365" spans="3:19" s="79" customFormat="1" ht="13.15" customHeight="1" x14ac:dyDescent="0.2">
      <c r="C1365" s="114"/>
      <c r="D1365" s="53" t="s">
        <v>174</v>
      </c>
      <c r="E1365" s="53" t="s">
        <v>65</v>
      </c>
      <c r="F1365" s="53" t="s">
        <v>20</v>
      </c>
      <c r="G1365" s="53" t="s">
        <v>192</v>
      </c>
      <c r="H1365" s="110">
        <v>1.0000000000000056</v>
      </c>
      <c r="I1365" s="110">
        <v>0.99999999999999578</v>
      </c>
      <c r="J1365" s="110">
        <v>1.0000000000000033</v>
      </c>
      <c r="K1365" s="110">
        <v>1.0000000000000024</v>
      </c>
      <c r="L1365" s="110">
        <v>1.0000000000000029</v>
      </c>
      <c r="M1365" s="110">
        <v>0.99999999999999767</v>
      </c>
      <c r="N1365" s="110">
        <v>1</v>
      </c>
      <c r="O1365" s="110">
        <v>1</v>
      </c>
      <c r="P1365" s="110">
        <v>1</v>
      </c>
      <c r="Q1365" s="110">
        <v>1</v>
      </c>
      <c r="R1365" s="110">
        <v>1</v>
      </c>
    </row>
    <row r="1366" spans="3:19" s="79" customFormat="1" ht="13.15" customHeight="1" x14ac:dyDescent="0.2">
      <c r="C1366" s="114"/>
      <c r="D1366" s="53" t="s">
        <v>174</v>
      </c>
      <c r="E1366" s="53" t="s">
        <v>70</v>
      </c>
      <c r="F1366" s="53" t="s">
        <v>20</v>
      </c>
      <c r="G1366" s="53" t="s">
        <v>192</v>
      </c>
      <c r="H1366" s="110">
        <v>0.99484456957981404</v>
      </c>
      <c r="I1366" s="110">
        <v>0.99999999999999134</v>
      </c>
      <c r="J1366" s="110">
        <v>0.99922049157976356</v>
      </c>
      <c r="K1366" s="110">
        <v>0.999</v>
      </c>
      <c r="L1366" s="110">
        <v>0.999</v>
      </c>
      <c r="M1366" s="110">
        <v>0.999</v>
      </c>
      <c r="N1366" s="110">
        <v>1</v>
      </c>
      <c r="O1366" s="110">
        <v>1</v>
      </c>
      <c r="P1366" s="110">
        <v>1</v>
      </c>
      <c r="Q1366" s="110">
        <v>1</v>
      </c>
      <c r="R1366" s="110">
        <v>1</v>
      </c>
    </row>
    <row r="1367" spans="3:19" s="79" customFormat="1" ht="13.15" customHeight="1" x14ac:dyDescent="0.2">
      <c r="C1367" s="114"/>
      <c r="D1367" s="53" t="s">
        <v>174</v>
      </c>
      <c r="E1367" s="53" t="s">
        <v>225</v>
      </c>
      <c r="F1367" s="53" t="s">
        <v>20</v>
      </c>
      <c r="G1367" s="53" t="s">
        <v>192</v>
      </c>
      <c r="H1367" s="110" t="e">
        <v>#N/A</v>
      </c>
      <c r="I1367" s="110" t="e">
        <v>#N/A</v>
      </c>
      <c r="J1367" s="110" t="e">
        <v>#N/A</v>
      </c>
      <c r="K1367" s="110" t="e">
        <v>#N/A</v>
      </c>
      <c r="L1367" s="110" t="e">
        <v>#N/A</v>
      </c>
      <c r="M1367" s="110" t="e">
        <v>#N/A</v>
      </c>
      <c r="N1367" s="110">
        <v>1</v>
      </c>
      <c r="O1367" s="110">
        <v>1</v>
      </c>
      <c r="P1367" s="110">
        <v>1</v>
      </c>
      <c r="Q1367" s="110">
        <v>1</v>
      </c>
      <c r="R1367" s="110">
        <v>1</v>
      </c>
    </row>
    <row r="1368" spans="3:19" s="79" customFormat="1" ht="13.15" customHeight="1" x14ac:dyDescent="0.2">
      <c r="C1368" s="114"/>
      <c r="D1368" s="53" t="s">
        <v>174</v>
      </c>
      <c r="E1368" s="53" t="s">
        <v>226</v>
      </c>
      <c r="F1368" s="53" t="s">
        <v>20</v>
      </c>
      <c r="G1368" s="53" t="s">
        <v>192</v>
      </c>
      <c r="H1368" s="110" t="e">
        <v>#N/A</v>
      </c>
      <c r="I1368" s="110" t="e">
        <v>#N/A</v>
      </c>
      <c r="J1368" s="110" t="e">
        <v>#N/A</v>
      </c>
      <c r="K1368" s="110" t="e">
        <v>#N/A</v>
      </c>
      <c r="L1368" s="110" t="e">
        <v>#N/A</v>
      </c>
      <c r="M1368" s="110" t="e">
        <v>#N/A</v>
      </c>
      <c r="N1368" s="110" t="e">
        <v>#N/A</v>
      </c>
      <c r="O1368" s="110" t="e">
        <v>#N/A</v>
      </c>
      <c r="P1368" s="110" t="e">
        <v>#N/A</v>
      </c>
      <c r="Q1368" s="110" t="e">
        <v>#N/A</v>
      </c>
      <c r="R1368" s="110">
        <v>1</v>
      </c>
      <c r="S1368" s="143"/>
    </row>
    <row r="1369" spans="3:19" s="79" customFormat="1" ht="13.15" customHeight="1" x14ac:dyDescent="0.2">
      <c r="C1369" s="114"/>
      <c r="D1369" s="53" t="s">
        <v>174</v>
      </c>
      <c r="E1369" s="53" t="s">
        <v>74</v>
      </c>
      <c r="F1369" s="53" t="s">
        <v>20</v>
      </c>
      <c r="G1369" s="53" t="s">
        <v>192</v>
      </c>
      <c r="H1369" s="110">
        <v>0.98946802892521413</v>
      </c>
      <c r="I1369" s="110">
        <v>0.99999999999999134</v>
      </c>
      <c r="J1369" s="110">
        <v>1.0000000000000071</v>
      </c>
      <c r="K1369" s="110">
        <v>1.0000000000000051</v>
      </c>
      <c r="L1369" s="110">
        <v>1.0000000000000053</v>
      </c>
      <c r="M1369" s="110">
        <v>0.99999999999999545</v>
      </c>
      <c r="N1369" s="110">
        <v>1</v>
      </c>
      <c r="O1369" s="110">
        <v>1</v>
      </c>
      <c r="P1369" s="110">
        <v>1</v>
      </c>
      <c r="Q1369" s="110">
        <v>1</v>
      </c>
      <c r="R1369" s="110">
        <v>1</v>
      </c>
    </row>
    <row r="1370" spans="3:19" s="79" customFormat="1" ht="13.15" customHeight="1" x14ac:dyDescent="0.2">
      <c r="C1370" s="114"/>
      <c r="D1370" s="53" t="s">
        <v>174</v>
      </c>
      <c r="E1370" s="53" t="s">
        <v>78</v>
      </c>
      <c r="F1370" s="53" t="s">
        <v>20</v>
      </c>
      <c r="G1370" s="53" t="s">
        <v>192</v>
      </c>
      <c r="H1370" s="110">
        <v>0</v>
      </c>
      <c r="I1370" s="110">
        <v>0</v>
      </c>
      <c r="J1370" s="110">
        <v>0</v>
      </c>
      <c r="K1370" s="110">
        <v>0</v>
      </c>
      <c r="L1370" s="110">
        <v>0</v>
      </c>
      <c r="M1370" s="110">
        <v>0</v>
      </c>
      <c r="N1370" s="110">
        <v>0</v>
      </c>
      <c r="O1370" s="110">
        <v>0</v>
      </c>
      <c r="P1370" s="110">
        <v>0</v>
      </c>
      <c r="Q1370" s="110">
        <v>0</v>
      </c>
      <c r="R1370" s="110">
        <v>0</v>
      </c>
    </row>
    <row r="1371" spans="3:19" s="79" customFormat="1" ht="13.15" customHeight="1" x14ac:dyDescent="0.2">
      <c r="C1371" s="114"/>
      <c r="D1371" s="53" t="s">
        <v>174</v>
      </c>
      <c r="E1371" s="53" t="s">
        <v>82</v>
      </c>
      <c r="F1371" s="53" t="s">
        <v>20</v>
      </c>
      <c r="G1371" s="53" t="s">
        <v>192</v>
      </c>
      <c r="H1371" s="110" t="e">
        <v>#N/A</v>
      </c>
      <c r="I1371" s="110" t="e">
        <v>#N/A</v>
      </c>
      <c r="J1371" s="110" t="e">
        <v>#N/A</v>
      </c>
      <c r="K1371" s="110" t="e">
        <v>#N/A</v>
      </c>
      <c r="L1371" s="110" t="e">
        <v>#N/A</v>
      </c>
      <c r="M1371" s="110" t="e">
        <v>#N/A</v>
      </c>
      <c r="N1371" s="110">
        <v>0</v>
      </c>
      <c r="O1371" s="110">
        <v>0</v>
      </c>
      <c r="P1371" s="110">
        <v>0</v>
      </c>
      <c r="Q1371" s="110">
        <v>0</v>
      </c>
      <c r="R1371" s="110">
        <v>0</v>
      </c>
    </row>
    <row r="1372" spans="3:19" s="79" customFormat="1" ht="13.15" customHeight="1" x14ac:dyDescent="0.2">
      <c r="C1372" s="114"/>
      <c r="D1372" s="53" t="s">
        <v>174</v>
      </c>
      <c r="E1372" s="53" t="s">
        <v>86</v>
      </c>
      <c r="F1372" s="53" t="s">
        <v>20</v>
      </c>
      <c r="G1372" s="53" t="s">
        <v>192</v>
      </c>
      <c r="H1372" s="110">
        <v>0</v>
      </c>
      <c r="I1372" s="110">
        <v>0</v>
      </c>
      <c r="J1372" s="110">
        <v>0</v>
      </c>
      <c r="K1372" s="110">
        <v>0</v>
      </c>
      <c r="L1372" s="110">
        <v>0</v>
      </c>
      <c r="M1372" s="110">
        <v>0</v>
      </c>
      <c r="N1372" s="110">
        <v>0</v>
      </c>
      <c r="O1372" s="110">
        <v>0</v>
      </c>
      <c r="P1372" s="110">
        <v>0</v>
      </c>
      <c r="Q1372" s="110">
        <v>0</v>
      </c>
      <c r="R1372" s="110">
        <v>0.1617916540531186</v>
      </c>
    </row>
    <row r="1373" spans="3:19" s="79" customFormat="1" ht="13.15" customHeight="1" x14ac:dyDescent="0.2">
      <c r="C1373" s="114"/>
      <c r="D1373" s="53" t="s">
        <v>174</v>
      </c>
      <c r="E1373" s="53" t="s">
        <v>90</v>
      </c>
      <c r="F1373" s="53" t="s">
        <v>20</v>
      </c>
      <c r="G1373" s="53" t="s">
        <v>192</v>
      </c>
      <c r="H1373" s="110">
        <v>0.99484456957981404</v>
      </c>
      <c r="I1373" s="110">
        <v>0.99999999999999134</v>
      </c>
      <c r="J1373" s="110">
        <v>0.99922049157976711</v>
      </c>
      <c r="K1373" s="110">
        <v>0.999</v>
      </c>
      <c r="L1373" s="110">
        <v>0.999</v>
      </c>
      <c r="M1373" s="110">
        <v>0.999</v>
      </c>
      <c r="N1373" s="110">
        <v>1</v>
      </c>
      <c r="O1373" s="110">
        <v>1</v>
      </c>
      <c r="P1373" s="110">
        <v>1</v>
      </c>
      <c r="Q1373" s="110">
        <v>1</v>
      </c>
      <c r="R1373" s="110">
        <v>1</v>
      </c>
    </row>
    <row r="1374" spans="3:19" s="79" customFormat="1" ht="13.15" customHeight="1" x14ac:dyDescent="0.2">
      <c r="C1374" s="114"/>
      <c r="D1374" s="53" t="s">
        <v>174</v>
      </c>
      <c r="E1374" s="53" t="s">
        <v>94</v>
      </c>
      <c r="F1374" s="53" t="s">
        <v>20</v>
      </c>
      <c r="G1374" s="53" t="s">
        <v>192</v>
      </c>
      <c r="H1374" s="110" t="e">
        <v>#N/A</v>
      </c>
      <c r="I1374" s="110" t="e">
        <v>#N/A</v>
      </c>
      <c r="J1374" s="110" t="e">
        <v>#N/A</v>
      </c>
      <c r="K1374" s="110" t="e">
        <v>#N/A</v>
      </c>
      <c r="L1374" s="110" t="e">
        <v>#N/A</v>
      </c>
      <c r="M1374" s="110" t="e">
        <v>#N/A</v>
      </c>
      <c r="N1374" s="110">
        <v>1</v>
      </c>
      <c r="O1374" s="110">
        <v>1</v>
      </c>
      <c r="P1374" s="110">
        <v>1</v>
      </c>
      <c r="Q1374" s="110">
        <v>1</v>
      </c>
      <c r="R1374" s="110">
        <v>1</v>
      </c>
    </row>
    <row r="1375" spans="3:19" s="79" customFormat="1" ht="13.15" customHeight="1" x14ac:dyDescent="0.2">
      <c r="C1375" s="114"/>
      <c r="D1375" s="53" t="s">
        <v>174</v>
      </c>
      <c r="E1375" s="53" t="s">
        <v>98</v>
      </c>
      <c r="F1375" s="53" t="s">
        <v>20</v>
      </c>
      <c r="G1375" s="53" t="s">
        <v>192</v>
      </c>
      <c r="H1375" s="110" t="e">
        <v>#N/A</v>
      </c>
      <c r="I1375" s="110" t="e">
        <v>#N/A</v>
      </c>
      <c r="J1375" s="110" t="e">
        <v>#N/A</v>
      </c>
      <c r="K1375" s="110" t="e">
        <v>#N/A</v>
      </c>
      <c r="L1375" s="110" t="e">
        <v>#N/A</v>
      </c>
      <c r="M1375" s="110" t="e">
        <v>#N/A</v>
      </c>
      <c r="N1375" s="110">
        <v>1</v>
      </c>
      <c r="O1375" s="110">
        <v>1</v>
      </c>
      <c r="P1375" s="110">
        <v>1</v>
      </c>
      <c r="Q1375" s="110">
        <v>1</v>
      </c>
      <c r="R1375" s="110">
        <v>1</v>
      </c>
    </row>
    <row r="1376" spans="3:19" s="79" customFormat="1" ht="13.15" customHeight="1" x14ac:dyDescent="0.2">
      <c r="C1376" s="114"/>
      <c r="D1376" s="53" t="s">
        <v>174</v>
      </c>
      <c r="E1376" s="53" t="s">
        <v>102</v>
      </c>
      <c r="F1376" s="53" t="s">
        <v>20</v>
      </c>
      <c r="G1376" s="53" t="s">
        <v>192</v>
      </c>
      <c r="H1376" s="110">
        <v>0</v>
      </c>
      <c r="I1376" s="110">
        <v>0</v>
      </c>
      <c r="J1376" s="110">
        <v>0</v>
      </c>
      <c r="K1376" s="110">
        <v>0.51096408876913935</v>
      </c>
      <c r="L1376" s="110">
        <v>0.90212868597171625</v>
      </c>
      <c r="M1376" s="110">
        <v>0.917501078854565</v>
      </c>
      <c r="N1376" s="110">
        <v>1</v>
      </c>
      <c r="O1376" s="110">
        <v>1</v>
      </c>
      <c r="P1376" s="110">
        <v>1</v>
      </c>
      <c r="Q1376" s="110">
        <v>1</v>
      </c>
      <c r="R1376" s="110" t="e">
        <v>#N/A</v>
      </c>
    </row>
    <row r="1377" spans="3:19" s="79" customFormat="1" ht="13.15" customHeight="1" x14ac:dyDescent="0.2">
      <c r="C1377" s="114"/>
      <c r="D1377" s="53" t="s">
        <v>174</v>
      </c>
      <c r="E1377" s="53" t="s">
        <v>108</v>
      </c>
      <c r="F1377" s="53" t="s">
        <v>20</v>
      </c>
      <c r="G1377" s="53" t="s">
        <v>192</v>
      </c>
      <c r="H1377" s="110" t="e">
        <v>#N/A</v>
      </c>
      <c r="I1377" s="110" t="e">
        <v>#N/A</v>
      </c>
      <c r="J1377" s="110" t="e">
        <v>#N/A</v>
      </c>
      <c r="K1377" s="110" t="e">
        <v>#N/A</v>
      </c>
      <c r="L1377" s="110" t="e">
        <v>#N/A</v>
      </c>
      <c r="M1377" s="110" t="e">
        <v>#N/A</v>
      </c>
      <c r="N1377" s="110" t="e">
        <v>#N/A</v>
      </c>
      <c r="O1377" s="110">
        <v>0</v>
      </c>
      <c r="P1377" s="110">
        <v>0</v>
      </c>
      <c r="Q1377" s="110">
        <v>1</v>
      </c>
      <c r="R1377" s="110">
        <v>1</v>
      </c>
    </row>
    <row r="1378" spans="3:19" s="79" customFormat="1" ht="13.15" customHeight="1" x14ac:dyDescent="0.2">
      <c r="C1378" s="114"/>
      <c r="D1378" s="53" t="s">
        <v>174</v>
      </c>
      <c r="E1378" s="53" t="s">
        <v>207</v>
      </c>
      <c r="F1378" s="53" t="s">
        <v>20</v>
      </c>
      <c r="G1378" s="53" t="s">
        <v>192</v>
      </c>
      <c r="H1378" s="110" t="e">
        <v>#N/A</v>
      </c>
      <c r="I1378" s="110" t="e">
        <v>#N/A</v>
      </c>
      <c r="J1378" s="110" t="e">
        <v>#N/A</v>
      </c>
      <c r="K1378" s="110" t="e">
        <v>#N/A</v>
      </c>
      <c r="L1378" s="110" t="e">
        <v>#N/A</v>
      </c>
      <c r="M1378" s="110" t="e">
        <v>#N/A</v>
      </c>
      <c r="N1378" s="110" t="e">
        <v>#N/A</v>
      </c>
      <c r="O1378" s="110" t="e">
        <v>#N/A</v>
      </c>
      <c r="P1378" s="110" t="e">
        <v>#N/A</v>
      </c>
      <c r="Q1378" s="110">
        <v>4.8648626895348129E-2</v>
      </c>
      <c r="R1378" s="110">
        <v>6.0401971833082796E-2</v>
      </c>
    </row>
    <row r="1379" spans="3:19" s="79" customFormat="1" ht="13.15" customHeight="1" x14ac:dyDescent="0.2">
      <c r="C1379" s="114"/>
      <c r="D1379" s="53" t="s">
        <v>174</v>
      </c>
      <c r="E1379" s="53" t="s">
        <v>112</v>
      </c>
      <c r="F1379" s="53" t="s">
        <v>20</v>
      </c>
      <c r="G1379" s="53" t="s">
        <v>192</v>
      </c>
      <c r="H1379" s="110">
        <v>1</v>
      </c>
      <c r="I1379" s="110">
        <v>1</v>
      </c>
      <c r="J1379" s="110">
        <v>1</v>
      </c>
      <c r="K1379" s="110">
        <v>1</v>
      </c>
      <c r="L1379" s="110">
        <v>1</v>
      </c>
      <c r="M1379" s="110">
        <v>1</v>
      </c>
      <c r="N1379" s="110">
        <v>1</v>
      </c>
      <c r="O1379" s="110">
        <v>1</v>
      </c>
      <c r="P1379" s="110">
        <v>1</v>
      </c>
      <c r="Q1379" s="110">
        <v>1</v>
      </c>
      <c r="R1379" s="110">
        <v>1</v>
      </c>
    </row>
    <row r="1380" spans="3:19" s="79" customFormat="1" ht="13.15" customHeight="1" x14ac:dyDescent="0.2">
      <c r="C1380" s="114"/>
      <c r="D1380" s="53" t="s">
        <v>174</v>
      </c>
      <c r="E1380" s="53" t="s">
        <v>52</v>
      </c>
      <c r="F1380" s="53" t="s">
        <v>20</v>
      </c>
      <c r="G1380" s="53" t="s">
        <v>192</v>
      </c>
      <c r="H1380" s="110">
        <v>1.0000000000000056</v>
      </c>
      <c r="I1380" s="110">
        <v>0.99999999999999578</v>
      </c>
      <c r="J1380" s="110">
        <v>1.0000000000000033</v>
      </c>
      <c r="K1380" s="110">
        <v>1.0000000000000024</v>
      </c>
      <c r="L1380" s="110">
        <v>1.0000000000000029</v>
      </c>
      <c r="M1380" s="110">
        <v>0.99999999999999767</v>
      </c>
      <c r="N1380" s="110" t="e">
        <v>#N/A</v>
      </c>
      <c r="O1380" s="110" t="e">
        <v>#N/A</v>
      </c>
      <c r="P1380" s="110" t="e">
        <v>#N/A</v>
      </c>
      <c r="Q1380" s="110" t="e">
        <v>#N/A</v>
      </c>
      <c r="R1380" s="110" t="e">
        <v>#N/A</v>
      </c>
    </row>
    <row r="1381" spans="3:19" s="79" customFormat="1" ht="13.15" customHeight="1" x14ac:dyDescent="0.2">
      <c r="C1381" s="114"/>
      <c r="D1381" s="53" t="s">
        <v>174</v>
      </c>
      <c r="E1381" s="53" t="s">
        <v>53</v>
      </c>
      <c r="F1381" s="53" t="s">
        <v>20</v>
      </c>
      <c r="G1381" s="53" t="s">
        <v>192</v>
      </c>
      <c r="H1381" s="110" t="e">
        <v>#N/A</v>
      </c>
      <c r="I1381" s="110" t="e">
        <v>#N/A</v>
      </c>
      <c r="J1381" s="110" t="e">
        <v>#N/A</v>
      </c>
      <c r="K1381" s="110" t="e">
        <v>#N/A</v>
      </c>
      <c r="L1381" s="110">
        <v>0.999</v>
      </c>
      <c r="M1381" s="110">
        <v>0.999</v>
      </c>
      <c r="N1381" s="110" t="e">
        <v>#N/A</v>
      </c>
      <c r="O1381" s="110" t="e">
        <v>#N/A</v>
      </c>
      <c r="P1381" s="110" t="e">
        <v>#N/A</v>
      </c>
      <c r="Q1381" s="110" t="e">
        <v>#N/A</v>
      </c>
      <c r="R1381" s="110" t="e">
        <v>#N/A</v>
      </c>
    </row>
    <row r="1382" spans="3:19" s="79" customFormat="1" ht="13.15" customHeight="1" x14ac:dyDescent="0.2">
      <c r="C1382" s="114"/>
      <c r="D1382" s="53" t="s">
        <v>174</v>
      </c>
      <c r="E1382" s="53" t="s">
        <v>129</v>
      </c>
      <c r="F1382" s="53" t="s">
        <v>20</v>
      </c>
      <c r="G1382" s="53" t="s">
        <v>192</v>
      </c>
      <c r="H1382" s="110">
        <v>1.0000000000000109</v>
      </c>
      <c r="I1382" s="110">
        <v>0.99999999999999134</v>
      </c>
      <c r="J1382" s="110">
        <v>1.0000000000000071</v>
      </c>
      <c r="K1382" s="110">
        <v>0</v>
      </c>
      <c r="L1382" s="110">
        <v>0</v>
      </c>
      <c r="M1382" s="110">
        <v>0</v>
      </c>
      <c r="N1382" s="110" t="e">
        <v>#N/A</v>
      </c>
      <c r="O1382" s="110" t="e">
        <v>#N/A</v>
      </c>
      <c r="P1382" s="110" t="e">
        <v>#N/A</v>
      </c>
      <c r="Q1382" s="110" t="e">
        <v>#N/A</v>
      </c>
      <c r="R1382" s="110" t="e">
        <v>#N/A</v>
      </c>
    </row>
    <row r="1383" spans="3:19" s="79" customFormat="1" ht="13.15" customHeight="1" x14ac:dyDescent="0.2">
      <c r="C1383" s="114"/>
      <c r="D1383" s="53" t="s">
        <v>174</v>
      </c>
      <c r="E1383" s="53" t="s">
        <v>124</v>
      </c>
      <c r="F1383" s="53" t="s">
        <v>20</v>
      </c>
      <c r="G1383" s="53" t="s">
        <v>192</v>
      </c>
      <c r="H1383" s="110">
        <v>0.99484456957981404</v>
      </c>
      <c r="I1383" s="110">
        <v>0.99999999999999134</v>
      </c>
      <c r="J1383" s="110">
        <v>1.0000000000000071</v>
      </c>
      <c r="K1383" s="110">
        <v>0.999</v>
      </c>
      <c r="L1383" s="110">
        <v>0.999</v>
      </c>
      <c r="M1383" s="110">
        <v>0.999</v>
      </c>
      <c r="N1383" s="110" t="e">
        <v>#N/A</v>
      </c>
      <c r="O1383" s="110" t="e">
        <v>#N/A</v>
      </c>
      <c r="P1383" s="110" t="e">
        <v>#N/A</v>
      </c>
      <c r="Q1383" s="110" t="e">
        <v>#N/A</v>
      </c>
      <c r="R1383" s="110" t="e">
        <v>#N/A</v>
      </c>
    </row>
    <row r="1384" spans="3:19" s="79" customFormat="1" ht="13.15" customHeight="1" x14ac:dyDescent="0.2">
      <c r="C1384" s="114"/>
      <c r="D1384" s="53" t="s">
        <v>174</v>
      </c>
      <c r="E1384" s="53" t="s">
        <v>134</v>
      </c>
      <c r="F1384" s="53" t="s">
        <v>20</v>
      </c>
      <c r="G1384" s="53" t="s">
        <v>192</v>
      </c>
      <c r="H1384" s="110">
        <v>0.98946802892521413</v>
      </c>
      <c r="I1384" s="110">
        <v>0.95665771969407687</v>
      </c>
      <c r="J1384" s="110">
        <v>0.98985096488354318</v>
      </c>
      <c r="K1384" s="110">
        <v>0.99194572305540252</v>
      </c>
      <c r="L1384" s="110">
        <v>0.99200320843560852</v>
      </c>
      <c r="M1384" s="110">
        <v>0.99226758449062824</v>
      </c>
      <c r="N1384" s="110" t="e">
        <v>#N/A</v>
      </c>
      <c r="O1384" s="110" t="e">
        <v>#N/A</v>
      </c>
      <c r="P1384" s="110" t="e">
        <v>#N/A</v>
      </c>
      <c r="Q1384" s="110" t="e">
        <v>#N/A</v>
      </c>
      <c r="R1384" s="110" t="e">
        <v>#N/A</v>
      </c>
    </row>
    <row r="1385" spans="3:19" s="79" customFormat="1" ht="13.15" customHeight="1" x14ac:dyDescent="0.2">
      <c r="C1385" s="114"/>
      <c r="D1385" s="53" t="s">
        <v>175</v>
      </c>
      <c r="E1385" s="53" t="s">
        <v>31</v>
      </c>
      <c r="F1385" s="53" t="s">
        <v>20</v>
      </c>
      <c r="G1385" s="53" t="s">
        <v>152</v>
      </c>
      <c r="H1385" s="145">
        <v>299377.31223389565</v>
      </c>
      <c r="I1385" s="145">
        <v>297404.72251978057</v>
      </c>
      <c r="J1385" s="145">
        <v>298326.01147870556</v>
      </c>
      <c r="K1385" s="145">
        <v>297467.03514142515</v>
      </c>
      <c r="L1385" s="145">
        <v>298864.67552583036</v>
      </c>
      <c r="M1385" s="145">
        <v>300671.07035385142</v>
      </c>
      <c r="N1385" s="145">
        <v>312251.08250385738</v>
      </c>
      <c r="O1385" s="145">
        <v>318179</v>
      </c>
      <c r="P1385" s="145">
        <v>318179</v>
      </c>
      <c r="Q1385" s="145">
        <v>318179</v>
      </c>
      <c r="R1385" s="115">
        <v>319663</v>
      </c>
      <c r="S1385" s="143"/>
    </row>
    <row r="1386" spans="3:19" s="79" customFormat="1" ht="13.15" customHeight="1" x14ac:dyDescent="0.2">
      <c r="C1386" s="114"/>
      <c r="D1386" s="53" t="s">
        <v>175</v>
      </c>
      <c r="E1386" s="53" t="s">
        <v>65</v>
      </c>
      <c r="F1386" s="53" t="s">
        <v>20</v>
      </c>
      <c r="G1386" s="53" t="s">
        <v>192</v>
      </c>
      <c r="H1386" s="110">
        <v>0.9890000000000001</v>
      </c>
      <c r="I1386" s="110">
        <v>0.98899999999999999</v>
      </c>
      <c r="J1386" s="110">
        <v>0.98899999999999999</v>
      </c>
      <c r="K1386" s="110">
        <v>0.98899999999999999</v>
      </c>
      <c r="L1386" s="110">
        <v>0.98899999999999999</v>
      </c>
      <c r="M1386" s="110">
        <v>0.98899999999999999</v>
      </c>
      <c r="N1386" s="110">
        <v>0.9890000000000001</v>
      </c>
      <c r="O1386" s="110">
        <v>0.98909999999999998</v>
      </c>
      <c r="P1386" s="110">
        <v>0.99583699975814466</v>
      </c>
      <c r="Q1386" s="144">
        <v>0.98575330242778736</v>
      </c>
      <c r="R1386" s="110">
        <v>0.9948320575105658</v>
      </c>
    </row>
    <row r="1387" spans="3:19" s="79" customFormat="1" ht="13.15" customHeight="1" x14ac:dyDescent="0.2">
      <c r="C1387" s="114"/>
      <c r="D1387" s="53" t="s">
        <v>175</v>
      </c>
      <c r="E1387" s="53" t="s">
        <v>70</v>
      </c>
      <c r="F1387" s="53" t="s">
        <v>20</v>
      </c>
      <c r="G1387" s="53" t="s">
        <v>192</v>
      </c>
      <c r="H1387" s="144">
        <v>0.70912245151314202</v>
      </c>
      <c r="I1387" s="144">
        <v>0.71512245151314202</v>
      </c>
      <c r="J1387" s="144">
        <v>0.72362245151314197</v>
      </c>
      <c r="K1387" s="144">
        <v>0.73112245151314204</v>
      </c>
      <c r="L1387" s="144">
        <v>0.73296378021757624</v>
      </c>
      <c r="M1387" s="144">
        <v>0.80193700000000001</v>
      </c>
      <c r="N1387" s="144">
        <v>0.80499999999999994</v>
      </c>
      <c r="O1387" s="144">
        <v>0.81095000000000006</v>
      </c>
      <c r="P1387" s="144">
        <v>0.81545000000000001</v>
      </c>
      <c r="Q1387" s="144">
        <v>0.9630333868526586</v>
      </c>
      <c r="R1387" s="110">
        <v>0.97835020631102121</v>
      </c>
    </row>
    <row r="1388" spans="3:19" s="79" customFormat="1" ht="13.15" customHeight="1" x14ac:dyDescent="0.2">
      <c r="C1388" s="114"/>
      <c r="D1388" s="53" t="s">
        <v>175</v>
      </c>
      <c r="E1388" s="53" t="s">
        <v>225</v>
      </c>
      <c r="F1388" s="53" t="s">
        <v>20</v>
      </c>
      <c r="G1388" s="53" t="s">
        <v>192</v>
      </c>
      <c r="H1388" s="110" t="e">
        <v>#N/A</v>
      </c>
      <c r="I1388" s="110" t="e">
        <v>#N/A</v>
      </c>
      <c r="J1388" s="110" t="e">
        <v>#N/A</v>
      </c>
      <c r="K1388" s="110" t="e">
        <v>#N/A</v>
      </c>
      <c r="L1388" s="110" t="e">
        <v>#N/A</v>
      </c>
      <c r="M1388" s="110" t="e">
        <v>#N/A</v>
      </c>
      <c r="N1388" s="144">
        <v>0.39602022904211243</v>
      </c>
      <c r="O1388" s="144">
        <v>0.40395216236798154</v>
      </c>
      <c r="P1388" s="144">
        <v>0.67629108389809345</v>
      </c>
      <c r="Q1388" s="144">
        <v>0.88311610761255155</v>
      </c>
      <c r="R1388" s="110">
        <v>0.89386009641403608</v>
      </c>
    </row>
    <row r="1389" spans="3:19" s="79" customFormat="1" ht="13.15" customHeight="1" x14ac:dyDescent="0.2">
      <c r="C1389" s="114"/>
      <c r="D1389" s="53" t="s">
        <v>175</v>
      </c>
      <c r="E1389" s="53" t="s">
        <v>226</v>
      </c>
      <c r="F1389" s="53" t="s">
        <v>20</v>
      </c>
      <c r="G1389" s="53" t="s">
        <v>192</v>
      </c>
      <c r="H1389" s="110" t="e">
        <v>#N/A</v>
      </c>
      <c r="I1389" s="110" t="e">
        <v>#N/A</v>
      </c>
      <c r="J1389" s="110" t="e">
        <v>#N/A</v>
      </c>
      <c r="K1389" s="110" t="e">
        <v>#N/A</v>
      </c>
      <c r="L1389" s="110" t="e">
        <v>#N/A</v>
      </c>
      <c r="M1389" s="110" t="e">
        <v>#N/A</v>
      </c>
      <c r="N1389" s="110" t="e">
        <v>#N/A</v>
      </c>
      <c r="O1389" s="110" t="e">
        <v>#N/A</v>
      </c>
      <c r="P1389" s="110" t="e">
        <v>#N/A</v>
      </c>
      <c r="Q1389" s="110" t="e">
        <v>#N/A</v>
      </c>
      <c r="R1389" s="110">
        <v>0.89386009641403608</v>
      </c>
      <c r="S1389" s="143"/>
    </row>
    <row r="1390" spans="3:19" s="79" customFormat="1" ht="13.15" customHeight="1" x14ac:dyDescent="0.2">
      <c r="C1390" s="114"/>
      <c r="D1390" s="53" t="s">
        <v>175</v>
      </c>
      <c r="E1390" s="53" t="s">
        <v>74</v>
      </c>
      <c r="F1390" s="53" t="s">
        <v>20</v>
      </c>
      <c r="G1390" s="53" t="s">
        <v>192</v>
      </c>
      <c r="H1390" s="110">
        <v>0.78900000000000003</v>
      </c>
      <c r="I1390" s="110">
        <v>0.78900000000000003</v>
      </c>
      <c r="J1390" s="110">
        <v>0.78900000000000003</v>
      </c>
      <c r="K1390" s="110">
        <v>0.78900000000000003</v>
      </c>
      <c r="L1390" s="110">
        <v>0.78912734732523271</v>
      </c>
      <c r="M1390" s="144">
        <v>0.79</v>
      </c>
      <c r="N1390" s="144">
        <v>0.80110000000000003</v>
      </c>
      <c r="O1390" s="110">
        <v>0.82210000000000005</v>
      </c>
      <c r="P1390" s="110">
        <v>0.82520000000000016</v>
      </c>
      <c r="Q1390" s="144">
        <v>0.83635312198479472</v>
      </c>
      <c r="R1390" s="110">
        <v>0.82325136159017465</v>
      </c>
    </row>
    <row r="1391" spans="3:19" s="79" customFormat="1" ht="13.15" customHeight="1" x14ac:dyDescent="0.2">
      <c r="C1391" s="114"/>
      <c r="D1391" s="53" t="s">
        <v>175</v>
      </c>
      <c r="E1391" s="53" t="s">
        <v>78</v>
      </c>
      <c r="F1391" s="53" t="s">
        <v>20</v>
      </c>
      <c r="G1391" s="53" t="s">
        <v>192</v>
      </c>
      <c r="H1391" s="110">
        <v>0.39711691091625784</v>
      </c>
      <c r="I1391" s="110">
        <v>0.51055937144475727</v>
      </c>
      <c r="J1391" s="110">
        <v>0.52300000000000002</v>
      </c>
      <c r="K1391" s="110">
        <v>0.53820999999999997</v>
      </c>
      <c r="L1391" s="110">
        <v>0.59453211298721798</v>
      </c>
      <c r="M1391" s="110">
        <v>0.60387400000000002</v>
      </c>
      <c r="N1391" s="144">
        <v>0.61</v>
      </c>
      <c r="O1391" s="110">
        <v>0.62190000000000001</v>
      </c>
      <c r="P1391" s="110">
        <v>0.63090000000000002</v>
      </c>
      <c r="Q1391" s="144">
        <v>0.64268226375719328</v>
      </c>
      <c r="R1391" s="110">
        <v>0.68917265995751775</v>
      </c>
    </row>
    <row r="1392" spans="3:19" s="79" customFormat="1" ht="13.15" customHeight="1" x14ac:dyDescent="0.2">
      <c r="C1392" s="114"/>
      <c r="D1392" s="53" t="s">
        <v>175</v>
      </c>
      <c r="E1392" s="53" t="s">
        <v>82</v>
      </c>
      <c r="F1392" s="53" t="s">
        <v>20</v>
      </c>
      <c r="G1392" s="53" t="s">
        <v>192</v>
      </c>
      <c r="H1392" s="110" t="e">
        <v>#N/A</v>
      </c>
      <c r="I1392" s="110" t="e">
        <v>#N/A</v>
      </c>
      <c r="J1392" s="110" t="e">
        <v>#N/A</v>
      </c>
      <c r="K1392" s="110" t="e">
        <v>#N/A</v>
      </c>
      <c r="L1392" s="110" t="e">
        <v>#N/A</v>
      </c>
      <c r="M1392" s="110" t="e">
        <v>#N/A</v>
      </c>
      <c r="N1392" s="110">
        <v>4.3501231596036499E-2</v>
      </c>
      <c r="O1392" s="110">
        <v>4.4458258691149305E-2</v>
      </c>
      <c r="P1392" s="110">
        <v>0.39121052911441473</v>
      </c>
      <c r="Q1392" s="144">
        <v>0.39839838581427434</v>
      </c>
      <c r="R1392" s="110">
        <v>0.42271079230314423</v>
      </c>
    </row>
    <row r="1393" spans="3:19" s="79" customFormat="1" ht="13.15" customHeight="1" x14ac:dyDescent="0.2">
      <c r="C1393" s="114"/>
      <c r="D1393" s="53" t="s">
        <v>175</v>
      </c>
      <c r="E1393" s="53" t="s">
        <v>86</v>
      </c>
      <c r="F1393" s="53" t="s">
        <v>20</v>
      </c>
      <c r="G1393" s="53" t="s">
        <v>192</v>
      </c>
      <c r="H1393" s="110">
        <v>0.155</v>
      </c>
      <c r="I1393" s="110">
        <v>0.16700000000000001</v>
      </c>
      <c r="J1393" s="110">
        <v>0.184</v>
      </c>
      <c r="K1393" s="110">
        <v>0.19900000000000001</v>
      </c>
      <c r="L1393" s="110">
        <v>0.20268265740886854</v>
      </c>
      <c r="M1393" s="110">
        <v>0.2265847</v>
      </c>
      <c r="N1393" s="110">
        <v>0.26439777752897048</v>
      </c>
      <c r="O1393" s="110">
        <v>0.27232971085483959</v>
      </c>
      <c r="P1393" s="110">
        <v>0.54466863238495145</v>
      </c>
      <c r="Q1393" s="144">
        <v>0.76394733781927782</v>
      </c>
      <c r="R1393" s="110">
        <v>0.78424152936060787</v>
      </c>
    </row>
    <row r="1394" spans="3:19" s="79" customFormat="1" ht="13.15" customHeight="1" x14ac:dyDescent="0.2">
      <c r="C1394" s="114"/>
      <c r="D1394" s="53" t="s">
        <v>175</v>
      </c>
      <c r="E1394" s="53" t="s">
        <v>90</v>
      </c>
      <c r="F1394" s="53" t="s">
        <v>20</v>
      </c>
      <c r="G1394" s="53" t="s">
        <v>192</v>
      </c>
      <c r="H1394" s="110">
        <v>0.26324490302628395</v>
      </c>
      <c r="I1394" s="144">
        <v>0.26324490302628395</v>
      </c>
      <c r="J1394" s="144">
        <v>0.26324490302628395</v>
      </c>
      <c r="K1394" s="144">
        <v>0.26324490302628395</v>
      </c>
      <c r="L1394" s="144">
        <v>0.26324490302628395</v>
      </c>
      <c r="M1394" s="144">
        <v>0.26324490302628395</v>
      </c>
      <c r="N1394" s="144">
        <v>0.28491195207728981</v>
      </c>
      <c r="O1394" s="144">
        <v>0.28491195207728981</v>
      </c>
      <c r="P1394" s="144">
        <v>0.28491195207728981</v>
      </c>
      <c r="Q1394" s="144">
        <v>0.28491195207728981</v>
      </c>
      <c r="R1394" s="110">
        <v>0.26917722726746607</v>
      </c>
    </row>
    <row r="1395" spans="3:19" s="79" customFormat="1" ht="13.15" customHeight="1" x14ac:dyDescent="0.2">
      <c r="C1395" s="114"/>
      <c r="D1395" s="53" t="s">
        <v>175</v>
      </c>
      <c r="E1395" s="53" t="s">
        <v>94</v>
      </c>
      <c r="F1395" s="53" t="s">
        <v>20</v>
      </c>
      <c r="G1395" s="53" t="s">
        <v>192</v>
      </c>
      <c r="H1395" s="110" t="e">
        <v>#N/A</v>
      </c>
      <c r="I1395" s="110" t="e">
        <v>#N/A</v>
      </c>
      <c r="J1395" s="110" t="e">
        <v>#N/A</v>
      </c>
      <c r="K1395" s="110" t="e">
        <v>#N/A</v>
      </c>
      <c r="L1395" s="110" t="e">
        <v>#N/A</v>
      </c>
      <c r="M1395" s="110" t="e">
        <v>#N/A</v>
      </c>
      <c r="N1395" s="144">
        <v>0.26324490302628395</v>
      </c>
      <c r="O1395" s="144">
        <v>0.26324490302628395</v>
      </c>
      <c r="P1395" s="144">
        <v>0.26324490302628395</v>
      </c>
      <c r="Q1395" s="144">
        <v>0.26324490302628395</v>
      </c>
      <c r="R1395" s="110">
        <v>0.25977357404516632</v>
      </c>
    </row>
    <row r="1396" spans="3:19" s="79" customFormat="1" ht="13.15" customHeight="1" x14ac:dyDescent="0.2">
      <c r="C1396" s="114"/>
      <c r="D1396" s="53" t="s">
        <v>175</v>
      </c>
      <c r="E1396" s="53" t="s">
        <v>98</v>
      </c>
      <c r="F1396" s="53" t="s">
        <v>20</v>
      </c>
      <c r="G1396" s="53" t="s">
        <v>192</v>
      </c>
      <c r="H1396" s="110" t="e">
        <v>#N/A</v>
      </c>
      <c r="I1396" s="110" t="e">
        <v>#N/A</v>
      </c>
      <c r="J1396" s="110" t="e">
        <v>#N/A</v>
      </c>
      <c r="K1396" s="110" t="e">
        <v>#N/A</v>
      </c>
      <c r="L1396" s="110" t="e">
        <v>#N/A</v>
      </c>
      <c r="M1396" s="110" t="e">
        <v>#N/A</v>
      </c>
      <c r="N1396" s="110">
        <v>0.86999999999999977</v>
      </c>
      <c r="O1396" s="110">
        <v>0.87</v>
      </c>
      <c r="P1396" s="110">
        <v>0.87296713312812557</v>
      </c>
      <c r="Q1396" s="144">
        <v>0.87800652416886582</v>
      </c>
      <c r="R1396" s="110">
        <v>0</v>
      </c>
    </row>
    <row r="1397" spans="3:19" s="79" customFormat="1" ht="13.15" customHeight="1" x14ac:dyDescent="0.2">
      <c r="C1397" s="114"/>
      <c r="D1397" s="53" t="s">
        <v>175</v>
      </c>
      <c r="E1397" s="53" t="s">
        <v>102</v>
      </c>
      <c r="F1397" s="53" t="s">
        <v>20</v>
      </c>
      <c r="G1397" s="53" t="s">
        <v>192</v>
      </c>
      <c r="H1397" s="110">
        <v>0.42602700000000004</v>
      </c>
      <c r="I1397" s="110">
        <v>0.95532519121072024</v>
      </c>
      <c r="J1397" s="110">
        <v>0.98257715066255957</v>
      </c>
      <c r="K1397" s="110">
        <v>0.98192277370420078</v>
      </c>
      <c r="L1397" s="110">
        <v>0.99354246203057794</v>
      </c>
      <c r="M1397" s="110">
        <v>0.99399999999999988</v>
      </c>
      <c r="N1397" s="110">
        <v>0.99282210434977325</v>
      </c>
      <c r="O1397" s="110">
        <v>0.99282210434977325</v>
      </c>
      <c r="P1397" s="110">
        <v>0.98640354025776922</v>
      </c>
      <c r="Q1397" s="110">
        <v>1</v>
      </c>
      <c r="R1397" s="110" t="e">
        <v>#N/A</v>
      </c>
    </row>
    <row r="1398" spans="3:19" s="79" customFormat="1" ht="13.15" customHeight="1" x14ac:dyDescent="0.2">
      <c r="C1398" s="114"/>
      <c r="D1398" s="53" t="s">
        <v>175</v>
      </c>
      <c r="E1398" s="53" t="s">
        <v>108</v>
      </c>
      <c r="F1398" s="53" t="s">
        <v>20</v>
      </c>
      <c r="G1398" s="53" t="s">
        <v>192</v>
      </c>
      <c r="H1398" s="110" t="e">
        <v>#N/A</v>
      </c>
      <c r="I1398" s="110" t="e">
        <v>#N/A</v>
      </c>
      <c r="J1398" s="110" t="e">
        <v>#N/A</v>
      </c>
      <c r="K1398" s="110" t="e">
        <v>#N/A</v>
      </c>
      <c r="L1398" s="110" t="e">
        <v>#N/A</v>
      </c>
      <c r="M1398" s="110" t="e">
        <v>#N/A</v>
      </c>
      <c r="N1398" s="110" t="e">
        <v>#N/A</v>
      </c>
      <c r="O1398" s="144">
        <v>0</v>
      </c>
      <c r="P1398" s="110">
        <v>0.96842828085025912</v>
      </c>
      <c r="Q1398" s="110">
        <v>1</v>
      </c>
      <c r="R1398" s="110">
        <v>0.9999593321716933</v>
      </c>
    </row>
    <row r="1399" spans="3:19" s="79" customFormat="1" ht="13.15" customHeight="1" x14ac:dyDescent="0.2">
      <c r="C1399" s="114"/>
      <c r="D1399" s="53" t="s">
        <v>175</v>
      </c>
      <c r="E1399" s="53" t="s">
        <v>207</v>
      </c>
      <c r="F1399" s="53" t="s">
        <v>20</v>
      </c>
      <c r="G1399" s="53" t="s">
        <v>192</v>
      </c>
      <c r="H1399" s="110" t="e">
        <v>#N/A</v>
      </c>
      <c r="I1399" s="110" t="e">
        <v>#N/A</v>
      </c>
      <c r="J1399" s="110" t="e">
        <v>#N/A</v>
      </c>
      <c r="K1399" s="110" t="e">
        <v>#N/A</v>
      </c>
      <c r="L1399" s="110" t="e">
        <v>#N/A</v>
      </c>
      <c r="M1399" s="110" t="e">
        <v>#N/A</v>
      </c>
      <c r="N1399" s="110" t="e">
        <v>#N/A</v>
      </c>
      <c r="O1399" s="110" t="e">
        <v>#N/A</v>
      </c>
      <c r="P1399" s="110" t="e">
        <v>#N/A</v>
      </c>
      <c r="Q1399" s="110">
        <v>0</v>
      </c>
      <c r="R1399" s="110">
        <v>0</v>
      </c>
    </row>
    <row r="1400" spans="3:19" s="79" customFormat="1" ht="13.15" customHeight="1" x14ac:dyDescent="0.2">
      <c r="C1400" s="114"/>
      <c r="D1400" s="53" t="s">
        <v>175</v>
      </c>
      <c r="E1400" s="53" t="s">
        <v>112</v>
      </c>
      <c r="F1400" s="53" t="s">
        <v>20</v>
      </c>
      <c r="G1400" s="53" t="s">
        <v>192</v>
      </c>
      <c r="H1400" s="144">
        <v>1</v>
      </c>
      <c r="I1400" s="144">
        <v>1</v>
      </c>
      <c r="J1400" s="144">
        <v>1</v>
      </c>
      <c r="K1400" s="144">
        <v>1</v>
      </c>
      <c r="L1400" s="144">
        <v>1</v>
      </c>
      <c r="M1400" s="144">
        <v>1</v>
      </c>
      <c r="N1400" s="144">
        <v>1</v>
      </c>
      <c r="O1400" s="110">
        <v>1</v>
      </c>
      <c r="P1400" s="110">
        <v>1</v>
      </c>
      <c r="Q1400" s="110">
        <v>1</v>
      </c>
      <c r="R1400" s="110">
        <v>1</v>
      </c>
    </row>
    <row r="1401" spans="3:19" s="79" customFormat="1" ht="13.15" customHeight="1" x14ac:dyDescent="0.2">
      <c r="C1401" s="114"/>
      <c r="D1401" s="53" t="s">
        <v>175</v>
      </c>
      <c r="E1401" s="53" t="s">
        <v>52</v>
      </c>
      <c r="F1401" s="53" t="s">
        <v>20</v>
      </c>
      <c r="G1401" s="53" t="s">
        <v>192</v>
      </c>
      <c r="H1401" s="144">
        <v>0.95250000000000012</v>
      </c>
      <c r="I1401" s="144">
        <v>0.98811563120310819</v>
      </c>
      <c r="J1401" s="144">
        <v>0.9912885753312799</v>
      </c>
      <c r="K1401" s="144">
        <v>0.99096138685210033</v>
      </c>
      <c r="L1401" s="144">
        <v>0.99685898456722433</v>
      </c>
      <c r="M1401" s="144">
        <v>0.99677123101528919</v>
      </c>
      <c r="N1401" s="110" t="e">
        <v>#N/A</v>
      </c>
      <c r="O1401" s="110" t="e">
        <v>#N/A</v>
      </c>
      <c r="P1401" s="110" t="e">
        <v>#N/A</v>
      </c>
      <c r="Q1401" s="110" t="e">
        <v>#N/A</v>
      </c>
      <c r="R1401" s="110" t="e">
        <v>#N/A</v>
      </c>
    </row>
    <row r="1402" spans="3:19" s="79" customFormat="1" ht="13.15" customHeight="1" x14ac:dyDescent="0.2">
      <c r="C1402" s="114"/>
      <c r="D1402" s="53" t="s">
        <v>175</v>
      </c>
      <c r="E1402" s="53" t="s">
        <v>53</v>
      </c>
      <c r="F1402" s="53" t="s">
        <v>20</v>
      </c>
      <c r="G1402" s="53" t="s">
        <v>192</v>
      </c>
      <c r="H1402" s="110" t="e">
        <v>#N/A</v>
      </c>
      <c r="I1402" s="110" t="e">
        <v>#N/A</v>
      </c>
      <c r="J1402" s="110" t="e">
        <v>#N/A</v>
      </c>
      <c r="K1402" s="110" t="e">
        <v>#N/A</v>
      </c>
      <c r="L1402" s="144">
        <v>0.93232996686129088</v>
      </c>
      <c r="M1402" s="144">
        <v>0.80329234999999999</v>
      </c>
      <c r="N1402" s="110" t="e">
        <v>#N/A</v>
      </c>
      <c r="O1402" s="110" t="e">
        <v>#N/A</v>
      </c>
      <c r="P1402" s="110" t="e">
        <v>#N/A</v>
      </c>
      <c r="Q1402" s="110" t="e">
        <v>#N/A</v>
      </c>
      <c r="R1402" s="110" t="e">
        <v>#N/A</v>
      </c>
    </row>
    <row r="1403" spans="3:19" s="79" customFormat="1" ht="13.15" customHeight="1" x14ac:dyDescent="0.2">
      <c r="C1403" s="114"/>
      <c r="D1403" s="53" t="s">
        <v>175</v>
      </c>
      <c r="E1403" s="53" t="s">
        <v>129</v>
      </c>
      <c r="F1403" s="53" t="s">
        <v>20</v>
      </c>
      <c r="G1403" s="53" t="s">
        <v>192</v>
      </c>
      <c r="H1403" s="110">
        <v>0</v>
      </c>
      <c r="I1403" s="110">
        <v>0</v>
      </c>
      <c r="J1403" s="110">
        <v>0</v>
      </c>
      <c r="K1403" s="110">
        <v>0</v>
      </c>
      <c r="L1403" s="110">
        <v>0</v>
      </c>
      <c r="M1403" s="110">
        <v>0</v>
      </c>
      <c r="N1403" s="110" t="e">
        <v>#N/A</v>
      </c>
      <c r="O1403" s="110" t="e">
        <v>#N/A</v>
      </c>
      <c r="P1403" s="110" t="e">
        <v>#N/A</v>
      </c>
      <c r="Q1403" s="110" t="e">
        <v>#N/A</v>
      </c>
      <c r="R1403" s="110" t="e">
        <v>#N/A</v>
      </c>
    </row>
    <row r="1404" spans="3:19" s="79" customFormat="1" ht="13.15" customHeight="1" x14ac:dyDescent="0.2">
      <c r="C1404" s="114"/>
      <c r="D1404" s="53" t="s">
        <v>175</v>
      </c>
      <c r="E1404" s="53" t="s">
        <v>124</v>
      </c>
      <c r="F1404" s="53" t="s">
        <v>20</v>
      </c>
      <c r="G1404" s="53" t="s">
        <v>192</v>
      </c>
      <c r="H1404" s="144">
        <v>0.26324490302628395</v>
      </c>
      <c r="I1404" s="144">
        <v>0.26324490302628395</v>
      </c>
      <c r="J1404" s="144">
        <v>0.26324490302628395</v>
      </c>
      <c r="K1404" s="144">
        <v>0.26324490302628395</v>
      </c>
      <c r="L1404" s="144">
        <v>0.26324490302628395</v>
      </c>
      <c r="M1404" s="144">
        <v>0.26324490302628395</v>
      </c>
      <c r="N1404" s="110" t="e">
        <v>#N/A</v>
      </c>
      <c r="O1404" s="110" t="e">
        <v>#N/A</v>
      </c>
      <c r="P1404" s="110" t="e">
        <v>#N/A</v>
      </c>
      <c r="Q1404" s="110" t="e">
        <v>#N/A</v>
      </c>
      <c r="R1404" s="110" t="e">
        <v>#N/A</v>
      </c>
    </row>
    <row r="1405" spans="3:19" s="79" customFormat="1" ht="13.15" customHeight="1" x14ac:dyDescent="0.2">
      <c r="C1405" s="114"/>
      <c r="D1405" s="53" t="s">
        <v>175</v>
      </c>
      <c r="E1405" s="53" t="s">
        <v>134</v>
      </c>
      <c r="F1405" s="53" t="s">
        <v>20</v>
      </c>
      <c r="G1405" s="53" t="s">
        <v>192</v>
      </c>
      <c r="H1405" s="144">
        <v>0.90499999999999992</v>
      </c>
      <c r="I1405" s="144">
        <v>0.95532519121072024</v>
      </c>
      <c r="J1405" s="144">
        <v>0.98257715066255957</v>
      </c>
      <c r="K1405" s="144">
        <v>0.66200000000000003</v>
      </c>
      <c r="L1405" s="144">
        <v>0.99354246203057794</v>
      </c>
      <c r="M1405" s="144">
        <v>0.99354246203057794</v>
      </c>
      <c r="N1405" s="110" t="e">
        <v>#N/A</v>
      </c>
      <c r="O1405" s="110" t="e">
        <v>#N/A</v>
      </c>
      <c r="P1405" s="110" t="e">
        <v>#N/A</v>
      </c>
      <c r="Q1405" s="110" t="e">
        <v>#N/A</v>
      </c>
      <c r="R1405" s="110" t="e">
        <v>#N/A</v>
      </c>
    </row>
    <row r="1406" spans="3:19" s="79" customFormat="1" ht="13.15" customHeight="1" x14ac:dyDescent="0.2">
      <c r="C1406" s="114"/>
      <c r="D1406" s="53" t="s">
        <v>177</v>
      </c>
      <c r="E1406" s="53" t="s">
        <v>31</v>
      </c>
      <c r="F1406" s="53" t="s">
        <v>20</v>
      </c>
      <c r="G1406" s="53" t="s">
        <v>152</v>
      </c>
      <c r="H1406" s="115">
        <v>514980.96927054686</v>
      </c>
      <c r="I1406" s="115">
        <v>519174.57936126494</v>
      </c>
      <c r="J1406" s="115">
        <v>522697.45587517967</v>
      </c>
      <c r="K1406" s="115">
        <v>431649.69081062882</v>
      </c>
      <c r="L1406" s="115">
        <v>436617.52437590749</v>
      </c>
      <c r="M1406" s="115">
        <v>492217</v>
      </c>
      <c r="N1406" s="115">
        <v>437400.32599999994</v>
      </c>
      <c r="O1406" s="115">
        <v>534621.77067442052</v>
      </c>
      <c r="P1406" s="115">
        <v>440704.80800000002</v>
      </c>
      <c r="Q1406" s="115">
        <v>440303.61700000003</v>
      </c>
      <c r="R1406" s="115">
        <v>422456.45665740228</v>
      </c>
      <c r="S1406" s="143"/>
    </row>
    <row r="1407" spans="3:19" s="79" customFormat="1" ht="13.15" customHeight="1" x14ac:dyDescent="0.2">
      <c r="C1407" s="114"/>
      <c r="D1407" s="53" t="s">
        <v>177</v>
      </c>
      <c r="E1407" s="53" t="s">
        <v>65</v>
      </c>
      <c r="F1407" s="53" t="s">
        <v>20</v>
      </c>
      <c r="G1407" s="53" t="s">
        <v>192</v>
      </c>
      <c r="H1407" s="110">
        <v>0.86772655872434923</v>
      </c>
      <c r="I1407" s="110">
        <v>0.81652331769142961</v>
      </c>
      <c r="J1407" s="110">
        <v>0.77353513086688064</v>
      </c>
      <c r="K1407" s="110">
        <v>0.75409650000000017</v>
      </c>
      <c r="L1407" s="110">
        <v>0.747</v>
      </c>
      <c r="M1407" s="110">
        <v>0.86246134822449794</v>
      </c>
      <c r="N1407" s="110">
        <v>0.93817346696574822</v>
      </c>
      <c r="O1407" s="110">
        <v>0.96756014781786992</v>
      </c>
      <c r="P1407" s="110">
        <v>0.90983695197436654</v>
      </c>
      <c r="Q1407" s="110">
        <v>0.99077991022729561</v>
      </c>
      <c r="R1407" s="110">
        <v>0.99428393590468522</v>
      </c>
    </row>
    <row r="1408" spans="3:19" s="79" customFormat="1" ht="13.15" customHeight="1" x14ac:dyDescent="0.2">
      <c r="C1408" s="114"/>
      <c r="D1408" s="53" t="s">
        <v>177</v>
      </c>
      <c r="E1408" s="53" t="s">
        <v>70</v>
      </c>
      <c r="F1408" s="53" t="s">
        <v>20</v>
      </c>
      <c r="G1408" s="53" t="s">
        <v>192</v>
      </c>
      <c r="H1408" s="110">
        <v>0.16158072815363561</v>
      </c>
      <c r="I1408" s="110">
        <v>0.3122235804310598</v>
      </c>
      <c r="J1408" s="110">
        <v>0.32206101124113756</v>
      </c>
      <c r="K1408" s="110">
        <v>0.36941098128504962</v>
      </c>
      <c r="L1408" s="110">
        <v>0.40177159412626162</v>
      </c>
      <c r="M1408" s="110">
        <v>0.48450581206172255</v>
      </c>
      <c r="N1408" s="110">
        <v>0.59667658645577526</v>
      </c>
      <c r="O1408" s="110">
        <v>0.70486552212144948</v>
      </c>
      <c r="P1408" s="110">
        <v>0.68718659193582743</v>
      </c>
      <c r="Q1408" s="110">
        <v>0.73634136704602182</v>
      </c>
      <c r="R1408" s="110">
        <v>0.77159661345627906</v>
      </c>
    </row>
    <row r="1409" spans="3:19" s="79" customFormat="1" ht="13.15" customHeight="1" x14ac:dyDescent="0.2">
      <c r="C1409" s="114"/>
      <c r="D1409" s="53" t="s">
        <v>177</v>
      </c>
      <c r="E1409" s="53" t="s">
        <v>225</v>
      </c>
      <c r="F1409" s="53" t="s">
        <v>20</v>
      </c>
      <c r="G1409" s="53" t="s">
        <v>192</v>
      </c>
      <c r="H1409" s="110" t="e">
        <v>#N/A</v>
      </c>
      <c r="I1409" s="110" t="e">
        <v>#N/A</v>
      </c>
      <c r="J1409" s="110" t="e">
        <v>#N/A</v>
      </c>
      <c r="K1409" s="110" t="e">
        <v>#N/A</v>
      </c>
      <c r="L1409" s="110" t="e">
        <v>#N/A</v>
      </c>
      <c r="M1409" s="110" t="e">
        <v>#N/A</v>
      </c>
      <c r="N1409" s="110">
        <v>0.44791548357222244</v>
      </c>
      <c r="O1409" s="110">
        <v>0.56262979154273773</v>
      </c>
      <c r="P1409" s="110">
        <v>0.64005676541790391</v>
      </c>
      <c r="Q1409" s="110">
        <v>0.70412021470953901</v>
      </c>
      <c r="R1409" s="110">
        <v>0.76955533216493865</v>
      </c>
    </row>
    <row r="1410" spans="3:19" s="79" customFormat="1" ht="13.15" customHeight="1" x14ac:dyDescent="0.2">
      <c r="C1410" s="114"/>
      <c r="D1410" s="53" t="s">
        <v>177</v>
      </c>
      <c r="E1410" s="53" t="s">
        <v>226</v>
      </c>
      <c r="F1410" s="53" t="s">
        <v>20</v>
      </c>
      <c r="G1410" s="53" t="s">
        <v>192</v>
      </c>
      <c r="H1410" s="110" t="e">
        <v>#N/A</v>
      </c>
      <c r="I1410" s="110" t="e">
        <v>#N/A</v>
      </c>
      <c r="J1410" s="110" t="e">
        <v>#N/A</v>
      </c>
      <c r="K1410" s="110" t="e">
        <v>#N/A</v>
      </c>
      <c r="L1410" s="110" t="e">
        <v>#N/A</v>
      </c>
      <c r="M1410" s="110" t="e">
        <v>#N/A</v>
      </c>
      <c r="N1410" s="110" t="e">
        <v>#N/A</v>
      </c>
      <c r="O1410" s="110" t="e">
        <v>#N/A</v>
      </c>
      <c r="P1410" s="110" t="e">
        <v>#N/A</v>
      </c>
      <c r="Q1410" s="110" t="e">
        <v>#N/A</v>
      </c>
      <c r="R1410" s="110" t="e">
        <v>#N/A</v>
      </c>
      <c r="S1410" s="143"/>
    </row>
    <row r="1411" spans="3:19" s="79" customFormat="1" ht="13.15" customHeight="1" x14ac:dyDescent="0.2">
      <c r="C1411" s="114"/>
      <c r="D1411" s="53" t="s">
        <v>177</v>
      </c>
      <c r="E1411" s="53" t="s">
        <v>74</v>
      </c>
      <c r="F1411" s="53" t="s">
        <v>20</v>
      </c>
      <c r="G1411" s="53" t="s">
        <v>192</v>
      </c>
      <c r="H1411" s="110">
        <v>0.7409827212460145</v>
      </c>
      <c r="I1411" s="110">
        <v>0.70199999999999985</v>
      </c>
      <c r="J1411" s="110">
        <v>0.6740407058359611</v>
      </c>
      <c r="K1411" s="110">
        <v>0.71055803758881297</v>
      </c>
      <c r="L1411" s="110">
        <v>0.6539147702796565</v>
      </c>
      <c r="M1411" s="110">
        <v>0.73450786638739796</v>
      </c>
      <c r="N1411" s="110">
        <v>0.77392257573160828</v>
      </c>
      <c r="O1411" s="110">
        <v>0.78256911072368329</v>
      </c>
      <c r="P1411" s="110">
        <v>0.75402185452901438</v>
      </c>
      <c r="Q1411" s="110">
        <v>0.74762316546040231</v>
      </c>
      <c r="R1411" s="110">
        <v>0.74801043787364019</v>
      </c>
    </row>
    <row r="1412" spans="3:19" s="79" customFormat="1" ht="13.15" customHeight="1" x14ac:dyDescent="0.2">
      <c r="C1412" s="114"/>
      <c r="D1412" s="53" t="s">
        <v>177</v>
      </c>
      <c r="E1412" s="53" t="s">
        <v>78</v>
      </c>
      <c r="F1412" s="53" t="s">
        <v>20</v>
      </c>
      <c r="G1412" s="53" t="s">
        <v>192</v>
      </c>
      <c r="H1412" s="110">
        <v>7.6905754509917407E-2</v>
      </c>
      <c r="I1412" s="110">
        <v>0.13400000000000004</v>
      </c>
      <c r="J1412" s="110">
        <v>0.15641443713371123</v>
      </c>
      <c r="K1412" s="110">
        <v>0.18802547041822737</v>
      </c>
      <c r="L1412" s="110">
        <v>0.20380153415740812</v>
      </c>
      <c r="M1412" s="110">
        <v>0.24628702407055633</v>
      </c>
      <c r="N1412" s="110">
        <v>0.2671863676352535</v>
      </c>
      <c r="O1412" s="110">
        <v>0.27319343180069883</v>
      </c>
      <c r="P1412" s="110">
        <v>0.29364431538138347</v>
      </c>
      <c r="Q1412" s="110">
        <v>0.29957635599152321</v>
      </c>
      <c r="R1412" s="110">
        <v>0.30064262149311821</v>
      </c>
    </row>
    <row r="1413" spans="3:19" s="79" customFormat="1" ht="13.15" customHeight="1" x14ac:dyDescent="0.2">
      <c r="C1413" s="114"/>
      <c r="D1413" s="53" t="s">
        <v>177</v>
      </c>
      <c r="E1413" s="53" t="s">
        <v>82</v>
      </c>
      <c r="F1413" s="53" t="s">
        <v>20</v>
      </c>
      <c r="G1413" s="53" t="s">
        <v>192</v>
      </c>
      <c r="H1413" s="110" t="e">
        <v>#N/A</v>
      </c>
      <c r="I1413" s="110" t="e">
        <v>#N/A</v>
      </c>
      <c r="J1413" s="110" t="e">
        <v>#N/A</v>
      </c>
      <c r="K1413" s="110" t="e">
        <v>#N/A</v>
      </c>
      <c r="L1413" s="110" t="e">
        <v>#N/A</v>
      </c>
      <c r="M1413" s="110" t="e">
        <v>#N/A</v>
      </c>
      <c r="N1413" s="110">
        <v>0</v>
      </c>
      <c r="O1413" s="110">
        <v>0</v>
      </c>
      <c r="P1413" s="110">
        <v>0</v>
      </c>
      <c r="Q1413" s="110">
        <v>0</v>
      </c>
      <c r="R1413" s="110">
        <v>0</v>
      </c>
    </row>
    <row r="1414" spans="3:19" s="79" customFormat="1" ht="13.15" customHeight="1" x14ac:dyDescent="0.2">
      <c r="C1414" s="114"/>
      <c r="D1414" s="53" t="s">
        <v>177</v>
      </c>
      <c r="E1414" s="53" t="s">
        <v>86</v>
      </c>
      <c r="F1414" s="53" t="s">
        <v>20</v>
      </c>
      <c r="G1414" s="53" t="s">
        <v>192</v>
      </c>
      <c r="H1414" s="110">
        <v>0.10017263370541875</v>
      </c>
      <c r="I1414" s="110">
        <v>0.123</v>
      </c>
      <c r="J1414" s="110">
        <v>0.18388838556874101</v>
      </c>
      <c r="K1414" s="110">
        <v>0.19494713572050781</v>
      </c>
      <c r="L1414" s="110">
        <v>0.22921087186950961</v>
      </c>
      <c r="M1414" s="110">
        <v>0.32626333889378306</v>
      </c>
      <c r="N1414" s="110">
        <v>0.44791548357222244</v>
      </c>
      <c r="O1414" s="110">
        <v>0.56262979154273773</v>
      </c>
      <c r="P1414" s="110">
        <v>0.64005676541790391</v>
      </c>
      <c r="Q1414" s="110">
        <v>0.70412021470953901</v>
      </c>
      <c r="R1414" s="110">
        <v>0.76955533216493865</v>
      </c>
    </row>
    <row r="1415" spans="3:19" s="79" customFormat="1" ht="13.15" customHeight="1" x14ac:dyDescent="0.2">
      <c r="C1415" s="114"/>
      <c r="D1415" s="53" t="s">
        <v>177</v>
      </c>
      <c r="E1415" s="53" t="s">
        <v>90</v>
      </c>
      <c r="F1415" s="53" t="s">
        <v>20</v>
      </c>
      <c r="G1415" s="53" t="s">
        <v>192</v>
      </c>
      <c r="H1415" s="110">
        <v>1.9497807878653725E-2</v>
      </c>
      <c r="I1415" s="110">
        <v>2.9000000000000001E-2</v>
      </c>
      <c r="J1415" s="110">
        <v>2.4135247124126652E-2</v>
      </c>
      <c r="K1415" s="110">
        <v>4.0376448705278595E-2</v>
      </c>
      <c r="L1415" s="110">
        <v>4.474544425732694E-2</v>
      </c>
      <c r="M1415" s="110">
        <v>2.5752856584574123E-2</v>
      </c>
      <c r="N1415" s="110">
        <v>2.9412500080016345E-2</v>
      </c>
      <c r="O1415" s="110">
        <v>1.529881191870675E-2</v>
      </c>
      <c r="P1415" s="110">
        <v>1.7121383047671013E-2</v>
      </c>
      <c r="Q1415" s="110">
        <v>1.0596686385706223E-2</v>
      </c>
      <c r="R1415" s="110">
        <v>3.6169958785295331E-2</v>
      </c>
    </row>
    <row r="1416" spans="3:19" s="79" customFormat="1" ht="13.15" customHeight="1" x14ac:dyDescent="0.2">
      <c r="C1416" s="114"/>
      <c r="D1416" s="53" t="s">
        <v>177</v>
      </c>
      <c r="E1416" s="53" t="s">
        <v>94</v>
      </c>
      <c r="F1416" s="53" t="s">
        <v>20</v>
      </c>
      <c r="G1416" s="53" t="s">
        <v>192</v>
      </c>
      <c r="H1416" s="110" t="e">
        <v>#N/A</v>
      </c>
      <c r="I1416" s="110" t="e">
        <v>#N/A</v>
      </c>
      <c r="J1416" s="110" t="e">
        <v>#N/A</v>
      </c>
      <c r="K1416" s="110" t="e">
        <v>#N/A</v>
      </c>
      <c r="L1416" s="110" t="e">
        <v>#N/A</v>
      </c>
      <c r="M1416" s="110" t="e">
        <v>#N/A</v>
      </c>
      <c r="N1416" s="110">
        <v>0</v>
      </c>
      <c r="O1416" s="110">
        <v>0</v>
      </c>
      <c r="P1416" s="110">
        <v>1.2977828620418658E-5</v>
      </c>
      <c r="Q1416" s="110">
        <v>1.5689713945729413E-4</v>
      </c>
      <c r="R1416" s="110">
        <v>2.3144002642359187E-2</v>
      </c>
    </row>
    <row r="1417" spans="3:19" s="79" customFormat="1" ht="13.15" customHeight="1" x14ac:dyDescent="0.2">
      <c r="C1417" s="114"/>
      <c r="D1417" s="53" t="s">
        <v>177</v>
      </c>
      <c r="E1417" s="53" t="s">
        <v>98</v>
      </c>
      <c r="F1417" s="53" t="s">
        <v>20</v>
      </c>
      <c r="G1417" s="53" t="s">
        <v>192</v>
      </c>
      <c r="H1417" s="110" t="e">
        <v>#N/A</v>
      </c>
      <c r="I1417" s="110" t="e">
        <v>#N/A</v>
      </c>
      <c r="J1417" s="110" t="e">
        <v>#N/A</v>
      </c>
      <c r="K1417" s="110" t="e">
        <v>#N/A</v>
      </c>
      <c r="L1417" s="110" t="e">
        <v>#N/A</v>
      </c>
      <c r="M1417" s="110" t="e">
        <v>#N/A</v>
      </c>
      <c r="N1417" s="110">
        <v>0</v>
      </c>
      <c r="O1417" s="110">
        <v>0.93512029563573973</v>
      </c>
      <c r="P1417" s="110">
        <v>0.84871203867488287</v>
      </c>
      <c r="Q1417" s="110">
        <v>0.82562359007281783</v>
      </c>
      <c r="R1417" s="110">
        <v>0.88774359641071665</v>
      </c>
    </row>
    <row r="1418" spans="3:19" s="79" customFormat="1" ht="13.15" customHeight="1" x14ac:dyDescent="0.2">
      <c r="C1418" s="114"/>
      <c r="D1418" s="53" t="s">
        <v>177</v>
      </c>
      <c r="E1418" s="53" t="s">
        <v>102</v>
      </c>
      <c r="F1418" s="53" t="s">
        <v>20</v>
      </c>
      <c r="G1418" s="53" t="s">
        <v>192</v>
      </c>
      <c r="H1418" s="110">
        <v>0.3709573972618756</v>
      </c>
      <c r="I1418" s="110">
        <v>0.46</v>
      </c>
      <c r="J1418" s="110">
        <v>0.98266194176619159</v>
      </c>
      <c r="K1418" s="110">
        <v>0.99602999999999997</v>
      </c>
      <c r="L1418" s="110">
        <v>0.996</v>
      </c>
      <c r="M1418" s="110">
        <v>0.99612748773469406</v>
      </c>
      <c r="N1418" s="110">
        <v>0.99877267467962272</v>
      </c>
      <c r="O1418" s="110">
        <v>0.99900000000000011</v>
      </c>
      <c r="P1418" s="110">
        <v>0.99898990259679066</v>
      </c>
      <c r="Q1418" s="110">
        <v>0.99876539243898099</v>
      </c>
      <c r="R1418" s="110" t="e">
        <v>#N/A</v>
      </c>
    </row>
    <row r="1419" spans="3:19" s="79" customFormat="1" ht="13.15" customHeight="1" x14ac:dyDescent="0.2">
      <c r="C1419" s="114"/>
      <c r="D1419" s="53" t="s">
        <v>177</v>
      </c>
      <c r="E1419" s="53" t="s">
        <v>108</v>
      </c>
      <c r="F1419" s="53" t="s">
        <v>20</v>
      </c>
      <c r="G1419" s="53" t="s">
        <v>192</v>
      </c>
      <c r="H1419" s="110" t="e">
        <v>#N/A</v>
      </c>
      <c r="I1419" s="110" t="e">
        <v>#N/A</v>
      </c>
      <c r="J1419" s="110" t="e">
        <v>#N/A</v>
      </c>
      <c r="K1419" s="110" t="e">
        <v>#N/A</v>
      </c>
      <c r="L1419" s="110" t="e">
        <v>#N/A</v>
      </c>
      <c r="M1419" s="110" t="e">
        <v>#N/A</v>
      </c>
      <c r="N1419" s="110" t="e">
        <v>#N/A</v>
      </c>
      <c r="O1419" s="110">
        <v>0</v>
      </c>
      <c r="P1419" s="110">
        <v>4.5481547022627036E-2</v>
      </c>
      <c r="Q1419" s="110">
        <v>0.59760182099980341</v>
      </c>
      <c r="R1419" s="110">
        <v>0.85365708116850658</v>
      </c>
    </row>
    <row r="1420" spans="3:19" s="79" customFormat="1" ht="13.15" customHeight="1" x14ac:dyDescent="0.2">
      <c r="C1420" s="114"/>
      <c r="D1420" s="53" t="s">
        <v>177</v>
      </c>
      <c r="E1420" s="53" t="s">
        <v>207</v>
      </c>
      <c r="F1420" s="53" t="s">
        <v>20</v>
      </c>
      <c r="G1420" s="53" t="s">
        <v>192</v>
      </c>
      <c r="H1420" s="110" t="e">
        <v>#N/A</v>
      </c>
      <c r="I1420" s="110" t="e">
        <v>#N/A</v>
      </c>
      <c r="J1420" s="110" t="e">
        <v>#N/A</v>
      </c>
      <c r="K1420" s="110" t="e">
        <v>#N/A</v>
      </c>
      <c r="L1420" s="110" t="e">
        <v>#N/A</v>
      </c>
      <c r="M1420" s="110" t="e">
        <v>#N/A</v>
      </c>
      <c r="N1420" s="110" t="e">
        <v>#N/A</v>
      </c>
      <c r="O1420" s="110" t="e">
        <v>#N/A</v>
      </c>
      <c r="P1420" s="110" t="e">
        <v>#N/A</v>
      </c>
      <c r="Q1420" s="110">
        <v>6.5258014539544412E-2</v>
      </c>
      <c r="R1420" s="110">
        <v>0.14894738824621109</v>
      </c>
    </row>
    <row r="1421" spans="3:19" s="79" customFormat="1" ht="13.15" customHeight="1" x14ac:dyDescent="0.2">
      <c r="C1421" s="114"/>
      <c r="D1421" s="53" t="s">
        <v>177</v>
      </c>
      <c r="E1421" s="53" t="s">
        <v>112</v>
      </c>
      <c r="F1421" s="53" t="s">
        <v>20</v>
      </c>
      <c r="G1421" s="53" t="s">
        <v>192</v>
      </c>
      <c r="H1421" s="110">
        <v>0.92708157485783882</v>
      </c>
      <c r="I1421" s="110">
        <v>0.92708157485783882</v>
      </c>
      <c r="J1421" s="110">
        <v>0.92708157485783882</v>
      </c>
      <c r="K1421" s="110">
        <v>0.92708157485783882</v>
      </c>
      <c r="L1421" s="110">
        <v>0.92708157485783882</v>
      </c>
      <c r="M1421" s="110">
        <v>0.92708157485783882</v>
      </c>
      <c r="N1421" s="110">
        <v>0.92708157485783882</v>
      </c>
      <c r="O1421" s="110">
        <v>0.92708157485783882</v>
      </c>
      <c r="P1421" s="144">
        <v>0.92708157485783871</v>
      </c>
      <c r="Q1421" s="144">
        <v>0.92708157485783882</v>
      </c>
      <c r="R1421" s="110">
        <v>0.92708157485783882</v>
      </c>
    </row>
    <row r="1422" spans="3:19" s="79" customFormat="1" ht="13.15" customHeight="1" x14ac:dyDescent="0.2">
      <c r="C1422" s="114"/>
      <c r="D1422" s="53" t="s">
        <v>177</v>
      </c>
      <c r="E1422" s="53" t="s">
        <v>52</v>
      </c>
      <c r="F1422" s="53" t="s">
        <v>20</v>
      </c>
      <c r="G1422" s="53" t="s">
        <v>192</v>
      </c>
      <c r="H1422" s="110">
        <v>0.91984577940776624</v>
      </c>
      <c r="I1422" s="110">
        <v>0.97499999999999998</v>
      </c>
      <c r="J1422" s="110">
        <v>0.97820864175046218</v>
      </c>
      <c r="K1422" s="110">
        <v>0.99999899999999997</v>
      </c>
      <c r="L1422" s="110">
        <v>0.99891528273959596</v>
      </c>
      <c r="M1422" s="110">
        <v>0.99806374386734698</v>
      </c>
      <c r="N1422" s="110" t="e">
        <v>#N/A</v>
      </c>
      <c r="O1422" s="110" t="e">
        <v>#N/A</v>
      </c>
      <c r="P1422" s="110" t="e">
        <v>#N/A</v>
      </c>
      <c r="Q1422" s="110" t="e">
        <v>#N/A</v>
      </c>
      <c r="R1422" s="110" t="e">
        <v>#N/A</v>
      </c>
    </row>
    <row r="1423" spans="3:19" s="79" customFormat="1" ht="13.15" customHeight="1" x14ac:dyDescent="0.2">
      <c r="C1423" s="114"/>
      <c r="D1423" s="53" t="s">
        <v>177</v>
      </c>
      <c r="E1423" s="53" t="s">
        <v>53</v>
      </c>
      <c r="F1423" s="53" t="s">
        <v>20</v>
      </c>
      <c r="G1423" s="53" t="s">
        <v>192</v>
      </c>
      <c r="H1423" s="110" t="e">
        <v>#N/A</v>
      </c>
      <c r="I1423" s="110" t="e">
        <v>#N/A</v>
      </c>
      <c r="J1423" s="110" t="e">
        <v>#N/A</v>
      </c>
      <c r="K1423" s="110" t="e">
        <v>#N/A</v>
      </c>
      <c r="L1423" s="110">
        <v>0.25158359399817309</v>
      </c>
      <c r="M1423" s="110">
        <v>0.33913976718607003</v>
      </c>
      <c r="N1423" s="110" t="e">
        <v>#N/A</v>
      </c>
      <c r="O1423" s="110" t="e">
        <v>#N/A</v>
      </c>
      <c r="P1423" s="110" t="e">
        <v>#N/A</v>
      </c>
      <c r="Q1423" s="110" t="e">
        <v>#N/A</v>
      </c>
      <c r="R1423" s="110" t="e">
        <v>#N/A</v>
      </c>
    </row>
    <row r="1424" spans="3:19" s="79" customFormat="1" ht="13.15" customHeight="1" x14ac:dyDescent="0.2">
      <c r="C1424" s="114"/>
      <c r="D1424" s="53" t="s">
        <v>177</v>
      </c>
      <c r="E1424" s="53" t="s">
        <v>129</v>
      </c>
      <c r="F1424" s="53" t="s">
        <v>20</v>
      </c>
      <c r="G1424" s="53" t="s">
        <v>192</v>
      </c>
      <c r="H1424" s="110">
        <v>0.34126892154663441</v>
      </c>
      <c r="I1424" s="110">
        <v>0</v>
      </c>
      <c r="J1424" s="110">
        <v>0</v>
      </c>
      <c r="K1424" s="110">
        <v>0</v>
      </c>
      <c r="L1424" s="110">
        <v>0</v>
      </c>
      <c r="M1424" s="110">
        <v>0</v>
      </c>
      <c r="N1424" s="110" t="e">
        <v>#N/A</v>
      </c>
      <c r="O1424" s="110" t="e">
        <v>#N/A</v>
      </c>
      <c r="P1424" s="110" t="e">
        <v>#N/A</v>
      </c>
      <c r="Q1424" s="110" t="e">
        <v>#N/A</v>
      </c>
      <c r="R1424" s="110" t="e">
        <v>#N/A</v>
      </c>
    </row>
    <row r="1425" spans="3:19" s="79" customFormat="1" ht="13.15" customHeight="1" x14ac:dyDescent="0.2">
      <c r="C1425" s="114"/>
      <c r="D1425" s="53" t="s">
        <v>177</v>
      </c>
      <c r="E1425" s="53" t="s">
        <v>124</v>
      </c>
      <c r="F1425" s="53" t="s">
        <v>20</v>
      </c>
      <c r="G1425" s="53" t="s">
        <v>192</v>
      </c>
      <c r="H1425" s="110">
        <v>3.2164295359229191E-2</v>
      </c>
      <c r="I1425" s="110">
        <v>2.9000000000000001E-2</v>
      </c>
      <c r="J1425" s="110">
        <v>2.654881423930612E-2</v>
      </c>
      <c r="K1425" s="110">
        <v>4.0376448705278595E-2</v>
      </c>
      <c r="L1425" s="110">
        <v>4.474544425732694E-2</v>
      </c>
      <c r="M1425" s="110">
        <v>2.5752856584574123E-2</v>
      </c>
      <c r="N1425" s="110" t="e">
        <v>#N/A</v>
      </c>
      <c r="O1425" s="110" t="e">
        <v>#N/A</v>
      </c>
      <c r="P1425" s="110" t="e">
        <v>#N/A</v>
      </c>
      <c r="Q1425" s="110" t="e">
        <v>#N/A</v>
      </c>
      <c r="R1425" s="110" t="e">
        <v>#N/A</v>
      </c>
    </row>
    <row r="1426" spans="3:19" s="79" customFormat="1" ht="13.15" customHeight="1" x14ac:dyDescent="0.2">
      <c r="C1426" s="114"/>
      <c r="D1426" s="53" t="s">
        <v>177</v>
      </c>
      <c r="E1426" s="53" t="s">
        <v>134</v>
      </c>
      <c r="F1426" s="53" t="s">
        <v>20</v>
      </c>
      <c r="G1426" s="53" t="s">
        <v>192</v>
      </c>
      <c r="H1426" s="110">
        <v>0.83856601888024962</v>
      </c>
      <c r="I1426" s="110">
        <v>0.95</v>
      </c>
      <c r="J1426" s="110">
        <v>0.95641728350092459</v>
      </c>
      <c r="K1426" s="110">
        <v>0.99296605508985603</v>
      </c>
      <c r="L1426" s="110">
        <v>0.98663685616382979</v>
      </c>
      <c r="M1426" s="110">
        <v>0.99612748773469406</v>
      </c>
      <c r="N1426" s="110" t="e">
        <v>#N/A</v>
      </c>
      <c r="O1426" s="110" t="e">
        <v>#N/A</v>
      </c>
      <c r="P1426" s="110" t="e">
        <v>#N/A</v>
      </c>
      <c r="Q1426" s="110" t="e">
        <v>#N/A</v>
      </c>
      <c r="R1426" s="110" t="e">
        <v>#N/A</v>
      </c>
    </row>
    <row r="1427" spans="3:19" s="79" customFormat="1" ht="13.15" customHeight="1" x14ac:dyDescent="0.2">
      <c r="C1427" s="114"/>
      <c r="D1427" s="53" t="s">
        <v>178</v>
      </c>
      <c r="E1427" s="53" t="s">
        <v>31</v>
      </c>
      <c r="F1427" s="53" t="s">
        <v>20</v>
      </c>
      <c r="G1427" s="53" t="s">
        <v>152</v>
      </c>
      <c r="H1427" s="115">
        <v>4561484.1945920866</v>
      </c>
      <c r="I1427" s="115">
        <v>4618355.1977456845</v>
      </c>
      <c r="J1427" s="115">
        <v>4675935.2488454599</v>
      </c>
      <c r="K1427" s="115">
        <v>4734233.18805533</v>
      </c>
      <c r="L1427" s="115">
        <v>4793257.965755309</v>
      </c>
      <c r="M1427" s="115">
        <v>4853018.6439156458</v>
      </c>
      <c r="N1427" s="115">
        <v>4786352</v>
      </c>
      <c r="O1427" s="115">
        <v>4917330</v>
      </c>
      <c r="P1427" s="115">
        <v>4893827</v>
      </c>
      <c r="Q1427" s="115">
        <v>4991180</v>
      </c>
      <c r="R1427" s="115">
        <v>4991180</v>
      </c>
      <c r="S1427" s="143"/>
    </row>
    <row r="1428" spans="3:19" s="79" customFormat="1" ht="13.15" customHeight="1" x14ac:dyDescent="0.2">
      <c r="C1428" s="114"/>
      <c r="D1428" s="53" t="s">
        <v>178</v>
      </c>
      <c r="E1428" s="53" t="s">
        <v>65</v>
      </c>
      <c r="F1428" s="53" t="s">
        <v>20</v>
      </c>
      <c r="G1428" s="53" t="s">
        <v>192</v>
      </c>
      <c r="H1428" s="110">
        <v>0.53800000000000003</v>
      </c>
      <c r="I1428" s="110">
        <v>0.54400000000000004</v>
      </c>
      <c r="J1428" s="110">
        <v>0.55100000000000005</v>
      </c>
      <c r="K1428" s="110">
        <v>0.55200000000000005</v>
      </c>
      <c r="L1428" s="110">
        <v>0.55402183979225139</v>
      </c>
      <c r="M1428" s="110">
        <v>0.57756561869576672</v>
      </c>
      <c r="N1428" s="110">
        <v>0.62156857665294984</v>
      </c>
      <c r="O1428" s="110">
        <v>0.63832171117252656</v>
      </c>
      <c r="P1428" s="110">
        <v>0.69787836799298386</v>
      </c>
      <c r="Q1428" s="110">
        <v>0.68748312022407532</v>
      </c>
      <c r="R1428" s="110">
        <v>0.73980586286727035</v>
      </c>
    </row>
    <row r="1429" spans="3:19" s="79" customFormat="1" ht="13.15" customHeight="1" x14ac:dyDescent="0.2">
      <c r="C1429" s="114"/>
      <c r="D1429" s="53" t="s">
        <v>178</v>
      </c>
      <c r="E1429" s="53" t="s">
        <v>70</v>
      </c>
      <c r="F1429" s="53" t="s">
        <v>20</v>
      </c>
      <c r="G1429" s="53" t="s">
        <v>192</v>
      </c>
      <c r="H1429" s="110">
        <v>0.184</v>
      </c>
      <c r="I1429" s="110">
        <v>0.22</v>
      </c>
      <c r="J1429" s="110">
        <v>0.23100000000000004</v>
      </c>
      <c r="K1429" s="110">
        <v>0.24300000000000002</v>
      </c>
      <c r="L1429" s="110">
        <v>0.25601310403846184</v>
      </c>
      <c r="M1429" s="110">
        <v>0.29044398739758426</v>
      </c>
      <c r="N1429" s="110">
        <v>0.32596536986832558</v>
      </c>
      <c r="O1429" s="110">
        <v>0.37145239388041884</v>
      </c>
      <c r="P1429" s="110">
        <v>0.400027830979722</v>
      </c>
      <c r="Q1429" s="110">
        <v>0.40259107064862415</v>
      </c>
      <c r="R1429" s="110">
        <v>0.65881608588158769</v>
      </c>
    </row>
    <row r="1430" spans="3:19" s="79" customFormat="1" ht="13.15" customHeight="1" x14ac:dyDescent="0.2">
      <c r="C1430" s="114"/>
      <c r="D1430" s="53" t="s">
        <v>178</v>
      </c>
      <c r="E1430" s="53" t="s">
        <v>225</v>
      </c>
      <c r="F1430" s="53" t="s">
        <v>20</v>
      </c>
      <c r="G1430" s="53" t="s">
        <v>192</v>
      </c>
      <c r="H1430" s="110" t="e">
        <v>#N/A</v>
      </c>
      <c r="I1430" s="110" t="e">
        <v>#N/A</v>
      </c>
      <c r="J1430" s="110" t="e">
        <v>#N/A</v>
      </c>
      <c r="K1430" s="110" t="e">
        <v>#N/A</v>
      </c>
      <c r="L1430" s="110" t="e">
        <v>#N/A</v>
      </c>
      <c r="M1430" s="110" t="e">
        <v>#N/A</v>
      </c>
      <c r="N1430" s="110">
        <v>0.18672310352435426</v>
      </c>
      <c r="O1430" s="110">
        <v>0.24883697046974679</v>
      </c>
      <c r="P1430" s="110">
        <v>0.33373216911836073</v>
      </c>
      <c r="Q1430" s="110">
        <v>0.32839799406152453</v>
      </c>
      <c r="R1430" s="110">
        <v>0.57171273576870774</v>
      </c>
    </row>
    <row r="1431" spans="3:19" s="79" customFormat="1" ht="13.15" customHeight="1" x14ac:dyDescent="0.2">
      <c r="C1431" s="114"/>
      <c r="D1431" s="53" t="s">
        <v>178</v>
      </c>
      <c r="E1431" s="53" t="s">
        <v>226</v>
      </c>
      <c r="F1431" s="53" t="s">
        <v>20</v>
      </c>
      <c r="G1431" s="53" t="s">
        <v>192</v>
      </c>
      <c r="H1431" s="110" t="e">
        <v>#N/A</v>
      </c>
      <c r="I1431" s="110" t="e">
        <v>#N/A</v>
      </c>
      <c r="J1431" s="110" t="e">
        <v>#N/A</v>
      </c>
      <c r="K1431" s="110" t="e">
        <v>#N/A</v>
      </c>
      <c r="L1431" s="110" t="e">
        <v>#N/A</v>
      </c>
      <c r="M1431" s="110" t="e">
        <v>#N/A</v>
      </c>
      <c r="N1431" s="110" t="e">
        <v>#N/A</v>
      </c>
      <c r="O1431" s="110" t="e">
        <v>#N/A</v>
      </c>
      <c r="P1431" s="110" t="e">
        <v>#N/A</v>
      </c>
      <c r="Q1431" s="110" t="e">
        <v>#N/A</v>
      </c>
      <c r="R1431" s="110" t="e">
        <v>#N/A</v>
      </c>
      <c r="S1431" s="143"/>
    </row>
    <row r="1432" spans="3:19" s="79" customFormat="1" ht="13.15" customHeight="1" x14ac:dyDescent="0.2">
      <c r="C1432" s="114"/>
      <c r="D1432" s="53" t="s">
        <v>178</v>
      </c>
      <c r="E1432" s="53" t="s">
        <v>74</v>
      </c>
      <c r="F1432" s="53" t="s">
        <v>20</v>
      </c>
      <c r="G1432" s="53" t="s">
        <v>192</v>
      </c>
      <c r="H1432" s="110">
        <v>0.39700000000000002</v>
      </c>
      <c r="I1432" s="110">
        <v>0.40799999999999997</v>
      </c>
      <c r="J1432" s="110">
        <v>0.41399999999999998</v>
      </c>
      <c r="K1432" s="110">
        <v>0.42065440805009369</v>
      </c>
      <c r="L1432" s="110">
        <v>0.42526139877524705</v>
      </c>
      <c r="M1432" s="110">
        <v>0.42978394860836355</v>
      </c>
      <c r="N1432" s="110">
        <v>0.45666866958385011</v>
      </c>
      <c r="O1432" s="110">
        <v>0.43122304177266929</v>
      </c>
      <c r="P1432" s="110">
        <v>0.44530875325180069</v>
      </c>
      <c r="Q1432" s="110">
        <v>0.43595021618134389</v>
      </c>
      <c r="R1432" s="110">
        <v>0.20999795768017693</v>
      </c>
    </row>
    <row r="1433" spans="3:19" s="79" customFormat="1" ht="13.15" customHeight="1" x14ac:dyDescent="0.2">
      <c r="C1433" s="114"/>
      <c r="D1433" s="53" t="s">
        <v>178</v>
      </c>
      <c r="E1433" s="53" t="s">
        <v>78</v>
      </c>
      <c r="F1433" s="53" t="s">
        <v>20</v>
      </c>
      <c r="G1433" s="53" t="s">
        <v>192</v>
      </c>
      <c r="H1433" s="110">
        <v>7.5813083551803537E-2</v>
      </c>
      <c r="I1433" s="110">
        <v>9.4E-2</v>
      </c>
      <c r="J1433" s="110">
        <v>0.126</v>
      </c>
      <c r="K1433" s="110">
        <v>0.15384955230890932</v>
      </c>
      <c r="L1433" s="110">
        <v>0.16839367076211195</v>
      </c>
      <c r="M1433" s="110">
        <v>0.17254134717526792</v>
      </c>
      <c r="N1433" s="110">
        <v>0.17710962336242717</v>
      </c>
      <c r="O1433" s="110">
        <v>0.1730967821968426</v>
      </c>
      <c r="P1433" s="110">
        <v>0.10319081569495611</v>
      </c>
      <c r="Q1433" s="110">
        <v>0.12048333259870411</v>
      </c>
      <c r="R1433" s="110">
        <v>0.1758479627996746</v>
      </c>
    </row>
    <row r="1434" spans="3:19" s="79" customFormat="1" ht="13.15" customHeight="1" x14ac:dyDescent="0.2">
      <c r="C1434" s="114"/>
      <c r="D1434" s="53" t="s">
        <v>178</v>
      </c>
      <c r="E1434" s="53" t="s">
        <v>82</v>
      </c>
      <c r="F1434" s="53" t="s">
        <v>20</v>
      </c>
      <c r="G1434" s="53" t="s">
        <v>192</v>
      </c>
      <c r="H1434" s="110" t="e">
        <v>#N/A</v>
      </c>
      <c r="I1434" s="110" t="e">
        <v>#N/A</v>
      </c>
      <c r="J1434" s="110" t="e">
        <v>#N/A</v>
      </c>
      <c r="K1434" s="110" t="e">
        <v>#N/A</v>
      </c>
      <c r="L1434" s="110" t="e">
        <v>#N/A</v>
      </c>
      <c r="M1434" s="110" t="e">
        <v>#N/A</v>
      </c>
      <c r="N1434" s="110">
        <v>0.17285147435876008</v>
      </c>
      <c r="O1434" s="110">
        <v>0.16850099545891775</v>
      </c>
      <c r="P1434" s="110">
        <v>9.8010003214253391E-2</v>
      </c>
      <c r="Q1434" s="110">
        <v>9.8356500867530325E-2</v>
      </c>
      <c r="R1434" s="110">
        <v>0.15600621244127824</v>
      </c>
    </row>
    <row r="1435" spans="3:19" s="79" customFormat="1" ht="13.15" customHeight="1" x14ac:dyDescent="0.2">
      <c r="C1435" s="114"/>
      <c r="D1435" s="53" t="s">
        <v>178</v>
      </c>
      <c r="E1435" s="53" t="s">
        <v>86</v>
      </c>
      <c r="F1435" s="53" t="s">
        <v>20</v>
      </c>
      <c r="G1435" s="53" t="s">
        <v>192</v>
      </c>
      <c r="H1435" s="110">
        <v>1.9421310306200067E-3</v>
      </c>
      <c r="I1435" s="110">
        <v>2.6290095672863396E-2</v>
      </c>
      <c r="J1435" s="110">
        <v>3.4886855730768052E-2</v>
      </c>
      <c r="K1435" s="110">
        <v>7.0561554794421263E-2</v>
      </c>
      <c r="L1435" s="110">
        <v>9.5086227260361186E-2</v>
      </c>
      <c r="M1435" s="110">
        <v>0.13748426804876784</v>
      </c>
      <c r="N1435" s="110">
        <v>0.1791435314410641</v>
      </c>
      <c r="O1435" s="110">
        <v>0.2413816034311303</v>
      </c>
      <c r="P1435" s="110">
        <v>0.32609734671863144</v>
      </c>
      <c r="Q1435" s="110">
        <v>0.32087662636891479</v>
      </c>
      <c r="R1435" s="110">
        <v>0.56343513407932766</v>
      </c>
    </row>
    <row r="1436" spans="3:19" s="79" customFormat="1" ht="13.15" customHeight="1" x14ac:dyDescent="0.2">
      <c r="C1436" s="114"/>
      <c r="D1436" s="53" t="s">
        <v>178</v>
      </c>
      <c r="E1436" s="53" t="s">
        <v>90</v>
      </c>
      <c r="F1436" s="53" t="s">
        <v>20</v>
      </c>
      <c r="G1436" s="53" t="s">
        <v>192</v>
      </c>
      <c r="H1436" s="110">
        <v>6.0000000000000001E-3</v>
      </c>
      <c r="I1436" s="110">
        <v>8.0000000000000002E-3</v>
      </c>
      <c r="J1436" s="110">
        <v>1.0999999999999999E-2</v>
      </c>
      <c r="K1436" s="110">
        <v>1.2147363578839408E-2</v>
      </c>
      <c r="L1436" s="110">
        <v>1.3730032231130592E-2</v>
      </c>
      <c r="M1436" s="110">
        <v>1.5225885017424135E-2</v>
      </c>
      <c r="N1436" s="110">
        <v>1.5438897933123179E-2</v>
      </c>
      <c r="O1436" s="110">
        <v>1.4867214524955616E-2</v>
      </c>
      <c r="P1436" s="110">
        <v>1.6488118603293495E-2</v>
      </c>
      <c r="Q1436" s="110">
        <v>1.6181343890623059E-2</v>
      </c>
      <c r="R1436" s="110">
        <v>1.6585256392275975E-2</v>
      </c>
    </row>
    <row r="1437" spans="3:19" s="79" customFormat="1" ht="13.15" customHeight="1" x14ac:dyDescent="0.2">
      <c r="C1437" s="114"/>
      <c r="D1437" s="53" t="s">
        <v>178</v>
      </c>
      <c r="E1437" s="53" t="s">
        <v>94</v>
      </c>
      <c r="F1437" s="53" t="s">
        <v>20</v>
      </c>
      <c r="G1437" s="53" t="s">
        <v>192</v>
      </c>
      <c r="H1437" s="110" t="e">
        <v>#N/A</v>
      </c>
      <c r="I1437" s="110" t="e">
        <v>#N/A</v>
      </c>
      <c r="J1437" s="110" t="e">
        <v>#N/A</v>
      </c>
      <c r="K1437" s="110" t="e">
        <v>#N/A</v>
      </c>
      <c r="L1437" s="110" t="e">
        <v>#N/A</v>
      </c>
      <c r="M1437" s="110" t="e">
        <v>#N/A</v>
      </c>
      <c r="N1437" s="110">
        <v>1.4178230100920283E-2</v>
      </c>
      <c r="O1437" s="110">
        <v>1.4714692729591059E-2</v>
      </c>
      <c r="P1437" s="110">
        <v>1.5269644799458583E-2</v>
      </c>
      <c r="Q1437" s="110">
        <v>1.5042735385219528E-2</v>
      </c>
      <c r="R1437" s="110">
        <v>1.6555203378760132E-2</v>
      </c>
    </row>
    <row r="1438" spans="3:19" s="79" customFormat="1" ht="13.15" customHeight="1" x14ac:dyDescent="0.2">
      <c r="C1438" s="114"/>
      <c r="D1438" s="53" t="s">
        <v>178</v>
      </c>
      <c r="E1438" s="53" t="s">
        <v>98</v>
      </c>
      <c r="F1438" s="53" t="s">
        <v>20</v>
      </c>
      <c r="G1438" s="53" t="s">
        <v>192</v>
      </c>
      <c r="H1438" s="110" t="e">
        <v>#N/A</v>
      </c>
      <c r="I1438" s="110" t="e">
        <v>#N/A</v>
      </c>
      <c r="J1438" s="110" t="e">
        <v>#N/A</v>
      </c>
      <c r="K1438" s="110" t="e">
        <v>#N/A</v>
      </c>
      <c r="L1438" s="110" t="e">
        <v>#N/A</v>
      </c>
      <c r="M1438" s="110" t="e">
        <v>#N/A</v>
      </c>
      <c r="N1438" s="110">
        <v>0.14308224718950885</v>
      </c>
      <c r="O1438" s="110">
        <v>0.15665391584457419</v>
      </c>
      <c r="P1438" s="110">
        <v>0.16864572450149953</v>
      </c>
      <c r="Q1438" s="110">
        <v>0.16440400867129618</v>
      </c>
      <c r="R1438" s="110">
        <v>0.20658643995300799</v>
      </c>
    </row>
    <row r="1439" spans="3:19" s="79" customFormat="1" ht="13.15" customHeight="1" x14ac:dyDescent="0.2">
      <c r="C1439" s="114"/>
      <c r="D1439" s="53" t="s">
        <v>178</v>
      </c>
      <c r="E1439" s="53" t="s">
        <v>102</v>
      </c>
      <c r="F1439" s="53" t="s">
        <v>20</v>
      </c>
      <c r="G1439" s="53" t="s">
        <v>192</v>
      </c>
      <c r="H1439" s="110">
        <v>0.82399999999999995</v>
      </c>
      <c r="I1439" s="110">
        <v>0.876</v>
      </c>
      <c r="J1439" s="110">
        <v>0.93100000000000005</v>
      </c>
      <c r="K1439" s="110">
        <v>0.99714999999999998</v>
      </c>
      <c r="L1439" s="110">
        <v>0.99791001386319433</v>
      </c>
      <c r="M1439" s="110">
        <v>0.99900000000000022</v>
      </c>
      <c r="N1439" s="110">
        <v>0.999</v>
      </c>
      <c r="O1439" s="110">
        <v>0.99900000000000033</v>
      </c>
      <c r="P1439" s="110">
        <v>0.99900000000000011</v>
      </c>
      <c r="Q1439" s="110">
        <v>0.98428868524076474</v>
      </c>
      <c r="R1439" s="110" t="e">
        <v>#N/A</v>
      </c>
    </row>
    <row r="1440" spans="3:19" s="79" customFormat="1" ht="13.15" customHeight="1" x14ac:dyDescent="0.2">
      <c r="C1440" s="114"/>
      <c r="D1440" s="53" t="s">
        <v>178</v>
      </c>
      <c r="E1440" s="53" t="s">
        <v>108</v>
      </c>
      <c r="F1440" s="53" t="s">
        <v>20</v>
      </c>
      <c r="G1440" s="53" t="s">
        <v>192</v>
      </c>
      <c r="H1440" s="110" t="e">
        <v>#N/A</v>
      </c>
      <c r="I1440" s="110" t="e">
        <v>#N/A</v>
      </c>
      <c r="J1440" s="110" t="e">
        <v>#N/A</v>
      </c>
      <c r="K1440" s="110" t="e">
        <v>#N/A</v>
      </c>
      <c r="L1440" s="110" t="e">
        <v>#N/A</v>
      </c>
      <c r="M1440" s="110" t="e">
        <v>#N/A</v>
      </c>
      <c r="N1440" s="110" t="e">
        <v>#N/A</v>
      </c>
      <c r="O1440" s="110">
        <v>0</v>
      </c>
      <c r="P1440" s="110">
        <v>1.0773463575340489E-2</v>
      </c>
      <c r="Q1440" s="110">
        <v>2.8018624854242884E-2</v>
      </c>
      <c r="R1440" s="110">
        <v>0.58467446841847903</v>
      </c>
    </row>
    <row r="1441" spans="3:19" s="79" customFormat="1" ht="13.15" customHeight="1" x14ac:dyDescent="0.2">
      <c r="C1441" s="114"/>
      <c r="D1441" s="53" t="s">
        <v>178</v>
      </c>
      <c r="E1441" s="53" t="s">
        <v>207</v>
      </c>
      <c r="F1441" s="53" t="s">
        <v>20</v>
      </c>
      <c r="G1441" s="53" t="s">
        <v>192</v>
      </c>
      <c r="H1441" s="110" t="e">
        <v>#N/A</v>
      </c>
      <c r="I1441" s="110" t="e">
        <v>#N/A</v>
      </c>
      <c r="J1441" s="110" t="e">
        <v>#N/A</v>
      </c>
      <c r="K1441" s="110" t="e">
        <v>#N/A</v>
      </c>
      <c r="L1441" s="110" t="e">
        <v>#N/A</v>
      </c>
      <c r="M1441" s="110" t="e">
        <v>#N/A</v>
      </c>
      <c r="N1441" s="110" t="e">
        <v>#N/A</v>
      </c>
      <c r="O1441" s="110" t="e">
        <v>#N/A</v>
      </c>
      <c r="P1441" s="110" t="e">
        <v>#N/A</v>
      </c>
      <c r="Q1441" s="110">
        <v>0</v>
      </c>
      <c r="R1441" s="110">
        <v>0</v>
      </c>
    </row>
    <row r="1442" spans="3:19" s="79" customFormat="1" ht="13.15" customHeight="1" x14ac:dyDescent="0.2">
      <c r="C1442" s="114"/>
      <c r="D1442" s="53" t="s">
        <v>178</v>
      </c>
      <c r="E1442" s="53" t="s">
        <v>112</v>
      </c>
      <c r="F1442" s="53" t="s">
        <v>20</v>
      </c>
      <c r="G1442" s="53" t="s">
        <v>192</v>
      </c>
      <c r="H1442" s="110">
        <v>1</v>
      </c>
      <c r="I1442" s="110">
        <v>1</v>
      </c>
      <c r="J1442" s="110">
        <v>1</v>
      </c>
      <c r="K1442" s="110">
        <v>1</v>
      </c>
      <c r="L1442" s="110">
        <v>1</v>
      </c>
      <c r="M1442" s="110">
        <v>1</v>
      </c>
      <c r="N1442" s="110">
        <v>1</v>
      </c>
      <c r="O1442" s="110">
        <v>1</v>
      </c>
      <c r="P1442" s="110">
        <v>1</v>
      </c>
      <c r="Q1442" s="110">
        <v>1</v>
      </c>
      <c r="R1442" s="110">
        <v>1</v>
      </c>
    </row>
    <row r="1443" spans="3:19" s="79" customFormat="1" ht="13.15" customHeight="1" x14ac:dyDescent="0.2">
      <c r="C1443" s="114"/>
      <c r="D1443" s="53" t="s">
        <v>178</v>
      </c>
      <c r="E1443" s="53" t="s">
        <v>52</v>
      </c>
      <c r="F1443" s="53" t="s">
        <v>20</v>
      </c>
      <c r="G1443" s="53" t="s">
        <v>192</v>
      </c>
      <c r="H1443" s="110">
        <v>0.94705605052757635</v>
      </c>
      <c r="I1443" s="110">
        <v>0.99258330794789684</v>
      </c>
      <c r="J1443" s="110">
        <v>0.9948567406826142</v>
      </c>
      <c r="K1443" s="110">
        <v>1</v>
      </c>
      <c r="L1443" s="110">
        <v>1</v>
      </c>
      <c r="M1443" s="110">
        <v>1</v>
      </c>
      <c r="N1443" s="110" t="e">
        <v>#N/A</v>
      </c>
      <c r="O1443" s="110" t="e">
        <v>#N/A</v>
      </c>
      <c r="P1443" s="110" t="e">
        <v>#N/A</v>
      </c>
      <c r="Q1443" s="110" t="e">
        <v>#N/A</v>
      </c>
      <c r="R1443" s="110" t="e">
        <v>#N/A</v>
      </c>
    </row>
    <row r="1444" spans="3:19" s="79" customFormat="1" ht="13.15" customHeight="1" x14ac:dyDescent="0.2">
      <c r="C1444" s="114"/>
      <c r="D1444" s="53" t="s">
        <v>178</v>
      </c>
      <c r="E1444" s="53" t="s">
        <v>53</v>
      </c>
      <c r="F1444" s="53" t="s">
        <v>20</v>
      </c>
      <c r="G1444" s="53" t="s">
        <v>192</v>
      </c>
      <c r="H1444" s="110" t="e">
        <v>#N/A</v>
      </c>
      <c r="I1444" s="110" t="e">
        <v>#N/A</v>
      </c>
      <c r="J1444" s="110" t="e">
        <v>#N/A</v>
      </c>
      <c r="K1444" s="110" t="e">
        <v>#N/A</v>
      </c>
      <c r="L1444" s="110">
        <v>0.10268136320246546</v>
      </c>
      <c r="M1444" s="110">
        <v>0.14592052071801379</v>
      </c>
      <c r="N1444" s="110" t="e">
        <v>#N/A</v>
      </c>
      <c r="O1444" s="110" t="e">
        <v>#N/A</v>
      </c>
      <c r="P1444" s="110" t="e">
        <v>#N/A</v>
      </c>
      <c r="Q1444" s="110" t="e">
        <v>#N/A</v>
      </c>
      <c r="R1444" s="110" t="e">
        <v>#N/A</v>
      </c>
    </row>
    <row r="1445" spans="3:19" s="79" customFormat="1" ht="13.15" customHeight="1" x14ac:dyDescent="0.2">
      <c r="C1445" s="114"/>
      <c r="D1445" s="53" t="s">
        <v>178</v>
      </c>
      <c r="E1445" s="53" t="s">
        <v>129</v>
      </c>
      <c r="F1445" s="53" t="s">
        <v>20</v>
      </c>
      <c r="G1445" s="53" t="s">
        <v>192</v>
      </c>
      <c r="H1445" s="110">
        <v>3.3460600429340965E-3</v>
      </c>
      <c r="I1445" s="110">
        <v>8.5266287052199255E-3</v>
      </c>
      <c r="J1445" s="110">
        <v>1.0968287042183342E-2</v>
      </c>
      <c r="K1445" s="110">
        <v>8.6992939067358586E-3</v>
      </c>
      <c r="L1445" s="110">
        <v>8.413267640908639E-3</v>
      </c>
      <c r="M1445" s="110">
        <v>1.1970578722251917E-2</v>
      </c>
      <c r="N1445" s="110" t="e">
        <v>#N/A</v>
      </c>
      <c r="O1445" s="110" t="e">
        <v>#N/A</v>
      </c>
      <c r="P1445" s="110" t="e">
        <v>#N/A</v>
      </c>
      <c r="Q1445" s="110" t="e">
        <v>#N/A</v>
      </c>
      <c r="R1445" s="110" t="e">
        <v>#N/A</v>
      </c>
    </row>
    <row r="1446" spans="3:19" s="79" customFormat="1" ht="13.15" customHeight="1" x14ac:dyDescent="0.2">
      <c r="C1446" s="114"/>
      <c r="D1446" s="53" t="s">
        <v>178</v>
      </c>
      <c r="E1446" s="53" t="s">
        <v>124</v>
      </c>
      <c r="F1446" s="53" t="s">
        <v>20</v>
      </c>
      <c r="G1446" s="53" t="s">
        <v>192</v>
      </c>
      <c r="H1446" s="110">
        <v>4.0000000000000001E-3</v>
      </c>
      <c r="I1446" s="110">
        <v>8.0000000000000002E-3</v>
      </c>
      <c r="J1446" s="110">
        <v>1.2E-2</v>
      </c>
      <c r="K1446" s="110">
        <v>1.3330484770736652E-2</v>
      </c>
      <c r="L1446" s="110">
        <v>1.4054686751083503E-2</v>
      </c>
      <c r="M1446" s="110">
        <v>1.57494230855021E-2</v>
      </c>
      <c r="N1446" s="110" t="e">
        <v>#N/A</v>
      </c>
      <c r="O1446" s="110" t="e">
        <v>#N/A</v>
      </c>
      <c r="P1446" s="110" t="e">
        <v>#N/A</v>
      </c>
      <c r="Q1446" s="110" t="e">
        <v>#N/A</v>
      </c>
      <c r="R1446" s="110" t="e">
        <v>#N/A</v>
      </c>
    </row>
    <row r="1447" spans="3:19" s="79" customFormat="1" ht="13.15" customHeight="1" x14ac:dyDescent="0.2">
      <c r="C1447" s="114"/>
      <c r="D1447" s="53" t="s">
        <v>178</v>
      </c>
      <c r="E1447" s="53" t="s">
        <v>134</v>
      </c>
      <c r="F1447" s="53" t="s">
        <v>20</v>
      </c>
      <c r="G1447" s="53" t="s">
        <v>192</v>
      </c>
      <c r="H1447" s="110">
        <v>0.94850086288175617</v>
      </c>
      <c r="I1447" s="110">
        <v>0.9778053331952492</v>
      </c>
      <c r="J1447" s="110">
        <v>0.98099999999999998</v>
      </c>
      <c r="K1447" s="110">
        <v>1</v>
      </c>
      <c r="L1447" s="110">
        <v>1</v>
      </c>
      <c r="M1447" s="110">
        <v>1</v>
      </c>
      <c r="N1447" s="110" t="e">
        <v>#N/A</v>
      </c>
      <c r="O1447" s="110" t="e">
        <v>#N/A</v>
      </c>
      <c r="P1447" s="110" t="e">
        <v>#N/A</v>
      </c>
      <c r="Q1447" s="110" t="e">
        <v>#N/A</v>
      </c>
      <c r="R1447" s="110" t="e">
        <v>#N/A</v>
      </c>
    </row>
    <row r="1448" spans="3:19" s="79" customFormat="1" ht="13.15" customHeight="1" x14ac:dyDescent="0.2">
      <c r="C1448" s="114"/>
      <c r="D1448" s="53" t="s">
        <v>180</v>
      </c>
      <c r="E1448" s="53" t="s">
        <v>31</v>
      </c>
      <c r="F1448" s="53" t="s">
        <v>20</v>
      </c>
      <c r="G1448" s="53" t="s">
        <v>152</v>
      </c>
      <c r="H1448" s="115">
        <v>717219.96000000008</v>
      </c>
      <c r="I1448" s="115">
        <v>603293.6512775867</v>
      </c>
      <c r="J1448" s="115">
        <v>598195.92312228191</v>
      </c>
      <c r="K1448" s="115">
        <v>614446.68142484606</v>
      </c>
      <c r="L1448" s="115">
        <v>602229.41456758359</v>
      </c>
      <c r="M1448" s="115">
        <v>590012.14771032101</v>
      </c>
      <c r="N1448" s="115">
        <v>584363.01163871412</v>
      </c>
      <c r="O1448" s="115">
        <v>582457.15292016498</v>
      </c>
      <c r="P1448" s="115">
        <v>591473.92611242144</v>
      </c>
      <c r="Q1448" s="115">
        <v>583533.50289283798</v>
      </c>
      <c r="R1448" s="115">
        <v>583339.81568992196</v>
      </c>
      <c r="S1448" s="143"/>
    </row>
    <row r="1449" spans="3:19" s="79" customFormat="1" ht="13.15" customHeight="1" x14ac:dyDescent="0.2">
      <c r="C1449" s="114"/>
      <c r="D1449" s="53" t="s">
        <v>180</v>
      </c>
      <c r="E1449" s="53" t="s">
        <v>65</v>
      </c>
      <c r="F1449" s="53" t="s">
        <v>20</v>
      </c>
      <c r="G1449" s="53" t="s">
        <v>192</v>
      </c>
      <c r="H1449" s="110">
        <v>0.80700000000000005</v>
      </c>
      <c r="I1449" s="110">
        <v>0.82899999999999996</v>
      </c>
      <c r="J1449" s="110">
        <v>0.84099999999999997</v>
      </c>
      <c r="K1449" s="110">
        <v>0.88160663799051209</v>
      </c>
      <c r="L1449" s="110">
        <v>0.92700000000000016</v>
      </c>
      <c r="M1449" s="110">
        <v>0.92800000000000005</v>
      </c>
      <c r="N1449" s="110">
        <v>0.89200384076736627</v>
      </c>
      <c r="O1449" s="110">
        <v>0.89960552381254888</v>
      </c>
      <c r="P1449" s="110">
        <v>0.9051741822909245</v>
      </c>
      <c r="Q1449" s="110">
        <v>0.88572206345970095</v>
      </c>
      <c r="R1449" s="110">
        <v>0.88439734281004279</v>
      </c>
    </row>
    <row r="1450" spans="3:19" s="79" customFormat="1" ht="13.15" customHeight="1" x14ac:dyDescent="0.2">
      <c r="C1450" s="114"/>
      <c r="D1450" s="53" t="s">
        <v>180</v>
      </c>
      <c r="E1450" s="53" t="s">
        <v>70</v>
      </c>
      <c r="F1450" s="53" t="s">
        <v>20</v>
      </c>
      <c r="G1450" s="53" t="s">
        <v>192</v>
      </c>
      <c r="H1450" s="110">
        <v>0.28599999999999998</v>
      </c>
      <c r="I1450" s="110">
        <v>0.34499999999999997</v>
      </c>
      <c r="J1450" s="110">
        <v>0.372</v>
      </c>
      <c r="K1450" s="110">
        <v>0.38445692018426897</v>
      </c>
      <c r="L1450" s="110">
        <v>0.63541676577738582</v>
      </c>
      <c r="M1450" s="110">
        <v>0.66605957903529178</v>
      </c>
      <c r="N1450" s="110">
        <v>0.69367264709635446</v>
      </c>
      <c r="O1450" s="110">
        <v>0.70320672203773082</v>
      </c>
      <c r="P1450" s="110">
        <v>0.75902318984122175</v>
      </c>
      <c r="Q1450" s="110">
        <v>0.68834575364857964</v>
      </c>
      <c r="R1450" s="110">
        <v>0.71443390910694504</v>
      </c>
    </row>
    <row r="1451" spans="3:19" s="79" customFormat="1" ht="13.15" customHeight="1" x14ac:dyDescent="0.2">
      <c r="C1451" s="114"/>
      <c r="D1451" s="53" t="s">
        <v>180</v>
      </c>
      <c r="E1451" s="53" t="s">
        <v>225</v>
      </c>
      <c r="F1451" s="53" t="s">
        <v>20</v>
      </c>
      <c r="G1451" s="53" t="s">
        <v>192</v>
      </c>
      <c r="H1451" s="110" t="e">
        <v>#N/A</v>
      </c>
      <c r="I1451" s="110" t="e">
        <v>#N/A</v>
      </c>
      <c r="J1451" s="110" t="e">
        <v>#N/A</v>
      </c>
      <c r="K1451" s="110" t="e">
        <v>#N/A</v>
      </c>
      <c r="L1451" s="110" t="e">
        <v>#N/A</v>
      </c>
      <c r="M1451" s="110" t="e">
        <v>#N/A</v>
      </c>
      <c r="N1451" s="110">
        <v>0.69367264709635446</v>
      </c>
      <c r="O1451" s="110">
        <v>0.70320672203773082</v>
      </c>
      <c r="P1451" s="110">
        <v>0.75902318984122175</v>
      </c>
      <c r="Q1451" s="110">
        <v>0.68834575364857964</v>
      </c>
      <c r="R1451" s="110">
        <v>0.71443390910694504</v>
      </c>
    </row>
    <row r="1452" spans="3:19" s="79" customFormat="1" ht="13.15" customHeight="1" x14ac:dyDescent="0.2">
      <c r="C1452" s="114"/>
      <c r="D1452" s="53" t="s">
        <v>180</v>
      </c>
      <c r="E1452" s="53" t="s">
        <v>226</v>
      </c>
      <c r="F1452" s="53" t="s">
        <v>20</v>
      </c>
      <c r="G1452" s="53" t="s">
        <v>192</v>
      </c>
      <c r="H1452" s="110" t="e">
        <v>#N/A</v>
      </c>
      <c r="I1452" s="110" t="e">
        <v>#N/A</v>
      </c>
      <c r="J1452" s="110" t="e">
        <v>#N/A</v>
      </c>
      <c r="K1452" s="110" t="e">
        <v>#N/A</v>
      </c>
      <c r="L1452" s="110" t="e">
        <v>#N/A</v>
      </c>
      <c r="M1452" s="110" t="e">
        <v>#N/A</v>
      </c>
      <c r="N1452" s="110" t="e">
        <v>#N/A</v>
      </c>
      <c r="O1452" s="110" t="e">
        <v>#N/A</v>
      </c>
      <c r="P1452" s="110" t="e">
        <v>#N/A</v>
      </c>
      <c r="Q1452" s="110" t="e">
        <v>#N/A</v>
      </c>
      <c r="R1452" s="110" t="e">
        <v>#N/A</v>
      </c>
      <c r="S1452" s="143"/>
    </row>
    <row r="1453" spans="3:19" s="79" customFormat="1" ht="13.15" customHeight="1" x14ac:dyDescent="0.2">
      <c r="C1453" s="114"/>
      <c r="D1453" s="53" t="s">
        <v>180</v>
      </c>
      <c r="E1453" s="53" t="s">
        <v>74</v>
      </c>
      <c r="F1453" s="53" t="s">
        <v>20</v>
      </c>
      <c r="G1453" s="53" t="s">
        <v>192</v>
      </c>
      <c r="H1453" s="110">
        <v>0.76200000000000001</v>
      </c>
      <c r="I1453" s="110">
        <v>0.77500000000000002</v>
      </c>
      <c r="J1453" s="110">
        <v>0.78600000000000003</v>
      </c>
      <c r="K1453" s="110">
        <v>0.79135356045001803</v>
      </c>
      <c r="L1453" s="110">
        <v>0.80185233412732937</v>
      </c>
      <c r="M1453" s="110">
        <v>0.79018469929005919</v>
      </c>
      <c r="N1453" s="110">
        <v>0.7079134758807184</v>
      </c>
      <c r="O1453" s="110">
        <v>0.70981459538435765</v>
      </c>
      <c r="P1453" s="110">
        <v>0.70305883743182807</v>
      </c>
      <c r="Q1453" s="110">
        <v>0.70297708396097847</v>
      </c>
      <c r="R1453" s="110">
        <v>0.70304382327749337</v>
      </c>
    </row>
    <row r="1454" spans="3:19" s="79" customFormat="1" ht="13.15" customHeight="1" x14ac:dyDescent="0.2">
      <c r="C1454" s="114"/>
      <c r="D1454" s="53" t="s">
        <v>180</v>
      </c>
      <c r="E1454" s="53" t="s">
        <v>78</v>
      </c>
      <c r="F1454" s="53" t="s">
        <v>20</v>
      </c>
      <c r="G1454" s="53" t="s">
        <v>192</v>
      </c>
      <c r="H1454" s="110">
        <v>0</v>
      </c>
      <c r="I1454" s="110">
        <v>0</v>
      </c>
      <c r="J1454" s="110">
        <v>0</v>
      </c>
      <c r="K1454" s="110">
        <v>0</v>
      </c>
      <c r="L1454" s="110">
        <v>0</v>
      </c>
      <c r="M1454" s="110">
        <v>0</v>
      </c>
      <c r="N1454" s="110">
        <v>0</v>
      </c>
      <c r="O1454" s="110">
        <v>0</v>
      </c>
      <c r="P1454" s="110">
        <v>0</v>
      </c>
      <c r="Q1454" s="110">
        <v>0</v>
      </c>
      <c r="R1454" s="110">
        <v>0</v>
      </c>
    </row>
    <row r="1455" spans="3:19" s="79" customFormat="1" ht="13.15" customHeight="1" x14ac:dyDescent="0.2">
      <c r="C1455" s="114"/>
      <c r="D1455" s="53" t="s">
        <v>180</v>
      </c>
      <c r="E1455" s="53" t="s">
        <v>82</v>
      </c>
      <c r="F1455" s="53" t="s">
        <v>20</v>
      </c>
      <c r="G1455" s="53" t="s">
        <v>192</v>
      </c>
      <c r="H1455" s="110" t="e">
        <v>#N/A</v>
      </c>
      <c r="I1455" s="110" t="e">
        <v>#N/A</v>
      </c>
      <c r="J1455" s="110" t="e">
        <v>#N/A</v>
      </c>
      <c r="K1455" s="110" t="e">
        <v>#N/A</v>
      </c>
      <c r="L1455" s="110" t="e">
        <v>#N/A</v>
      </c>
      <c r="M1455" s="110" t="e">
        <v>#N/A</v>
      </c>
      <c r="N1455" s="110">
        <v>0</v>
      </c>
      <c r="O1455" s="110">
        <v>0</v>
      </c>
      <c r="P1455" s="110">
        <v>0</v>
      </c>
      <c r="Q1455" s="110">
        <v>0</v>
      </c>
      <c r="R1455" s="110">
        <v>0</v>
      </c>
    </row>
    <row r="1456" spans="3:19" s="79" customFormat="1" ht="13.15" customHeight="1" x14ac:dyDescent="0.2">
      <c r="C1456" s="114"/>
      <c r="D1456" s="53" t="s">
        <v>180</v>
      </c>
      <c r="E1456" s="53" t="s">
        <v>86</v>
      </c>
      <c r="F1456" s="53" t="s">
        <v>20</v>
      </c>
      <c r="G1456" s="53" t="s">
        <v>192</v>
      </c>
      <c r="H1456" s="110">
        <v>0.115</v>
      </c>
      <c r="I1456" s="110">
        <v>0.13400000000000001</v>
      </c>
      <c r="J1456" s="110">
        <v>0.153</v>
      </c>
      <c r="K1456" s="110">
        <v>0.18459011341909196</v>
      </c>
      <c r="L1456" s="110">
        <v>0.42184739102047414</v>
      </c>
      <c r="M1456" s="110">
        <v>0.48158757713548023</v>
      </c>
      <c r="N1456" s="110">
        <v>0.49131019026784156</v>
      </c>
      <c r="O1456" s="110">
        <v>0.51248261176911913</v>
      </c>
      <c r="P1456" s="110">
        <v>0.6065749476334793</v>
      </c>
      <c r="Q1456" s="110">
        <v>0.65068620059979942</v>
      </c>
      <c r="R1456" s="110">
        <v>0.68673986756017302</v>
      </c>
    </row>
    <row r="1457" spans="3:19" s="79" customFormat="1" ht="13.15" customHeight="1" x14ac:dyDescent="0.2">
      <c r="C1457" s="114"/>
      <c r="D1457" s="53" t="s">
        <v>180</v>
      </c>
      <c r="E1457" s="53" t="s">
        <v>90</v>
      </c>
      <c r="F1457" s="53" t="s">
        <v>20</v>
      </c>
      <c r="G1457" s="53" t="s">
        <v>192</v>
      </c>
      <c r="H1457" s="110">
        <v>0.185</v>
      </c>
      <c r="I1457" s="110">
        <v>0.224</v>
      </c>
      <c r="J1457" s="110">
        <v>0.23800000000000002</v>
      </c>
      <c r="K1457" s="110">
        <v>0.245503086893891</v>
      </c>
      <c r="L1457" s="110">
        <v>0.43099999999999999</v>
      </c>
      <c r="M1457" s="110">
        <v>0.43250602473410527</v>
      </c>
      <c r="N1457" s="110">
        <v>0.43488901496326415</v>
      </c>
      <c r="O1457" s="110">
        <v>0.43486822623584781</v>
      </c>
      <c r="P1457" s="110">
        <v>0.43306819658268969</v>
      </c>
      <c r="Q1457" s="110">
        <v>0.35292785914101971</v>
      </c>
      <c r="R1457" s="110">
        <v>0.35315793218693309</v>
      </c>
    </row>
    <row r="1458" spans="3:19" s="79" customFormat="1" ht="13.15" customHeight="1" x14ac:dyDescent="0.2">
      <c r="C1458" s="114"/>
      <c r="D1458" s="53" t="s">
        <v>180</v>
      </c>
      <c r="E1458" s="53" t="s">
        <v>94</v>
      </c>
      <c r="F1458" s="53" t="s">
        <v>20</v>
      </c>
      <c r="G1458" s="53" t="s">
        <v>192</v>
      </c>
      <c r="H1458" s="110" t="e">
        <v>#N/A</v>
      </c>
      <c r="I1458" s="110" t="e">
        <v>#N/A</v>
      </c>
      <c r="J1458" s="110" t="e">
        <v>#N/A</v>
      </c>
      <c r="K1458" s="110" t="e">
        <v>#N/A</v>
      </c>
      <c r="L1458" s="110" t="e">
        <v>#N/A</v>
      </c>
      <c r="M1458" s="110" t="e">
        <v>#N/A</v>
      </c>
      <c r="N1458" s="110">
        <v>0.43488901496326415</v>
      </c>
      <c r="O1458" s="110">
        <v>0.43486822623584781</v>
      </c>
      <c r="P1458" s="110">
        <v>0.43306819658268969</v>
      </c>
      <c r="Q1458" s="110">
        <v>0.35292785914101971</v>
      </c>
      <c r="R1458" s="110">
        <v>0.35315793218693309</v>
      </c>
    </row>
    <row r="1459" spans="3:19" s="79" customFormat="1" ht="13.15" customHeight="1" x14ac:dyDescent="0.2">
      <c r="C1459" s="114"/>
      <c r="D1459" s="53" t="s">
        <v>180</v>
      </c>
      <c r="E1459" s="53" t="s">
        <v>98</v>
      </c>
      <c r="F1459" s="53" t="s">
        <v>20</v>
      </c>
      <c r="G1459" s="53" t="s">
        <v>192</v>
      </c>
      <c r="H1459" s="110" t="e">
        <v>#N/A</v>
      </c>
      <c r="I1459" s="110" t="e">
        <v>#N/A</v>
      </c>
      <c r="J1459" s="110" t="e">
        <v>#N/A</v>
      </c>
      <c r="K1459" s="110" t="e">
        <v>#N/A</v>
      </c>
      <c r="L1459" s="110" t="e">
        <v>#N/A</v>
      </c>
      <c r="M1459" s="110" t="e">
        <v>#N/A</v>
      </c>
      <c r="N1459" s="110">
        <v>0</v>
      </c>
      <c r="O1459" s="110">
        <v>0</v>
      </c>
      <c r="P1459" s="110">
        <v>0</v>
      </c>
      <c r="Q1459" s="110">
        <v>0</v>
      </c>
      <c r="R1459" s="110">
        <v>0</v>
      </c>
    </row>
    <row r="1460" spans="3:19" s="79" customFormat="1" ht="13.15" customHeight="1" x14ac:dyDescent="0.2">
      <c r="C1460" s="114"/>
      <c r="D1460" s="53" t="s">
        <v>180</v>
      </c>
      <c r="E1460" s="53" t="s">
        <v>102</v>
      </c>
      <c r="F1460" s="53" t="s">
        <v>20</v>
      </c>
      <c r="G1460" s="53" t="s">
        <v>192</v>
      </c>
      <c r="H1460" s="110">
        <v>0.50984214103578496</v>
      </c>
      <c r="I1460" s="110">
        <v>0.63819335392960408</v>
      </c>
      <c r="J1460" s="110">
        <v>0.67015971565168997</v>
      </c>
      <c r="K1460" s="110">
        <v>0.92511879022346588</v>
      </c>
      <c r="L1460" s="110">
        <v>0.93543628226417841</v>
      </c>
      <c r="M1460" s="110">
        <v>0.94576475989840381</v>
      </c>
      <c r="N1460" s="110">
        <v>0.98161511338129104</v>
      </c>
      <c r="O1460" s="110">
        <v>0.98962341025313016</v>
      </c>
      <c r="P1460" s="110">
        <v>0.98936515508338529</v>
      </c>
      <c r="Q1460" s="110">
        <v>0.99860648408887387</v>
      </c>
      <c r="R1460" s="110" t="e">
        <v>#N/A</v>
      </c>
    </row>
    <row r="1461" spans="3:19" s="79" customFormat="1" ht="13.15" customHeight="1" x14ac:dyDescent="0.2">
      <c r="C1461" s="114"/>
      <c r="D1461" s="53" t="s">
        <v>180</v>
      </c>
      <c r="E1461" s="53" t="s">
        <v>108</v>
      </c>
      <c r="F1461" s="53" t="s">
        <v>20</v>
      </c>
      <c r="G1461" s="53" t="s">
        <v>192</v>
      </c>
      <c r="H1461" s="110" t="e">
        <v>#N/A</v>
      </c>
      <c r="I1461" s="110" t="e">
        <v>#N/A</v>
      </c>
      <c r="J1461" s="110" t="e">
        <v>#N/A</v>
      </c>
      <c r="K1461" s="110" t="e">
        <v>#N/A</v>
      </c>
      <c r="L1461" s="110" t="e">
        <v>#N/A</v>
      </c>
      <c r="M1461" s="110" t="e">
        <v>#N/A</v>
      </c>
      <c r="N1461" s="110" t="e">
        <v>#N/A</v>
      </c>
      <c r="O1461" s="110">
        <v>0</v>
      </c>
      <c r="P1461" s="110">
        <v>0</v>
      </c>
      <c r="Q1461" s="110">
        <v>0.2079788002888702</v>
      </c>
      <c r="R1461" s="110">
        <v>0.87494787947459618</v>
      </c>
    </row>
    <row r="1462" spans="3:19" s="79" customFormat="1" ht="13.15" customHeight="1" x14ac:dyDescent="0.2">
      <c r="C1462" s="114"/>
      <c r="D1462" s="53" t="s">
        <v>180</v>
      </c>
      <c r="E1462" s="53" t="s">
        <v>207</v>
      </c>
      <c r="F1462" s="53" t="s">
        <v>20</v>
      </c>
      <c r="G1462" s="53" t="s">
        <v>192</v>
      </c>
      <c r="H1462" s="110" t="e">
        <v>#N/A</v>
      </c>
      <c r="I1462" s="110" t="e">
        <v>#N/A</v>
      </c>
      <c r="J1462" s="110" t="e">
        <v>#N/A</v>
      </c>
      <c r="K1462" s="110" t="e">
        <v>#N/A</v>
      </c>
      <c r="L1462" s="110" t="e">
        <v>#N/A</v>
      </c>
      <c r="M1462" s="110" t="e">
        <v>#N/A</v>
      </c>
      <c r="N1462" s="110" t="e">
        <v>#N/A</v>
      </c>
      <c r="O1462" s="110" t="e">
        <v>#N/A</v>
      </c>
      <c r="P1462" s="110" t="e">
        <v>#N/A</v>
      </c>
      <c r="Q1462" s="110">
        <v>9.1640775678343139E-2</v>
      </c>
      <c r="R1462" s="110">
        <v>0.13273654409933908</v>
      </c>
    </row>
    <row r="1463" spans="3:19" s="79" customFormat="1" ht="13.15" customHeight="1" x14ac:dyDescent="0.2">
      <c r="C1463" s="114"/>
      <c r="D1463" s="53" t="s">
        <v>180</v>
      </c>
      <c r="E1463" s="53" t="s">
        <v>112</v>
      </c>
      <c r="F1463" s="53" t="s">
        <v>20</v>
      </c>
      <c r="G1463" s="53" t="s">
        <v>192</v>
      </c>
      <c r="H1463" s="110">
        <v>1</v>
      </c>
      <c r="I1463" s="110">
        <v>1</v>
      </c>
      <c r="J1463" s="110">
        <v>1</v>
      </c>
      <c r="K1463" s="110">
        <v>1</v>
      </c>
      <c r="L1463" s="110">
        <v>1</v>
      </c>
      <c r="M1463" s="110">
        <v>1</v>
      </c>
      <c r="N1463" s="110">
        <v>1</v>
      </c>
      <c r="O1463" s="110">
        <v>1</v>
      </c>
      <c r="P1463" s="110">
        <v>1</v>
      </c>
      <c r="Q1463" s="110">
        <v>1</v>
      </c>
      <c r="R1463" s="110">
        <v>1</v>
      </c>
    </row>
    <row r="1464" spans="3:19" s="79" customFormat="1" ht="13.15" customHeight="1" x14ac:dyDescent="0.2">
      <c r="C1464" s="114"/>
      <c r="D1464" s="53" t="s">
        <v>180</v>
      </c>
      <c r="E1464" s="53" t="s">
        <v>52</v>
      </c>
      <c r="F1464" s="53" t="s">
        <v>20</v>
      </c>
      <c r="G1464" s="53" t="s">
        <v>192</v>
      </c>
      <c r="H1464" s="110">
        <v>0.98912945757951276</v>
      </c>
      <c r="I1464" s="110">
        <v>0.98968956869208269</v>
      </c>
      <c r="J1464" s="110">
        <v>0.98895312797665225</v>
      </c>
      <c r="K1464" s="110">
        <v>0.97838579125260117</v>
      </c>
      <c r="L1464" s="110">
        <v>0.98821909746206804</v>
      </c>
      <c r="M1464" s="110">
        <v>0.99732224298587102</v>
      </c>
      <c r="N1464" s="110" t="e">
        <v>#N/A</v>
      </c>
      <c r="O1464" s="110" t="e">
        <v>#N/A</v>
      </c>
      <c r="P1464" s="110" t="e">
        <v>#N/A</v>
      </c>
      <c r="Q1464" s="110" t="e">
        <v>#N/A</v>
      </c>
      <c r="R1464" s="110" t="e">
        <v>#N/A</v>
      </c>
    </row>
    <row r="1465" spans="3:19" s="79" customFormat="1" ht="13.15" customHeight="1" x14ac:dyDescent="0.2">
      <c r="C1465" s="114"/>
      <c r="D1465" s="53" t="s">
        <v>180</v>
      </c>
      <c r="E1465" s="53" t="s">
        <v>53</v>
      </c>
      <c r="F1465" s="53" t="s">
        <v>20</v>
      </c>
      <c r="G1465" s="53" t="s">
        <v>192</v>
      </c>
      <c r="H1465" s="110" t="e">
        <v>#N/A</v>
      </c>
      <c r="I1465" s="110" t="e">
        <v>#N/A</v>
      </c>
      <c r="J1465" s="110" t="e">
        <v>#N/A</v>
      </c>
      <c r="K1465" s="110" t="e">
        <v>#N/A</v>
      </c>
      <c r="L1465" s="110">
        <v>0.65498351524545717</v>
      </c>
      <c r="M1465" s="110">
        <v>0.66605957903529178</v>
      </c>
      <c r="N1465" s="110" t="e">
        <v>#N/A</v>
      </c>
      <c r="O1465" s="110" t="e">
        <v>#N/A</v>
      </c>
      <c r="P1465" s="110" t="e">
        <v>#N/A</v>
      </c>
      <c r="Q1465" s="110" t="e">
        <v>#N/A</v>
      </c>
      <c r="R1465" s="110" t="e">
        <v>#N/A</v>
      </c>
    </row>
    <row r="1466" spans="3:19" s="79" customFormat="1" ht="13.15" customHeight="1" x14ac:dyDescent="0.2">
      <c r="C1466" s="114"/>
      <c r="D1466" s="53" t="s">
        <v>180</v>
      </c>
      <c r="E1466" s="53" t="s">
        <v>129</v>
      </c>
      <c r="F1466" s="53" t="s">
        <v>20</v>
      </c>
      <c r="G1466" s="53" t="s">
        <v>192</v>
      </c>
      <c r="H1466" s="110">
        <v>0</v>
      </c>
      <c r="I1466" s="110">
        <v>0</v>
      </c>
      <c r="J1466" s="110">
        <v>0</v>
      </c>
      <c r="K1466" s="110">
        <v>0</v>
      </c>
      <c r="L1466" s="110">
        <v>0</v>
      </c>
      <c r="M1466" s="110">
        <v>0</v>
      </c>
      <c r="N1466" s="110" t="e">
        <v>#N/A</v>
      </c>
      <c r="O1466" s="110" t="e">
        <v>#N/A</v>
      </c>
      <c r="P1466" s="110" t="e">
        <v>#N/A</v>
      </c>
      <c r="Q1466" s="110" t="e">
        <v>#N/A</v>
      </c>
      <c r="R1466" s="110" t="e">
        <v>#N/A</v>
      </c>
    </row>
    <row r="1467" spans="3:19" s="79" customFormat="1" ht="13.15" customHeight="1" x14ac:dyDescent="0.2">
      <c r="C1467" s="114"/>
      <c r="D1467" s="53" t="s">
        <v>180</v>
      </c>
      <c r="E1467" s="53" t="s">
        <v>124</v>
      </c>
      <c r="F1467" s="53" t="s">
        <v>20</v>
      </c>
      <c r="G1467" s="53" t="s">
        <v>192</v>
      </c>
      <c r="H1467" s="110">
        <v>0.185</v>
      </c>
      <c r="I1467" s="110">
        <v>0.224</v>
      </c>
      <c r="J1467" s="110">
        <v>0.23800000000000002</v>
      </c>
      <c r="K1467" s="110">
        <v>0.245503086893891</v>
      </c>
      <c r="L1467" s="110">
        <v>0.43099999999999999</v>
      </c>
      <c r="M1467" s="110">
        <v>0.43250602473410527</v>
      </c>
      <c r="N1467" s="110" t="e">
        <v>#N/A</v>
      </c>
      <c r="O1467" s="110" t="e">
        <v>#N/A</v>
      </c>
      <c r="P1467" s="110" t="e">
        <v>#N/A</v>
      </c>
      <c r="Q1467" s="110" t="e">
        <v>#N/A</v>
      </c>
      <c r="R1467" s="110" t="e">
        <v>#N/A</v>
      </c>
    </row>
    <row r="1468" spans="3:19" s="79" customFormat="1" ht="13.15" customHeight="1" x14ac:dyDescent="0.2">
      <c r="C1468" s="114"/>
      <c r="D1468" s="53" t="s">
        <v>180</v>
      </c>
      <c r="E1468" s="53" t="s">
        <v>134</v>
      </c>
      <c r="F1468" s="53" t="s">
        <v>20</v>
      </c>
      <c r="G1468" s="53" t="s">
        <v>192</v>
      </c>
      <c r="H1468" s="110">
        <v>0.73485818771691747</v>
      </c>
      <c r="I1468" s="110">
        <v>0.78047469018456594</v>
      </c>
      <c r="J1468" s="110">
        <v>0.84385098672435688</v>
      </c>
      <c r="K1468" s="110">
        <v>0.94157985542894118</v>
      </c>
      <c r="L1468" s="110">
        <v>0.95659065238966545</v>
      </c>
      <c r="M1468" s="110">
        <v>0.98332093326772596</v>
      </c>
      <c r="N1468" s="110" t="e">
        <v>#N/A</v>
      </c>
      <c r="O1468" s="110" t="e">
        <v>#N/A</v>
      </c>
      <c r="P1468" s="110" t="e">
        <v>#N/A</v>
      </c>
      <c r="Q1468" s="110" t="e">
        <v>#N/A</v>
      </c>
      <c r="R1468" s="110" t="e">
        <v>#N/A</v>
      </c>
    </row>
    <row r="1469" spans="3:19" s="79" customFormat="1" ht="13.15" customHeight="1" x14ac:dyDescent="0.2">
      <c r="C1469" s="114"/>
      <c r="D1469" s="53" t="s">
        <v>182</v>
      </c>
      <c r="E1469" s="53" t="s">
        <v>31</v>
      </c>
      <c r="F1469" s="53" t="s">
        <v>20</v>
      </c>
      <c r="G1469" s="53" t="s">
        <v>152</v>
      </c>
      <c r="H1469" s="115">
        <v>1570797</v>
      </c>
      <c r="I1469" s="115">
        <v>1569714</v>
      </c>
      <c r="J1469" s="115">
        <v>1569714</v>
      </c>
      <c r="K1469" s="115">
        <v>1569714</v>
      </c>
      <c r="L1469" s="115">
        <v>1569714</v>
      </c>
      <c r="M1469" s="115">
        <v>1569714</v>
      </c>
      <c r="N1469" s="115">
        <v>1569714</v>
      </c>
      <c r="O1469" s="115">
        <v>1569714</v>
      </c>
      <c r="P1469" s="115">
        <v>1569714</v>
      </c>
      <c r="Q1469" s="115">
        <v>1569714</v>
      </c>
      <c r="R1469" s="115">
        <v>1569714</v>
      </c>
      <c r="S1469" s="143"/>
    </row>
    <row r="1470" spans="3:19" s="79" customFormat="1" ht="13.15" customHeight="1" x14ac:dyDescent="0.2">
      <c r="C1470" s="114"/>
      <c r="D1470" s="53" t="s">
        <v>182</v>
      </c>
      <c r="E1470" s="53" t="s">
        <v>65</v>
      </c>
      <c r="F1470" s="53" t="s">
        <v>20</v>
      </c>
      <c r="G1470" s="53" t="s">
        <v>192</v>
      </c>
      <c r="H1470" s="110">
        <v>0.78164715109590865</v>
      </c>
      <c r="I1470" s="110">
        <v>0.80188245219603116</v>
      </c>
      <c r="J1470" s="110">
        <v>0.80528104678065515</v>
      </c>
      <c r="K1470" s="110">
        <v>0.82349727082268553</v>
      </c>
      <c r="L1470" s="110">
        <v>0.82688320563386508</v>
      </c>
      <c r="M1470" s="110">
        <v>0.79624483602212226</v>
      </c>
      <c r="N1470" s="110">
        <v>0.79274629133885155</v>
      </c>
      <c r="O1470" s="110">
        <v>0.82875996707697197</v>
      </c>
      <c r="P1470" s="110">
        <v>0.88981837185908996</v>
      </c>
      <c r="Q1470" s="110">
        <v>0.9511854786762366</v>
      </c>
      <c r="R1470" s="110">
        <v>0.95151026910339676</v>
      </c>
    </row>
    <row r="1471" spans="3:19" s="79" customFormat="1" ht="13.15" customHeight="1" x14ac:dyDescent="0.2">
      <c r="C1471" s="114"/>
      <c r="D1471" s="53" t="s">
        <v>182</v>
      </c>
      <c r="E1471" s="53" t="s">
        <v>70</v>
      </c>
      <c r="F1471" s="53" t="s">
        <v>20</v>
      </c>
      <c r="G1471" s="53" t="s">
        <v>192</v>
      </c>
      <c r="H1471" s="110">
        <v>0.24608845064002541</v>
      </c>
      <c r="I1471" s="110">
        <v>0.27437750221169294</v>
      </c>
      <c r="J1471" s="110">
        <v>0.29497195255082398</v>
      </c>
      <c r="K1471" s="110">
        <v>0.33600029063446862</v>
      </c>
      <c r="L1471" s="110">
        <v>0.38624197877813288</v>
      </c>
      <c r="M1471" s="110">
        <v>0.40383661000937443</v>
      </c>
      <c r="N1471" s="110">
        <v>0.53374005987016893</v>
      </c>
      <c r="O1471" s="110">
        <v>0.66502972461025334</v>
      </c>
      <c r="P1471" s="110">
        <v>0.84651844305456192</v>
      </c>
      <c r="Q1471" s="110">
        <v>0.93726260712758103</v>
      </c>
      <c r="R1471" s="110">
        <v>0.93240338735163553</v>
      </c>
    </row>
    <row r="1472" spans="3:19" s="79" customFormat="1" ht="13.15" customHeight="1" x14ac:dyDescent="0.2">
      <c r="C1472" s="114"/>
      <c r="D1472" s="53" t="s">
        <v>182</v>
      </c>
      <c r="E1472" s="53" t="s">
        <v>225</v>
      </c>
      <c r="F1472" s="53" t="s">
        <v>20</v>
      </c>
      <c r="G1472" s="53" t="s">
        <v>192</v>
      </c>
      <c r="H1472" s="110" t="e">
        <v>#N/A</v>
      </c>
      <c r="I1472" s="110" t="e">
        <v>#N/A</v>
      </c>
      <c r="J1472" s="110" t="e">
        <v>#N/A</v>
      </c>
      <c r="K1472" s="110" t="e">
        <v>#N/A</v>
      </c>
      <c r="L1472" s="110" t="e">
        <v>#N/A</v>
      </c>
      <c r="M1472" s="110" t="e">
        <v>#N/A</v>
      </c>
      <c r="N1472" s="110">
        <v>0.39064406497698567</v>
      </c>
      <c r="O1472" s="110">
        <v>0.55617134774332055</v>
      </c>
      <c r="P1472" s="110">
        <v>0.75727146938306222</v>
      </c>
      <c r="Q1472" s="110">
        <v>0.9006866255736059</v>
      </c>
      <c r="R1472" s="110">
        <v>0.92455240645435677</v>
      </c>
    </row>
    <row r="1473" spans="3:19" s="79" customFormat="1" ht="13.15" customHeight="1" x14ac:dyDescent="0.2">
      <c r="C1473" s="114"/>
      <c r="D1473" s="53" t="s">
        <v>182</v>
      </c>
      <c r="E1473" s="53" t="s">
        <v>226</v>
      </c>
      <c r="F1473" s="53" t="s">
        <v>20</v>
      </c>
      <c r="G1473" s="53" t="s">
        <v>192</v>
      </c>
      <c r="H1473" s="110" t="e">
        <v>#N/A</v>
      </c>
      <c r="I1473" s="110" t="e">
        <v>#N/A</v>
      </c>
      <c r="J1473" s="110" t="e">
        <v>#N/A</v>
      </c>
      <c r="K1473" s="110" t="e">
        <v>#N/A</v>
      </c>
      <c r="L1473" s="110" t="e">
        <v>#N/A</v>
      </c>
      <c r="M1473" s="110" t="e">
        <v>#N/A</v>
      </c>
      <c r="N1473" s="110" t="e">
        <v>#N/A</v>
      </c>
      <c r="O1473" s="110" t="e">
        <v>#N/A</v>
      </c>
      <c r="P1473" s="110" t="e">
        <v>#N/A</v>
      </c>
      <c r="Q1473" s="110" t="e">
        <v>#N/A</v>
      </c>
      <c r="R1473" s="110">
        <v>0.92867814819193084</v>
      </c>
      <c r="S1473" s="143"/>
    </row>
    <row r="1474" spans="3:19" s="79" customFormat="1" ht="13.15" customHeight="1" x14ac:dyDescent="0.2">
      <c r="C1474" s="114"/>
      <c r="D1474" s="53" t="s">
        <v>182</v>
      </c>
      <c r="E1474" s="53" t="s">
        <v>74</v>
      </c>
      <c r="F1474" s="53" t="s">
        <v>20</v>
      </c>
      <c r="G1474" s="53" t="s">
        <v>192</v>
      </c>
      <c r="H1474" s="110">
        <v>0.62943142875877656</v>
      </c>
      <c r="I1474" s="110">
        <v>0.63322079875260284</v>
      </c>
      <c r="J1474" s="110">
        <v>0.63697190879757515</v>
      </c>
      <c r="K1474" s="110">
        <v>0.6565136475594473</v>
      </c>
      <c r="L1474" s="110">
        <v>0.6601310018787907</v>
      </c>
      <c r="M1474" s="110">
        <v>0.59535295814559142</v>
      </c>
      <c r="N1474" s="110">
        <v>0.58644926822174015</v>
      </c>
      <c r="O1474" s="110">
        <v>0.57930365364431435</v>
      </c>
      <c r="P1474" s="110">
        <v>0.56719564931482935</v>
      </c>
      <c r="Q1474" s="110">
        <v>0.54398721363029623</v>
      </c>
      <c r="R1474" s="110">
        <v>0.36104733864253258</v>
      </c>
    </row>
    <row r="1475" spans="3:19" s="79" customFormat="1" ht="13.15" customHeight="1" x14ac:dyDescent="0.2">
      <c r="C1475" s="114"/>
      <c r="D1475" s="53" t="s">
        <v>182</v>
      </c>
      <c r="E1475" s="53" t="s">
        <v>78</v>
      </c>
      <c r="F1475" s="53" t="s">
        <v>20</v>
      </c>
      <c r="G1475" s="53" t="s">
        <v>192</v>
      </c>
      <c r="H1475" s="110">
        <v>1.5303696149152309E-2</v>
      </c>
      <c r="I1475" s="110">
        <v>1.7751771660337753E-2</v>
      </c>
      <c r="J1475" s="110">
        <v>1.7866422330330489E-2</v>
      </c>
      <c r="K1475" s="110">
        <v>2.0935015834743664E-2</v>
      </c>
      <c r="L1475" s="110">
        <v>1.9138776959496773E-2</v>
      </c>
      <c r="M1475" s="110">
        <v>1.7651944598071741E-2</v>
      </c>
      <c r="N1475" s="110">
        <v>2.0610684716756023E-2</v>
      </c>
      <c r="O1475" s="110">
        <v>2.2491682640169784E-2</v>
      </c>
      <c r="P1475" s="110">
        <v>2.2853083573054704E-2</v>
      </c>
      <c r="Q1475" s="110">
        <v>2.3105443913642873E-2</v>
      </c>
      <c r="R1475" s="110">
        <v>8.2669432228828135E-3</v>
      </c>
    </row>
    <row r="1476" spans="3:19" s="79" customFormat="1" ht="13.15" customHeight="1" x14ac:dyDescent="0.2">
      <c r="C1476" s="114"/>
      <c r="D1476" s="53" t="s">
        <v>182</v>
      </c>
      <c r="E1476" s="53" t="s">
        <v>82</v>
      </c>
      <c r="F1476" s="53" t="s">
        <v>20</v>
      </c>
      <c r="G1476" s="53" t="s">
        <v>192</v>
      </c>
      <c r="H1476" s="110" t="e">
        <v>#N/A</v>
      </c>
      <c r="I1476" s="110" t="e">
        <v>#N/A</v>
      </c>
      <c r="J1476" s="110" t="e">
        <v>#N/A</v>
      </c>
      <c r="K1476" s="110" t="e">
        <v>#N/A</v>
      </c>
      <c r="L1476" s="110" t="e">
        <v>#N/A</v>
      </c>
      <c r="M1476" s="110" t="e">
        <v>#N/A</v>
      </c>
      <c r="N1476" s="110">
        <v>0</v>
      </c>
      <c r="O1476" s="110">
        <v>0</v>
      </c>
      <c r="P1476" s="110">
        <v>0</v>
      </c>
      <c r="Q1476" s="110">
        <v>0</v>
      </c>
      <c r="R1476" s="110">
        <v>0</v>
      </c>
    </row>
    <row r="1477" spans="3:19" s="79" customFormat="1" ht="13.15" customHeight="1" x14ac:dyDescent="0.2">
      <c r="C1477" s="114"/>
      <c r="D1477" s="53" t="s">
        <v>182</v>
      </c>
      <c r="E1477" s="53" t="s">
        <v>86</v>
      </c>
      <c r="F1477" s="53" t="s">
        <v>20</v>
      </c>
      <c r="G1477" s="53" t="s">
        <v>192</v>
      </c>
      <c r="H1477" s="110">
        <v>0.21517420774294832</v>
      </c>
      <c r="I1477" s="110">
        <v>0.22679986808475019</v>
      </c>
      <c r="J1477" s="110">
        <v>0.24962154022907118</v>
      </c>
      <c r="K1477" s="110">
        <v>0.26659474323082494</v>
      </c>
      <c r="L1477" s="110">
        <v>0.29081650631284578</v>
      </c>
      <c r="M1477" s="110">
        <v>0.30136625180371368</v>
      </c>
      <c r="N1477" s="110">
        <v>0.39064406497698567</v>
      </c>
      <c r="O1477" s="110">
        <v>0.55617134774332055</v>
      </c>
      <c r="P1477" s="110">
        <v>0.75727146938306222</v>
      </c>
      <c r="Q1477" s="110">
        <v>0.9006866255736059</v>
      </c>
      <c r="R1477" s="110">
        <v>0.92455240645435677</v>
      </c>
    </row>
    <row r="1478" spans="3:19" s="79" customFormat="1" ht="13.15" customHeight="1" x14ac:dyDescent="0.2">
      <c r="C1478" s="114"/>
      <c r="D1478" s="53" t="s">
        <v>182</v>
      </c>
      <c r="E1478" s="53" t="s">
        <v>90</v>
      </c>
      <c r="F1478" s="53" t="s">
        <v>20</v>
      </c>
      <c r="G1478" s="53" t="s">
        <v>192</v>
      </c>
      <c r="H1478" s="110">
        <v>4.3947117291413214E-2</v>
      </c>
      <c r="I1478" s="110">
        <v>7.4090513683033363E-2</v>
      </c>
      <c r="J1478" s="110">
        <v>7.2834421615006625E-2</v>
      </c>
      <c r="K1478" s="110">
        <v>9.6840850239855961E-2</v>
      </c>
      <c r="L1478" s="110">
        <v>0.13801400659711069</v>
      </c>
      <c r="M1478" s="110">
        <v>0.16115939657490277</v>
      </c>
      <c r="N1478" s="110">
        <v>0.24845367252463715</v>
      </c>
      <c r="O1478" s="110">
        <v>0.23401153190668705</v>
      </c>
      <c r="P1478" s="110">
        <v>0.2447907407073871</v>
      </c>
      <c r="Q1478" s="110">
        <v>0.17799061860584697</v>
      </c>
      <c r="R1478" s="110">
        <v>0.14320228562816631</v>
      </c>
    </row>
    <row r="1479" spans="3:19" s="79" customFormat="1" ht="13.15" customHeight="1" x14ac:dyDescent="0.2">
      <c r="C1479" s="114"/>
      <c r="D1479" s="53" t="s">
        <v>182</v>
      </c>
      <c r="E1479" s="53" t="s">
        <v>94</v>
      </c>
      <c r="F1479" s="53" t="s">
        <v>20</v>
      </c>
      <c r="G1479" s="53" t="s">
        <v>192</v>
      </c>
      <c r="H1479" s="110" t="e">
        <v>#N/A</v>
      </c>
      <c r="I1479" s="110" t="e">
        <v>#N/A</v>
      </c>
      <c r="J1479" s="110" t="e">
        <v>#N/A</v>
      </c>
      <c r="K1479" s="110" t="e">
        <v>#N/A</v>
      </c>
      <c r="L1479" s="110" t="e">
        <v>#N/A</v>
      </c>
      <c r="M1479" s="110" t="e">
        <v>#N/A</v>
      </c>
      <c r="N1479" s="110">
        <v>0</v>
      </c>
      <c r="O1479" s="110">
        <v>0</v>
      </c>
      <c r="P1479" s="110">
        <v>0</v>
      </c>
      <c r="Q1479" s="110">
        <v>0</v>
      </c>
      <c r="R1479" s="110">
        <v>7.663960838632905E-2</v>
      </c>
    </row>
    <row r="1480" spans="3:19" s="79" customFormat="1" ht="13.15" customHeight="1" x14ac:dyDescent="0.2">
      <c r="C1480" s="114"/>
      <c r="D1480" s="53" t="s">
        <v>182</v>
      </c>
      <c r="E1480" s="53" t="s">
        <v>98</v>
      </c>
      <c r="F1480" s="53" t="s">
        <v>20</v>
      </c>
      <c r="G1480" s="53" t="s">
        <v>192</v>
      </c>
      <c r="H1480" s="110" t="e">
        <v>#N/A</v>
      </c>
      <c r="I1480" s="110" t="e">
        <v>#N/A</v>
      </c>
      <c r="J1480" s="110" t="e">
        <v>#N/A</v>
      </c>
      <c r="K1480" s="110" t="e">
        <v>#N/A</v>
      </c>
      <c r="L1480" s="110" t="e">
        <v>#N/A</v>
      </c>
      <c r="M1480" s="110" t="e">
        <v>#N/A</v>
      </c>
      <c r="N1480" s="110">
        <v>0.2453636766894973</v>
      </c>
      <c r="O1480" s="110">
        <v>0.24496485373923471</v>
      </c>
      <c r="P1480" s="110">
        <v>0.25264946833630092</v>
      </c>
      <c r="Q1480" s="110">
        <v>0.25262232623084013</v>
      </c>
      <c r="R1480" s="110">
        <v>0.18151748807348381</v>
      </c>
    </row>
    <row r="1481" spans="3:19" s="79" customFormat="1" ht="13.15" customHeight="1" x14ac:dyDescent="0.2">
      <c r="C1481" s="114"/>
      <c r="D1481" s="53" t="s">
        <v>182</v>
      </c>
      <c r="E1481" s="53" t="s">
        <v>102</v>
      </c>
      <c r="F1481" s="53" t="s">
        <v>20</v>
      </c>
      <c r="G1481" s="53" t="s">
        <v>192</v>
      </c>
      <c r="H1481" s="110">
        <v>2.3966814298728607E-2</v>
      </c>
      <c r="I1481" s="110">
        <v>0.17792222022610488</v>
      </c>
      <c r="J1481" s="110">
        <v>0.33781121911380035</v>
      </c>
      <c r="K1481" s="110">
        <v>0.49540298423789303</v>
      </c>
      <c r="L1481" s="110">
        <v>0.847607908192193</v>
      </c>
      <c r="M1481" s="110">
        <v>0.91055950319612367</v>
      </c>
      <c r="N1481" s="110">
        <v>0.97683399651146641</v>
      </c>
      <c r="O1481" s="110">
        <v>0.98995485801872185</v>
      </c>
      <c r="P1481" s="110">
        <v>0.99709310103623972</v>
      </c>
      <c r="Q1481" s="110">
        <v>0.99897136408288389</v>
      </c>
      <c r="R1481" s="110" t="e">
        <v>#N/A</v>
      </c>
    </row>
    <row r="1482" spans="3:19" s="79" customFormat="1" ht="13.15" customHeight="1" x14ac:dyDescent="0.2">
      <c r="C1482" s="114"/>
      <c r="D1482" s="53" t="s">
        <v>182</v>
      </c>
      <c r="E1482" s="53" t="s">
        <v>108</v>
      </c>
      <c r="F1482" s="53" t="s">
        <v>20</v>
      </c>
      <c r="G1482" s="53" t="s">
        <v>192</v>
      </c>
      <c r="H1482" s="110" t="e">
        <v>#N/A</v>
      </c>
      <c r="I1482" s="110" t="e">
        <v>#N/A</v>
      </c>
      <c r="J1482" s="110" t="e">
        <v>#N/A</v>
      </c>
      <c r="K1482" s="110" t="e">
        <v>#N/A</v>
      </c>
      <c r="L1482" s="110" t="e">
        <v>#N/A</v>
      </c>
      <c r="M1482" s="110" t="e">
        <v>#N/A</v>
      </c>
      <c r="N1482" s="110" t="e">
        <v>#N/A</v>
      </c>
      <c r="O1482" s="110">
        <v>0</v>
      </c>
      <c r="P1482" s="110">
        <v>2.0417095088659461E-2</v>
      </c>
      <c r="Q1482" s="110">
        <v>2.9455684283888658E-2</v>
      </c>
      <c r="R1482" s="110">
        <v>6.3264390838076237E-2</v>
      </c>
    </row>
    <row r="1483" spans="3:19" s="79" customFormat="1" ht="13.15" customHeight="1" x14ac:dyDescent="0.2">
      <c r="C1483" s="114"/>
      <c r="D1483" s="53" t="s">
        <v>182</v>
      </c>
      <c r="E1483" s="53" t="s">
        <v>207</v>
      </c>
      <c r="F1483" s="53" t="s">
        <v>20</v>
      </c>
      <c r="G1483" s="53" t="s">
        <v>192</v>
      </c>
      <c r="H1483" s="110" t="e">
        <v>#N/A</v>
      </c>
      <c r="I1483" s="110" t="e">
        <v>#N/A</v>
      </c>
      <c r="J1483" s="110" t="e">
        <v>#N/A</v>
      </c>
      <c r="K1483" s="110" t="e">
        <v>#N/A</v>
      </c>
      <c r="L1483" s="110" t="e">
        <v>#N/A</v>
      </c>
      <c r="M1483" s="110" t="e">
        <v>#N/A</v>
      </c>
      <c r="N1483" s="110" t="e">
        <v>#N/A</v>
      </c>
      <c r="O1483" s="110" t="e">
        <v>#N/A</v>
      </c>
      <c r="P1483" s="110" t="e">
        <v>#N/A</v>
      </c>
      <c r="Q1483" s="110">
        <v>2.2098293064851303E-2</v>
      </c>
      <c r="R1483" s="110">
        <v>2.6034041870047663E-2</v>
      </c>
    </row>
    <row r="1484" spans="3:19" s="79" customFormat="1" ht="13.15" customHeight="1" x14ac:dyDescent="0.2">
      <c r="C1484" s="114"/>
      <c r="D1484" s="53" t="s">
        <v>182</v>
      </c>
      <c r="E1484" s="53" t="s">
        <v>112</v>
      </c>
      <c r="F1484" s="53" t="s">
        <v>20</v>
      </c>
      <c r="G1484" s="53" t="s">
        <v>192</v>
      </c>
      <c r="H1484" s="110">
        <v>1</v>
      </c>
      <c r="I1484" s="110">
        <v>1</v>
      </c>
      <c r="J1484" s="110">
        <v>1</v>
      </c>
      <c r="K1484" s="110">
        <v>1</v>
      </c>
      <c r="L1484" s="110">
        <v>1</v>
      </c>
      <c r="M1484" s="110">
        <v>1</v>
      </c>
      <c r="N1484" s="110">
        <v>1</v>
      </c>
      <c r="O1484" s="110">
        <v>1</v>
      </c>
      <c r="P1484" s="110">
        <v>1</v>
      </c>
      <c r="Q1484" s="110">
        <v>1</v>
      </c>
      <c r="R1484" s="110">
        <v>1</v>
      </c>
    </row>
    <row r="1485" spans="3:19" s="79" customFormat="1" ht="13.15" customHeight="1" x14ac:dyDescent="0.2">
      <c r="C1485" s="114"/>
      <c r="D1485" s="53" t="s">
        <v>182</v>
      </c>
      <c r="E1485" s="53" t="s">
        <v>52</v>
      </c>
      <c r="F1485" s="53" t="s">
        <v>20</v>
      </c>
      <c r="G1485" s="53" t="s">
        <v>192</v>
      </c>
      <c r="H1485" s="110">
        <v>0.99661413919176056</v>
      </c>
      <c r="I1485" s="110">
        <v>0.99625696145922127</v>
      </c>
      <c r="J1485" s="110">
        <v>0.99747724744762423</v>
      </c>
      <c r="K1485" s="110">
        <v>0.9997856297389206</v>
      </c>
      <c r="L1485" s="110">
        <v>0.99996113941775377</v>
      </c>
      <c r="M1485" s="110">
        <v>0.99996113941775377</v>
      </c>
      <c r="N1485" s="110" t="e">
        <v>#N/A</v>
      </c>
      <c r="O1485" s="110" t="e">
        <v>#N/A</v>
      </c>
      <c r="P1485" s="110" t="e">
        <v>#N/A</v>
      </c>
      <c r="Q1485" s="110" t="e">
        <v>#N/A</v>
      </c>
      <c r="R1485" s="110" t="e">
        <v>#N/A</v>
      </c>
    </row>
    <row r="1486" spans="3:19" s="79" customFormat="1" ht="13.15" customHeight="1" x14ac:dyDescent="0.2">
      <c r="C1486" s="114"/>
      <c r="D1486" s="53" t="s">
        <v>182</v>
      </c>
      <c r="E1486" s="53" t="s">
        <v>53</v>
      </c>
      <c r="F1486" s="53" t="s">
        <v>20</v>
      </c>
      <c r="G1486" s="53" t="s">
        <v>192</v>
      </c>
      <c r="H1486" s="110" t="e">
        <v>#N/A</v>
      </c>
      <c r="I1486" s="110" t="e">
        <v>#N/A</v>
      </c>
      <c r="J1486" s="110" t="e">
        <v>#N/A</v>
      </c>
      <c r="K1486" s="110" t="e">
        <v>#N/A</v>
      </c>
      <c r="L1486" s="110">
        <v>0.375</v>
      </c>
      <c r="M1486" s="110">
        <v>0.39315544072298819</v>
      </c>
      <c r="N1486" s="110" t="e">
        <v>#N/A</v>
      </c>
      <c r="O1486" s="110" t="e">
        <v>#N/A</v>
      </c>
      <c r="P1486" s="110" t="e">
        <v>#N/A</v>
      </c>
      <c r="Q1486" s="110" t="e">
        <v>#N/A</v>
      </c>
      <c r="R1486" s="110" t="e">
        <v>#N/A</v>
      </c>
    </row>
    <row r="1487" spans="3:19" s="79" customFormat="1" ht="13.15" customHeight="1" x14ac:dyDescent="0.2">
      <c r="C1487" s="114"/>
      <c r="D1487" s="53" t="s">
        <v>182</v>
      </c>
      <c r="E1487" s="53" t="s">
        <v>129</v>
      </c>
      <c r="F1487" s="53" t="s">
        <v>20</v>
      </c>
      <c r="G1487" s="53" t="s">
        <v>192</v>
      </c>
      <c r="H1487" s="110">
        <v>0.25207394717458714</v>
      </c>
      <c r="I1487" s="110">
        <v>0.33210253587596211</v>
      </c>
      <c r="J1487" s="110">
        <v>0.31206895013996178</v>
      </c>
      <c r="K1487" s="110">
        <v>0.33464949665990112</v>
      </c>
      <c r="L1487" s="110">
        <v>0.3336486774023803</v>
      </c>
      <c r="M1487" s="110">
        <v>0.32484707405298036</v>
      </c>
      <c r="N1487" s="110" t="e">
        <v>#N/A</v>
      </c>
      <c r="O1487" s="110" t="e">
        <v>#N/A</v>
      </c>
      <c r="P1487" s="110" t="e">
        <v>#N/A</v>
      </c>
      <c r="Q1487" s="110" t="e">
        <v>#N/A</v>
      </c>
      <c r="R1487" s="110" t="e">
        <v>#N/A</v>
      </c>
    </row>
    <row r="1488" spans="3:19" s="79" customFormat="1" ht="13.15" customHeight="1" x14ac:dyDescent="0.2">
      <c r="C1488" s="114"/>
      <c r="D1488" s="53" t="s">
        <v>182</v>
      </c>
      <c r="E1488" s="53" t="s">
        <v>124</v>
      </c>
      <c r="F1488" s="53" t="s">
        <v>20</v>
      </c>
      <c r="G1488" s="53" t="s">
        <v>192</v>
      </c>
      <c r="H1488" s="110">
        <v>6.1593573198828362E-2</v>
      </c>
      <c r="I1488" s="110">
        <v>0.10412764462541894</v>
      </c>
      <c r="J1488" s="110">
        <v>9.2589229880753118E-2</v>
      </c>
      <c r="K1488" s="110">
        <v>0.11708854087163023</v>
      </c>
      <c r="L1488" s="110">
        <v>0.16977757973846183</v>
      </c>
      <c r="M1488" s="110">
        <v>0.25454261338235962</v>
      </c>
      <c r="N1488" s="110" t="e">
        <v>#N/A</v>
      </c>
      <c r="O1488" s="110" t="e">
        <v>#N/A</v>
      </c>
      <c r="P1488" s="110" t="e">
        <v>#N/A</v>
      </c>
      <c r="Q1488" s="110" t="e">
        <v>#N/A</v>
      </c>
      <c r="R1488" s="110" t="e">
        <v>#N/A</v>
      </c>
    </row>
    <row r="1489" spans="3:19" s="79" customFormat="1" ht="13.15" customHeight="1" x14ac:dyDescent="0.2">
      <c r="C1489" s="114"/>
      <c r="D1489" s="53" t="s">
        <v>182</v>
      </c>
      <c r="E1489" s="53" t="s">
        <v>134</v>
      </c>
      <c r="F1489" s="53" t="s">
        <v>20</v>
      </c>
      <c r="G1489" s="53" t="s">
        <v>192</v>
      </c>
      <c r="H1489" s="110">
        <v>0.99322827838352123</v>
      </c>
      <c r="I1489" s="110">
        <v>0.99251392291844243</v>
      </c>
      <c r="J1489" s="110">
        <v>0.99495449489524845</v>
      </c>
      <c r="K1489" s="110">
        <v>0.9995712594778412</v>
      </c>
      <c r="L1489" s="110">
        <v>0.99992227883550766</v>
      </c>
      <c r="M1489" s="110">
        <v>0.99992227883550766</v>
      </c>
      <c r="N1489" s="110" t="e">
        <v>#N/A</v>
      </c>
      <c r="O1489" s="110" t="e">
        <v>#N/A</v>
      </c>
      <c r="P1489" s="110" t="e">
        <v>#N/A</v>
      </c>
      <c r="Q1489" s="110" t="e">
        <v>#N/A</v>
      </c>
      <c r="R1489" s="110" t="e">
        <v>#N/A</v>
      </c>
    </row>
    <row r="1490" spans="3:19" s="79" customFormat="1" ht="13.15" customHeight="1" x14ac:dyDescent="0.2">
      <c r="C1490" s="114"/>
      <c r="D1490" s="53" t="s">
        <v>183</v>
      </c>
      <c r="E1490" s="53" t="s">
        <v>31</v>
      </c>
      <c r="F1490" s="53" t="s">
        <v>20</v>
      </c>
      <c r="G1490" s="53" t="s">
        <v>152</v>
      </c>
      <c r="H1490" s="115">
        <v>562129</v>
      </c>
      <c r="I1490" s="115">
        <v>562129</v>
      </c>
      <c r="J1490" s="115">
        <v>558305</v>
      </c>
      <c r="K1490" s="115">
        <v>558304.73173113586</v>
      </c>
      <c r="L1490" s="115">
        <v>557938.71703754691</v>
      </c>
      <c r="M1490" s="115">
        <v>558028.82213544345</v>
      </c>
      <c r="N1490" s="115">
        <v>552281</v>
      </c>
      <c r="O1490" s="115">
        <v>552281</v>
      </c>
      <c r="P1490" s="115">
        <v>552281</v>
      </c>
      <c r="Q1490" s="115">
        <v>567750</v>
      </c>
      <c r="R1490" s="115">
        <v>456338</v>
      </c>
      <c r="S1490" s="143"/>
    </row>
    <row r="1491" spans="3:19" s="79" customFormat="1" ht="13.15" customHeight="1" x14ac:dyDescent="0.2">
      <c r="C1491" s="114"/>
      <c r="D1491" s="53" t="s">
        <v>183</v>
      </c>
      <c r="E1491" s="53" t="s">
        <v>65</v>
      </c>
      <c r="F1491" s="53" t="s">
        <v>20</v>
      </c>
      <c r="G1491" s="53" t="s">
        <v>192</v>
      </c>
      <c r="H1491" s="110">
        <v>0.71768332007396807</v>
      </c>
      <c r="I1491" s="110">
        <v>0.76603328074250499</v>
      </c>
      <c r="J1491" s="110">
        <v>0.83026746539184748</v>
      </c>
      <c r="K1491" s="110">
        <v>0.85478581939404952</v>
      </c>
      <c r="L1491" s="110">
        <v>0.88</v>
      </c>
      <c r="M1491" s="110">
        <v>0.88300000000000001</v>
      </c>
      <c r="N1491" s="110">
        <v>0.93287002404573027</v>
      </c>
      <c r="O1491" s="110">
        <v>0.97246419847867305</v>
      </c>
      <c r="P1491" s="110">
        <v>0.97050000000000003</v>
      </c>
      <c r="Q1491" s="110">
        <v>0.9729511228533686</v>
      </c>
      <c r="R1491" s="110">
        <v>0.97320188106184446</v>
      </c>
    </row>
    <row r="1492" spans="3:19" s="79" customFormat="1" ht="13.15" customHeight="1" x14ac:dyDescent="0.2">
      <c r="C1492" s="114"/>
      <c r="D1492" s="53" t="s">
        <v>183</v>
      </c>
      <c r="E1492" s="53" t="s">
        <v>70</v>
      </c>
      <c r="F1492" s="53" t="s">
        <v>20</v>
      </c>
      <c r="G1492" s="53" t="s">
        <v>192</v>
      </c>
      <c r="H1492" s="110">
        <v>3.6037991279581731E-2</v>
      </c>
      <c r="I1492" s="110">
        <v>4.2897626701344352E-2</v>
      </c>
      <c r="J1492" s="110">
        <v>0.14103850046121744</v>
      </c>
      <c r="K1492" s="110">
        <v>0.32754155500882298</v>
      </c>
      <c r="L1492" s="110">
        <v>0.37661483884055186</v>
      </c>
      <c r="M1492" s="110">
        <v>0.43933752214055821</v>
      </c>
      <c r="N1492" s="110">
        <v>0.45257034009860925</v>
      </c>
      <c r="O1492" s="110">
        <v>0.56129397897084998</v>
      </c>
      <c r="P1492" s="110">
        <v>0.79490000000000005</v>
      </c>
      <c r="Q1492" s="110">
        <v>0.72878134742404221</v>
      </c>
      <c r="R1492" s="110">
        <v>0.81671699485907379</v>
      </c>
    </row>
    <row r="1493" spans="3:19" s="79" customFormat="1" ht="13.15" customHeight="1" x14ac:dyDescent="0.2">
      <c r="C1493" s="114"/>
      <c r="D1493" s="53" t="s">
        <v>183</v>
      </c>
      <c r="E1493" s="53" t="s">
        <v>225</v>
      </c>
      <c r="F1493" s="53" t="s">
        <v>20</v>
      </c>
      <c r="G1493" s="53" t="s">
        <v>192</v>
      </c>
      <c r="H1493" s="110" t="e">
        <v>#N/A</v>
      </c>
      <c r="I1493" s="110" t="e">
        <v>#N/A</v>
      </c>
      <c r="J1493" s="110" t="e">
        <v>#N/A</v>
      </c>
      <c r="K1493" s="110" t="e">
        <v>#N/A</v>
      </c>
      <c r="L1493" s="110" t="e">
        <v>#N/A</v>
      </c>
      <c r="M1493" s="110" t="e">
        <v>#N/A</v>
      </c>
      <c r="N1493" s="110">
        <v>0.15346535549837853</v>
      </c>
      <c r="O1493" s="110">
        <v>0.18020387809828695</v>
      </c>
      <c r="P1493" s="110">
        <v>0.21590000000000001</v>
      </c>
      <c r="Q1493" s="110">
        <v>0.32285239516999625</v>
      </c>
      <c r="R1493" s="110">
        <v>0.35003440432311139</v>
      </c>
    </row>
    <row r="1494" spans="3:19" s="79" customFormat="1" ht="13.15" customHeight="1" x14ac:dyDescent="0.2">
      <c r="C1494" s="114"/>
      <c r="D1494" s="53" t="s">
        <v>183</v>
      </c>
      <c r="E1494" s="53" t="s">
        <v>226</v>
      </c>
      <c r="F1494" s="53" t="s">
        <v>20</v>
      </c>
      <c r="G1494" s="53" t="s">
        <v>192</v>
      </c>
      <c r="H1494" s="110" t="e">
        <v>#N/A</v>
      </c>
      <c r="I1494" s="110" t="e">
        <v>#N/A</v>
      </c>
      <c r="J1494" s="110" t="e">
        <v>#N/A</v>
      </c>
      <c r="K1494" s="110" t="e">
        <v>#N/A</v>
      </c>
      <c r="L1494" s="110" t="e">
        <v>#N/A</v>
      </c>
      <c r="M1494" s="110" t="e">
        <v>#N/A</v>
      </c>
      <c r="N1494" s="110" t="e">
        <v>#N/A</v>
      </c>
      <c r="O1494" s="110" t="e">
        <v>#N/A</v>
      </c>
      <c r="P1494" s="110" t="e">
        <v>#N/A</v>
      </c>
      <c r="Q1494" s="110" t="e">
        <v>#N/A</v>
      </c>
      <c r="R1494" s="110">
        <v>0.35003440432311139</v>
      </c>
      <c r="S1494" s="143"/>
    </row>
    <row r="1495" spans="3:19" s="79" customFormat="1" ht="13.15" customHeight="1" x14ac:dyDescent="0.2">
      <c r="C1495" s="114"/>
      <c r="D1495" s="53" t="s">
        <v>183</v>
      </c>
      <c r="E1495" s="53" t="s">
        <v>74</v>
      </c>
      <c r="F1495" s="53" t="s">
        <v>20</v>
      </c>
      <c r="G1495" s="53" t="s">
        <v>192</v>
      </c>
      <c r="H1495" s="110">
        <v>0.3842730049508209</v>
      </c>
      <c r="I1495" s="110">
        <v>0.50054292088734742</v>
      </c>
      <c r="J1495" s="110">
        <v>0.66013379783451698</v>
      </c>
      <c r="K1495" s="110">
        <v>0.69</v>
      </c>
      <c r="L1495" s="110">
        <v>0.69468418939422594</v>
      </c>
      <c r="M1495" s="110">
        <v>0.69499999999999995</v>
      </c>
      <c r="N1495" s="110">
        <v>0.7</v>
      </c>
      <c r="O1495" s="110">
        <v>0.73991086059451627</v>
      </c>
      <c r="P1495" s="110">
        <v>0.80022126417530204</v>
      </c>
      <c r="Q1495" s="110">
        <v>0.74229854689564068</v>
      </c>
      <c r="R1495" s="110">
        <v>0.82679505103673157</v>
      </c>
    </row>
    <row r="1496" spans="3:19" s="79" customFormat="1" ht="13.15" customHeight="1" x14ac:dyDescent="0.2">
      <c r="C1496" s="114"/>
      <c r="D1496" s="53" t="s">
        <v>183</v>
      </c>
      <c r="E1496" s="53" t="s">
        <v>78</v>
      </c>
      <c r="F1496" s="53" t="s">
        <v>20</v>
      </c>
      <c r="G1496" s="53" t="s">
        <v>192</v>
      </c>
      <c r="H1496" s="110">
        <v>0</v>
      </c>
      <c r="I1496" s="110">
        <v>0</v>
      </c>
      <c r="J1496" s="110">
        <v>0.11910156634814303</v>
      </c>
      <c r="K1496" s="110">
        <v>0.27730196647259753</v>
      </c>
      <c r="L1496" s="110">
        <v>0.32904509831255424</v>
      </c>
      <c r="M1496" s="110">
        <v>0.37763640808655513</v>
      </c>
      <c r="N1496" s="110">
        <v>0.36976828824457114</v>
      </c>
      <c r="O1496" s="110">
        <v>0.46395041654520069</v>
      </c>
      <c r="P1496" s="110">
        <v>0.60187295959846532</v>
      </c>
      <c r="Q1496" s="110">
        <v>0.5657278731836195</v>
      </c>
      <c r="R1496" s="110">
        <v>0.62456775460294778</v>
      </c>
    </row>
    <row r="1497" spans="3:19" s="79" customFormat="1" ht="13.15" customHeight="1" x14ac:dyDescent="0.2">
      <c r="C1497" s="114"/>
      <c r="D1497" s="53" t="s">
        <v>183</v>
      </c>
      <c r="E1497" s="53" t="s">
        <v>82</v>
      </c>
      <c r="F1497" s="53" t="s">
        <v>20</v>
      </c>
      <c r="G1497" s="53" t="s">
        <v>192</v>
      </c>
      <c r="H1497" s="110" t="e">
        <v>#N/A</v>
      </c>
      <c r="I1497" s="110" t="e">
        <v>#N/A</v>
      </c>
      <c r="J1497" s="110" t="e">
        <v>#N/A</v>
      </c>
      <c r="K1497" s="110" t="e">
        <v>#N/A</v>
      </c>
      <c r="L1497" s="110" t="e">
        <v>#N/A</v>
      </c>
      <c r="M1497" s="110" t="e">
        <v>#N/A</v>
      </c>
      <c r="N1497" s="110">
        <v>0</v>
      </c>
      <c r="O1497" s="110">
        <v>0.34049695716492145</v>
      </c>
      <c r="P1497" s="110">
        <v>0.51024931149179498</v>
      </c>
      <c r="Q1497" s="110">
        <v>0.48086129458388377</v>
      </c>
      <c r="R1497" s="110">
        <v>0.52646722385600142</v>
      </c>
    </row>
    <row r="1498" spans="3:19" s="79" customFormat="1" ht="13.15" customHeight="1" x14ac:dyDescent="0.2">
      <c r="C1498" s="114"/>
      <c r="D1498" s="53" t="s">
        <v>183</v>
      </c>
      <c r="E1498" s="53" t="s">
        <v>86</v>
      </c>
      <c r="F1498" s="53" t="s">
        <v>20</v>
      </c>
      <c r="G1498" s="53" t="s">
        <v>192</v>
      </c>
      <c r="H1498" s="110">
        <v>3.5993517502210345E-2</v>
      </c>
      <c r="I1498" s="110">
        <v>4.2853152923972966E-2</v>
      </c>
      <c r="J1498" s="110">
        <v>4.3784311442670226E-2</v>
      </c>
      <c r="K1498" s="110">
        <v>6.860769365366251E-2</v>
      </c>
      <c r="L1498" s="110">
        <v>9.2286121087622852E-2</v>
      </c>
      <c r="M1498" s="110">
        <v>0.11853151195109002</v>
      </c>
      <c r="N1498" s="110">
        <v>0.15346535549837853</v>
      </c>
      <c r="O1498" s="110">
        <v>0.18024157992036663</v>
      </c>
      <c r="P1498" s="110">
        <v>0.21592269152840673</v>
      </c>
      <c r="Q1498" s="110">
        <v>0.31223737211951319</v>
      </c>
      <c r="R1498" s="110">
        <v>0.34957860182583961</v>
      </c>
    </row>
    <row r="1499" spans="3:19" s="79" customFormat="1" ht="13.15" customHeight="1" x14ac:dyDescent="0.2">
      <c r="C1499" s="114"/>
      <c r="D1499" s="53" t="s">
        <v>183</v>
      </c>
      <c r="E1499" s="53" t="s">
        <v>90</v>
      </c>
      <c r="F1499" s="53" t="s">
        <v>20</v>
      </c>
      <c r="G1499" s="53" t="s">
        <v>192</v>
      </c>
      <c r="H1499" s="110">
        <v>8.8947554742772566E-5</v>
      </c>
      <c r="I1499" s="110">
        <v>8.8947554742772566E-5</v>
      </c>
      <c r="J1499" s="110">
        <v>8.9556783478564585E-5</v>
      </c>
      <c r="K1499" s="110">
        <v>4.0139369642297846E-3</v>
      </c>
      <c r="L1499" s="110">
        <v>2.8533599683724137E-3</v>
      </c>
      <c r="M1499" s="110">
        <v>4.870716156916163E-3</v>
      </c>
      <c r="N1499" s="110">
        <v>1.2138748209697599E-2</v>
      </c>
      <c r="O1499" s="110">
        <v>1.6940651588593487E-2</v>
      </c>
      <c r="P1499" s="110">
        <v>2.5581180594661052E-2</v>
      </c>
      <c r="Q1499" s="144">
        <v>2.8699251431087626E-2</v>
      </c>
      <c r="R1499" s="110">
        <v>4.0325372859590917E-2</v>
      </c>
    </row>
    <row r="1500" spans="3:19" s="79" customFormat="1" ht="13.15" customHeight="1" x14ac:dyDescent="0.2">
      <c r="C1500" s="114"/>
      <c r="D1500" s="53" t="s">
        <v>183</v>
      </c>
      <c r="E1500" s="53" t="s">
        <v>94</v>
      </c>
      <c r="F1500" s="53" t="s">
        <v>20</v>
      </c>
      <c r="G1500" s="53" t="s">
        <v>192</v>
      </c>
      <c r="H1500" s="110" t="e">
        <v>#N/A</v>
      </c>
      <c r="I1500" s="110" t="e">
        <v>#N/A</v>
      </c>
      <c r="J1500" s="110" t="e">
        <v>#N/A</v>
      </c>
      <c r="K1500" s="110" t="e">
        <v>#N/A</v>
      </c>
      <c r="L1500" s="110" t="e">
        <v>#N/A</v>
      </c>
      <c r="M1500" s="110" t="e">
        <v>#N/A</v>
      </c>
      <c r="N1500" s="110">
        <v>0</v>
      </c>
      <c r="O1500" s="110">
        <v>0</v>
      </c>
      <c r="P1500" s="110">
        <v>8.428680327586863E-3</v>
      </c>
      <c r="Q1500" s="144">
        <v>8.2307353588727435E-3</v>
      </c>
      <c r="R1500" s="110">
        <v>1.0474692004610618E-2</v>
      </c>
    </row>
    <row r="1501" spans="3:19" s="79" customFormat="1" ht="13.15" customHeight="1" x14ac:dyDescent="0.2">
      <c r="C1501" s="114"/>
      <c r="D1501" s="53" t="s">
        <v>183</v>
      </c>
      <c r="E1501" s="53" t="s">
        <v>98</v>
      </c>
      <c r="F1501" s="53" t="s">
        <v>20</v>
      </c>
      <c r="G1501" s="53" t="s">
        <v>192</v>
      </c>
      <c r="H1501" s="110" t="e">
        <v>#N/A</v>
      </c>
      <c r="I1501" s="110" t="e">
        <v>#N/A</v>
      </c>
      <c r="J1501" s="110" t="e">
        <v>#N/A</v>
      </c>
      <c r="K1501" s="110" t="e">
        <v>#N/A</v>
      </c>
      <c r="L1501" s="110" t="e">
        <v>#N/A</v>
      </c>
      <c r="M1501" s="110" t="e">
        <v>#N/A</v>
      </c>
      <c r="N1501" s="110">
        <v>0.85831821445966816</v>
      </c>
      <c r="O1501" s="110">
        <v>0.94331508779045448</v>
      </c>
      <c r="P1501" s="110">
        <v>0.94331508779045448</v>
      </c>
      <c r="Q1501" s="110">
        <v>0.94590224570673709</v>
      </c>
      <c r="R1501" s="110">
        <v>0.94298086067783093</v>
      </c>
    </row>
    <row r="1502" spans="3:19" s="79" customFormat="1" ht="13.15" customHeight="1" x14ac:dyDescent="0.2">
      <c r="C1502" s="114"/>
      <c r="D1502" s="53" t="s">
        <v>183</v>
      </c>
      <c r="E1502" s="53" t="s">
        <v>102</v>
      </c>
      <c r="F1502" s="53" t="s">
        <v>20</v>
      </c>
      <c r="G1502" s="53" t="s">
        <v>192</v>
      </c>
      <c r="H1502" s="110">
        <v>0</v>
      </c>
      <c r="I1502" s="110">
        <v>0</v>
      </c>
      <c r="J1502" s="110">
        <v>8.5135041957352983E-2</v>
      </c>
      <c r="K1502" s="110">
        <v>0.66369973611423339</v>
      </c>
      <c r="L1502" s="110">
        <v>0.8710352474668176</v>
      </c>
      <c r="M1502" s="110">
        <v>0.90862999463159611</v>
      </c>
      <c r="N1502" s="110">
        <v>0.94390241199679137</v>
      </c>
      <c r="O1502" s="110">
        <v>0.94390241199679137</v>
      </c>
      <c r="P1502" s="110">
        <v>0.95244724363141231</v>
      </c>
      <c r="Q1502" s="110">
        <v>0.94228269484808458</v>
      </c>
      <c r="R1502" s="110" t="e">
        <v>#N/A</v>
      </c>
    </row>
    <row r="1503" spans="3:19" s="79" customFormat="1" ht="13.15" customHeight="1" x14ac:dyDescent="0.2">
      <c r="C1503" s="114"/>
      <c r="D1503" s="53" t="s">
        <v>183</v>
      </c>
      <c r="E1503" s="53" t="s">
        <v>108</v>
      </c>
      <c r="F1503" s="53" t="s">
        <v>20</v>
      </c>
      <c r="G1503" s="53" t="s">
        <v>192</v>
      </c>
      <c r="H1503" s="110" t="e">
        <v>#N/A</v>
      </c>
      <c r="I1503" s="110" t="e">
        <v>#N/A</v>
      </c>
      <c r="J1503" s="110" t="e">
        <v>#N/A</v>
      </c>
      <c r="K1503" s="110" t="e">
        <v>#N/A</v>
      </c>
      <c r="L1503" s="110" t="e">
        <v>#N/A</v>
      </c>
      <c r="M1503" s="110" t="e">
        <v>#N/A</v>
      </c>
      <c r="N1503" s="110" t="e">
        <v>#N/A</v>
      </c>
      <c r="O1503" s="110">
        <v>0</v>
      </c>
      <c r="P1503" s="110">
        <v>2.4267790235638242E-2</v>
      </c>
      <c r="Q1503" s="110">
        <v>0.39259287115270858</v>
      </c>
      <c r="R1503" s="110">
        <v>0.46144962724997701</v>
      </c>
    </row>
    <row r="1504" spans="3:19" s="79" customFormat="1" ht="13.15" customHeight="1" x14ac:dyDescent="0.2">
      <c r="C1504" s="114"/>
      <c r="D1504" s="53" t="s">
        <v>183</v>
      </c>
      <c r="E1504" s="53" t="s">
        <v>207</v>
      </c>
      <c r="F1504" s="53" t="s">
        <v>20</v>
      </c>
      <c r="G1504" s="53" t="s">
        <v>192</v>
      </c>
      <c r="H1504" s="110" t="e">
        <v>#N/A</v>
      </c>
      <c r="I1504" s="110" t="e">
        <v>#N/A</v>
      </c>
      <c r="J1504" s="110" t="e">
        <v>#N/A</v>
      </c>
      <c r="K1504" s="110" t="e">
        <v>#N/A</v>
      </c>
      <c r="L1504" s="110" t="e">
        <v>#N/A</v>
      </c>
      <c r="M1504" s="110" t="e">
        <v>#N/A</v>
      </c>
      <c r="N1504" s="110" t="e">
        <v>#N/A</v>
      </c>
      <c r="O1504" s="110" t="e">
        <v>#N/A</v>
      </c>
      <c r="P1504" s="110" t="e">
        <v>#N/A</v>
      </c>
      <c r="Q1504" s="110">
        <v>0.27947962831721251</v>
      </c>
      <c r="R1504" s="110">
        <v>0.33969776788257827</v>
      </c>
    </row>
    <row r="1505" spans="3:19" s="79" customFormat="1" ht="13.15" customHeight="1" x14ac:dyDescent="0.2">
      <c r="C1505" s="114"/>
      <c r="D1505" s="53" t="s">
        <v>183</v>
      </c>
      <c r="E1505" s="53" t="s">
        <v>112</v>
      </c>
      <c r="F1505" s="53" t="s">
        <v>20</v>
      </c>
      <c r="G1505" s="53" t="s">
        <v>192</v>
      </c>
      <c r="H1505" s="110">
        <v>1</v>
      </c>
      <c r="I1505" s="110">
        <v>1</v>
      </c>
      <c r="J1505" s="110">
        <v>1</v>
      </c>
      <c r="K1505" s="110">
        <v>1</v>
      </c>
      <c r="L1505" s="110">
        <v>1</v>
      </c>
      <c r="M1505" s="110">
        <v>1</v>
      </c>
      <c r="N1505" s="110">
        <v>1</v>
      </c>
      <c r="O1505" s="110">
        <v>1</v>
      </c>
      <c r="P1505" s="110">
        <v>1</v>
      </c>
      <c r="Q1505" s="110">
        <v>1</v>
      </c>
      <c r="R1505" s="110">
        <v>1</v>
      </c>
    </row>
    <row r="1506" spans="3:19" s="79" customFormat="1" ht="13.15" customHeight="1" x14ac:dyDescent="0.2">
      <c r="C1506" s="114"/>
      <c r="D1506" s="53" t="s">
        <v>183</v>
      </c>
      <c r="E1506" s="53" t="s">
        <v>52</v>
      </c>
      <c r="F1506" s="53" t="s">
        <v>20</v>
      </c>
      <c r="G1506" s="53" t="s">
        <v>192</v>
      </c>
      <c r="H1506" s="110">
        <v>0.84453403825570339</v>
      </c>
      <c r="I1506" s="110">
        <v>0.89081858847730244</v>
      </c>
      <c r="J1506" s="110">
        <v>0.91571349029652238</v>
      </c>
      <c r="K1506" s="110">
        <v>0.91552571502940994</v>
      </c>
      <c r="L1506" s="110">
        <v>0.94076325280376882</v>
      </c>
      <c r="M1506" s="110">
        <v>0.96426538036712506</v>
      </c>
      <c r="N1506" s="110" t="e">
        <v>#N/A</v>
      </c>
      <c r="O1506" s="110" t="e">
        <v>#N/A</v>
      </c>
      <c r="P1506" s="110" t="e">
        <v>#N/A</v>
      </c>
      <c r="Q1506" s="110" t="e">
        <v>#N/A</v>
      </c>
      <c r="R1506" s="110" t="e">
        <v>#N/A</v>
      </c>
    </row>
    <row r="1507" spans="3:19" s="79" customFormat="1" ht="13.15" customHeight="1" x14ac:dyDescent="0.2">
      <c r="C1507" s="114"/>
      <c r="D1507" s="53" t="s">
        <v>183</v>
      </c>
      <c r="E1507" s="53" t="s">
        <v>53</v>
      </c>
      <c r="F1507" s="53" t="s">
        <v>20</v>
      </c>
      <c r="G1507" s="53" t="s">
        <v>192</v>
      </c>
      <c r="H1507" s="110" t="e">
        <v>#N/A</v>
      </c>
      <c r="I1507" s="110" t="e">
        <v>#N/A</v>
      </c>
      <c r="J1507" s="110" t="e">
        <v>#N/A</v>
      </c>
      <c r="K1507" s="110" t="e">
        <v>#N/A</v>
      </c>
      <c r="L1507" s="110">
        <v>9.3712801071809057E-2</v>
      </c>
      <c r="M1507" s="110">
        <v>0.12096687002954809</v>
      </c>
      <c r="N1507" s="110" t="e">
        <v>#N/A</v>
      </c>
      <c r="O1507" s="110" t="e">
        <v>#N/A</v>
      </c>
      <c r="P1507" s="110" t="e">
        <v>#N/A</v>
      </c>
      <c r="Q1507" s="110" t="e">
        <v>#N/A</v>
      </c>
      <c r="R1507" s="110" t="e">
        <v>#N/A</v>
      </c>
    </row>
    <row r="1508" spans="3:19" s="79" customFormat="1" ht="13.15" customHeight="1" x14ac:dyDescent="0.2">
      <c r="C1508" s="114"/>
      <c r="D1508" s="53" t="s">
        <v>183</v>
      </c>
      <c r="E1508" s="53" t="s">
        <v>129</v>
      </c>
      <c r="F1508" s="53" t="s">
        <v>20</v>
      </c>
      <c r="G1508" s="53" t="s">
        <v>192</v>
      </c>
      <c r="H1508" s="110">
        <v>0.5040501652281576</v>
      </c>
      <c r="I1508" s="110">
        <v>0.5040501652281576</v>
      </c>
      <c r="J1508" s="110">
        <v>0.49974217426380368</v>
      </c>
      <c r="K1508" s="110">
        <v>0.49974218995055208</v>
      </c>
      <c r="L1508" s="110">
        <v>0.49970759659844594</v>
      </c>
      <c r="M1508" s="110">
        <v>0.49965002785303059</v>
      </c>
      <c r="N1508" s="110" t="e">
        <v>#N/A</v>
      </c>
      <c r="O1508" s="110" t="e">
        <v>#N/A</v>
      </c>
      <c r="P1508" s="110" t="e">
        <v>#N/A</v>
      </c>
      <c r="Q1508" s="110" t="e">
        <v>#N/A</v>
      </c>
      <c r="R1508" s="110" t="e">
        <v>#N/A</v>
      </c>
    </row>
    <row r="1509" spans="3:19" s="79" customFormat="1" ht="13.15" customHeight="1" x14ac:dyDescent="0.2">
      <c r="C1509" s="114"/>
      <c r="D1509" s="53" t="s">
        <v>183</v>
      </c>
      <c r="E1509" s="53" t="s">
        <v>124</v>
      </c>
      <c r="F1509" s="53" t="s">
        <v>20</v>
      </c>
      <c r="G1509" s="53" t="s">
        <v>192</v>
      </c>
      <c r="H1509" s="110">
        <v>4.1253875889697917E-3</v>
      </c>
      <c r="I1509" s="110">
        <v>4.1253875889697917E-3</v>
      </c>
      <c r="J1509" s="110">
        <v>6.3245000492562313E-3</v>
      </c>
      <c r="K1509" s="110">
        <v>8.4810314706059934E-3</v>
      </c>
      <c r="L1509" s="110">
        <v>9.0726810049630395E-3</v>
      </c>
      <c r="M1509" s="110">
        <v>8.3633672937188114E-3</v>
      </c>
      <c r="N1509" s="110" t="e">
        <v>#N/A</v>
      </c>
      <c r="O1509" s="110" t="e">
        <v>#N/A</v>
      </c>
      <c r="P1509" s="110" t="e">
        <v>#N/A</v>
      </c>
      <c r="Q1509" s="110" t="e">
        <v>#N/A</v>
      </c>
      <c r="R1509" s="110" t="e">
        <v>#N/A</v>
      </c>
    </row>
    <row r="1510" spans="3:19" s="79" customFormat="1" ht="13.15" customHeight="1" x14ac:dyDescent="0.2">
      <c r="C1510" s="114"/>
      <c r="D1510" s="53" t="s">
        <v>183</v>
      </c>
      <c r="E1510" s="53" t="s">
        <v>134</v>
      </c>
      <c r="F1510" s="53" t="s">
        <v>20</v>
      </c>
      <c r="G1510" s="53" t="s">
        <v>192</v>
      </c>
      <c r="H1510" s="110">
        <v>0.68906807651140689</v>
      </c>
      <c r="I1510" s="110">
        <v>0.69324279836123026</v>
      </c>
      <c r="J1510" s="110">
        <v>0.71720599922981154</v>
      </c>
      <c r="K1510" s="110">
        <v>0.78511672739355221</v>
      </c>
      <c r="L1510" s="110">
        <v>0.77133698054770905</v>
      </c>
      <c r="M1510" s="110">
        <v>0.91940147505093572</v>
      </c>
      <c r="N1510" s="110" t="e">
        <v>#N/A</v>
      </c>
      <c r="O1510" s="110" t="e">
        <v>#N/A</v>
      </c>
      <c r="P1510" s="110" t="e">
        <v>#N/A</v>
      </c>
      <c r="Q1510" s="110" t="e">
        <v>#N/A</v>
      </c>
      <c r="R1510" s="110" t="e">
        <v>#N/A</v>
      </c>
    </row>
    <row r="1511" spans="3:19" s="79" customFormat="1" ht="13.15" customHeight="1" x14ac:dyDescent="0.2">
      <c r="C1511" s="114"/>
      <c r="D1511" s="53" t="s">
        <v>184</v>
      </c>
      <c r="E1511" s="53" t="s">
        <v>31</v>
      </c>
      <c r="F1511" s="53" t="s">
        <v>20</v>
      </c>
      <c r="G1511" s="53" t="s">
        <v>152</v>
      </c>
      <c r="H1511" s="115">
        <v>189865.20959068267</v>
      </c>
      <c r="I1511" s="115">
        <v>190172.33708854727</v>
      </c>
      <c r="J1511" s="115">
        <v>190381.46051668416</v>
      </c>
      <c r="K1511" s="115">
        <v>193736</v>
      </c>
      <c r="L1511" s="115">
        <v>198730</v>
      </c>
      <c r="M1511" s="115">
        <v>199298</v>
      </c>
      <c r="N1511" s="115">
        <v>200171</v>
      </c>
      <c r="O1511" s="115">
        <v>198793</v>
      </c>
      <c r="P1511" s="115">
        <v>155717</v>
      </c>
      <c r="Q1511" s="115">
        <v>155628</v>
      </c>
      <c r="R1511" s="115">
        <v>155471</v>
      </c>
      <c r="S1511" s="143"/>
    </row>
    <row r="1512" spans="3:19" s="79" customFormat="1" ht="13.15" customHeight="1" x14ac:dyDescent="0.2">
      <c r="C1512" s="114"/>
      <c r="D1512" s="53" t="s">
        <v>184</v>
      </c>
      <c r="E1512" s="53" t="s">
        <v>65</v>
      </c>
      <c r="F1512" s="53" t="s">
        <v>20</v>
      </c>
      <c r="G1512" s="53" t="s">
        <v>192</v>
      </c>
      <c r="H1512" s="110">
        <v>0.8380503042113957</v>
      </c>
      <c r="I1512" s="110">
        <v>0.88185998676170541</v>
      </c>
      <c r="J1512" s="110">
        <v>0.90109297853105941</v>
      </c>
      <c r="K1512" s="110">
        <v>0.92233761407275883</v>
      </c>
      <c r="L1512" s="110">
        <v>0.92500000000000004</v>
      </c>
      <c r="M1512" s="110">
        <v>0.93300000000000005</v>
      </c>
      <c r="N1512" s="110">
        <v>0.95546807479604934</v>
      </c>
      <c r="O1512" s="110">
        <v>0.95977725573838113</v>
      </c>
      <c r="P1512" s="110">
        <v>0.95976033445288567</v>
      </c>
      <c r="Q1512" s="110">
        <v>0.96310432569974558</v>
      </c>
      <c r="R1512" s="110">
        <v>0.9673315280663275</v>
      </c>
    </row>
    <row r="1513" spans="3:19" s="79" customFormat="1" ht="13.15" customHeight="1" x14ac:dyDescent="0.2">
      <c r="C1513" s="114"/>
      <c r="D1513" s="53" t="s">
        <v>184</v>
      </c>
      <c r="E1513" s="53" t="s">
        <v>70</v>
      </c>
      <c r="F1513" s="53" t="s">
        <v>20</v>
      </c>
      <c r="G1513" s="53" t="s">
        <v>192</v>
      </c>
      <c r="H1513" s="110">
        <v>0.42573009440804277</v>
      </c>
      <c r="I1513" s="110">
        <v>0.45751167089575584</v>
      </c>
      <c r="J1513" s="110">
        <v>0.49772987526636514</v>
      </c>
      <c r="K1513" s="110">
        <v>0.5024827600445968</v>
      </c>
      <c r="L1513" s="110">
        <v>0.53900000000000003</v>
      </c>
      <c r="M1513" s="110">
        <v>0.59699999999999998</v>
      </c>
      <c r="N1513" s="110">
        <v>0.62223299079287209</v>
      </c>
      <c r="O1513" s="110">
        <v>0.62705427253474721</v>
      </c>
      <c r="P1513" s="110">
        <v>0.67040849746655795</v>
      </c>
      <c r="Q1513" s="110">
        <v>0.69954635412650679</v>
      </c>
      <c r="R1513" s="110">
        <v>0.73783535193058514</v>
      </c>
    </row>
    <row r="1514" spans="3:19" s="79" customFormat="1" ht="13.15" customHeight="1" x14ac:dyDescent="0.2">
      <c r="C1514" s="114"/>
      <c r="D1514" s="53" t="s">
        <v>184</v>
      </c>
      <c r="E1514" s="53" t="s">
        <v>225</v>
      </c>
      <c r="F1514" s="53" t="s">
        <v>20</v>
      </c>
      <c r="G1514" s="53" t="s">
        <v>192</v>
      </c>
      <c r="H1514" s="110" t="e">
        <v>#N/A</v>
      </c>
      <c r="I1514" s="110" t="e">
        <v>#N/A</v>
      </c>
      <c r="J1514" s="110" t="e">
        <v>#N/A</v>
      </c>
      <c r="K1514" s="110" t="e">
        <v>#N/A</v>
      </c>
      <c r="L1514" s="110" t="e">
        <v>#N/A</v>
      </c>
      <c r="M1514" s="110" t="e">
        <v>#N/A</v>
      </c>
      <c r="N1514" s="110">
        <v>0.37966</v>
      </c>
      <c r="O1514" s="110">
        <v>0.39019482577354331</v>
      </c>
      <c r="P1514" s="110">
        <v>0.46406622269887038</v>
      </c>
      <c r="Q1514" s="110">
        <v>0.50990604904001846</v>
      </c>
      <c r="R1514" s="110">
        <v>0.56830509419763164</v>
      </c>
    </row>
    <row r="1515" spans="3:19" s="79" customFormat="1" ht="13.15" customHeight="1" x14ac:dyDescent="0.2">
      <c r="C1515" s="114"/>
      <c r="D1515" s="53" t="s">
        <v>184</v>
      </c>
      <c r="E1515" s="53" t="s">
        <v>226</v>
      </c>
      <c r="F1515" s="53" t="s">
        <v>20</v>
      </c>
      <c r="G1515" s="53" t="s">
        <v>192</v>
      </c>
      <c r="H1515" s="110" t="e">
        <v>#N/A</v>
      </c>
      <c r="I1515" s="110" t="e">
        <v>#N/A</v>
      </c>
      <c r="J1515" s="110" t="e">
        <v>#N/A</v>
      </c>
      <c r="K1515" s="110" t="e">
        <v>#N/A</v>
      </c>
      <c r="L1515" s="110" t="e">
        <v>#N/A</v>
      </c>
      <c r="M1515" s="110" t="e">
        <v>#N/A</v>
      </c>
      <c r="N1515" s="110" t="e">
        <v>#N/A</v>
      </c>
      <c r="O1515" s="110" t="e">
        <v>#N/A</v>
      </c>
      <c r="P1515" s="110" t="e">
        <v>#N/A</v>
      </c>
      <c r="Q1515" s="110" t="e">
        <v>#N/A</v>
      </c>
      <c r="R1515" s="110">
        <v>0.74132153263309553</v>
      </c>
      <c r="S1515" s="143"/>
    </row>
    <row r="1516" spans="3:19" s="79" customFormat="1" ht="13.15" customHeight="1" x14ac:dyDescent="0.2">
      <c r="C1516" s="114"/>
      <c r="D1516" s="53" t="s">
        <v>184</v>
      </c>
      <c r="E1516" s="53" t="s">
        <v>74</v>
      </c>
      <c r="F1516" s="53" t="s">
        <v>20</v>
      </c>
      <c r="G1516" s="53" t="s">
        <v>192</v>
      </c>
      <c r="H1516" s="110">
        <v>0.79080428542389736</v>
      </c>
      <c r="I1516" s="110">
        <v>0.81939764079713129</v>
      </c>
      <c r="J1516" s="110">
        <v>0.82270758276059897</v>
      </c>
      <c r="K1516" s="110">
        <v>0.86737622331420072</v>
      </c>
      <c r="L1516" s="110">
        <v>0.86687968600613896</v>
      </c>
      <c r="M1516" s="110">
        <v>0.87369165771859225</v>
      </c>
      <c r="N1516" s="110">
        <v>0.8689620374579734</v>
      </c>
      <c r="O1516" s="110">
        <v>0.86795812729824495</v>
      </c>
      <c r="P1516" s="110">
        <v>0.86464547865679409</v>
      </c>
      <c r="Q1516" s="110">
        <v>0.86066589109928815</v>
      </c>
      <c r="R1516" s="110">
        <v>0.8487488425494143</v>
      </c>
    </row>
    <row r="1517" spans="3:19" s="79" customFormat="1" ht="13.15" customHeight="1" x14ac:dyDescent="0.2">
      <c r="C1517" s="114"/>
      <c r="D1517" s="53" t="s">
        <v>184</v>
      </c>
      <c r="E1517" s="53" t="s">
        <v>78</v>
      </c>
      <c r="F1517" s="53" t="s">
        <v>20</v>
      </c>
      <c r="G1517" s="53" t="s">
        <v>192</v>
      </c>
      <c r="H1517" s="110">
        <v>0.13961483547800449</v>
      </c>
      <c r="I1517" s="110">
        <v>0.16387241423808946</v>
      </c>
      <c r="J1517" s="110">
        <v>0.17500128378876603</v>
      </c>
      <c r="K1517" s="110">
        <v>0.19392368996985587</v>
      </c>
      <c r="L1517" s="110">
        <v>0.21432093795602072</v>
      </c>
      <c r="M1517" s="110">
        <v>0.21662535499603608</v>
      </c>
      <c r="N1517" s="110">
        <v>0.2214306767713605</v>
      </c>
      <c r="O1517" s="110">
        <v>0.21902179654213177</v>
      </c>
      <c r="P1517" s="110">
        <v>0.22003377922770154</v>
      </c>
      <c r="Q1517" s="110">
        <v>0.21819695941604339</v>
      </c>
      <c r="R1517" s="110">
        <v>0.21745390394350073</v>
      </c>
    </row>
    <row r="1518" spans="3:19" s="79" customFormat="1" ht="13.15" customHeight="1" x14ac:dyDescent="0.2">
      <c r="C1518" s="114"/>
      <c r="D1518" s="53" t="s">
        <v>184</v>
      </c>
      <c r="E1518" s="53" t="s">
        <v>82</v>
      </c>
      <c r="F1518" s="53" t="s">
        <v>20</v>
      </c>
      <c r="G1518" s="53" t="s">
        <v>192</v>
      </c>
      <c r="H1518" s="110" t="e">
        <v>#N/A</v>
      </c>
      <c r="I1518" s="110" t="e">
        <v>#N/A</v>
      </c>
      <c r="J1518" s="110" t="e">
        <v>#N/A</v>
      </c>
      <c r="K1518" s="110" t="e">
        <v>#N/A</v>
      </c>
      <c r="L1518" s="110" t="e">
        <v>#N/A</v>
      </c>
      <c r="M1518" s="110" t="e">
        <v>#N/A</v>
      </c>
      <c r="N1518" s="110">
        <v>0</v>
      </c>
      <c r="O1518" s="110">
        <v>0</v>
      </c>
      <c r="P1518" s="110">
        <v>0</v>
      </c>
      <c r="Q1518" s="110">
        <v>0</v>
      </c>
      <c r="R1518" s="110">
        <v>0</v>
      </c>
    </row>
    <row r="1519" spans="3:19" s="79" customFormat="1" ht="13.15" customHeight="1" x14ac:dyDescent="0.2">
      <c r="C1519" s="114"/>
      <c r="D1519" s="53" t="s">
        <v>184</v>
      </c>
      <c r="E1519" s="53" t="s">
        <v>86</v>
      </c>
      <c r="F1519" s="53" t="s">
        <v>20</v>
      </c>
      <c r="G1519" s="53" t="s">
        <v>192</v>
      </c>
      <c r="H1519" s="110">
        <v>0.18789645600112456</v>
      </c>
      <c r="I1519" s="110">
        <v>0.19621676091946824</v>
      </c>
      <c r="J1519" s="110">
        <v>0.21650217352118611</v>
      </c>
      <c r="K1519" s="110">
        <v>0.23472147664863527</v>
      </c>
      <c r="L1519" s="110">
        <v>0.25835052583907814</v>
      </c>
      <c r="M1519" s="110">
        <v>0.34265271101566497</v>
      </c>
      <c r="N1519" s="110">
        <v>0.37966039036623689</v>
      </c>
      <c r="O1519" s="110">
        <v>0.39019482577354331</v>
      </c>
      <c r="P1519" s="110">
        <v>0.46406622269887038</v>
      </c>
      <c r="Q1519" s="110">
        <v>0.50990604904001846</v>
      </c>
      <c r="R1519" s="110">
        <v>0.56830509419763164</v>
      </c>
    </row>
    <row r="1520" spans="3:19" s="79" customFormat="1" ht="13.15" customHeight="1" x14ac:dyDescent="0.2">
      <c r="C1520" s="114"/>
      <c r="D1520" s="53" t="s">
        <v>184</v>
      </c>
      <c r="E1520" s="53" t="s">
        <v>90</v>
      </c>
      <c r="F1520" s="53" t="s">
        <v>20</v>
      </c>
      <c r="G1520" s="53" t="s">
        <v>192</v>
      </c>
      <c r="H1520" s="110">
        <v>0.14705250382295376</v>
      </c>
      <c r="I1520" s="110">
        <v>0.17883408031066683</v>
      </c>
      <c r="J1520" s="110">
        <v>0.18326382134210303</v>
      </c>
      <c r="K1520" s="110">
        <v>0.18769356237353924</v>
      </c>
      <c r="L1520" s="110">
        <v>0.20599305590499672</v>
      </c>
      <c r="M1520" s="110">
        <v>0.21097050647773685</v>
      </c>
      <c r="N1520" s="110">
        <v>0.19700655939172007</v>
      </c>
      <c r="O1520" s="110">
        <v>0.19819108318703374</v>
      </c>
      <c r="P1520" s="110">
        <v>0.19286269321910904</v>
      </c>
      <c r="Q1520" s="110">
        <v>0.20098305060785981</v>
      </c>
      <c r="R1520" s="110">
        <v>0.18957505193894683</v>
      </c>
    </row>
    <row r="1521" spans="3:19" s="79" customFormat="1" ht="13.15" customHeight="1" x14ac:dyDescent="0.2">
      <c r="C1521" s="114"/>
      <c r="D1521" s="53" t="s">
        <v>184</v>
      </c>
      <c r="E1521" s="53" t="s">
        <v>94</v>
      </c>
      <c r="F1521" s="53" t="s">
        <v>20</v>
      </c>
      <c r="G1521" s="53" t="s">
        <v>192</v>
      </c>
      <c r="H1521" s="110" t="e">
        <v>#N/A</v>
      </c>
      <c r="I1521" s="110" t="e">
        <v>#N/A</v>
      </c>
      <c r="J1521" s="110" t="e">
        <v>#N/A</v>
      </c>
      <c r="K1521" s="110" t="e">
        <v>#N/A</v>
      </c>
      <c r="L1521" s="110" t="e">
        <v>#N/A</v>
      </c>
      <c r="M1521" s="110" t="e">
        <v>#N/A</v>
      </c>
      <c r="N1521" s="110">
        <v>0</v>
      </c>
      <c r="O1521" s="110">
        <v>0</v>
      </c>
      <c r="P1521" s="110">
        <v>0</v>
      </c>
      <c r="Q1521" s="110">
        <v>0</v>
      </c>
      <c r="R1521" s="110">
        <v>0</v>
      </c>
    </row>
    <row r="1522" spans="3:19" s="79" customFormat="1" ht="13.15" customHeight="1" x14ac:dyDescent="0.2">
      <c r="C1522" s="114"/>
      <c r="D1522" s="53" t="s">
        <v>184</v>
      </c>
      <c r="E1522" s="53" t="s">
        <v>98</v>
      </c>
      <c r="F1522" s="53" t="s">
        <v>20</v>
      </c>
      <c r="G1522" s="53" t="s">
        <v>192</v>
      </c>
      <c r="H1522" s="110" t="e">
        <v>#N/A</v>
      </c>
      <c r="I1522" s="110" t="e">
        <v>#N/A</v>
      </c>
      <c r="J1522" s="110" t="e">
        <v>#N/A</v>
      </c>
      <c r="K1522" s="110" t="e">
        <v>#N/A</v>
      </c>
      <c r="L1522" s="110" t="e">
        <v>#N/A</v>
      </c>
      <c r="M1522" s="110" t="e">
        <v>#N/A</v>
      </c>
      <c r="N1522" s="110">
        <v>0.28938757362455103</v>
      </c>
      <c r="O1522" s="110">
        <v>0.33295437968137709</v>
      </c>
      <c r="P1522" s="110">
        <v>0.27404843401812262</v>
      </c>
      <c r="Q1522" s="110">
        <v>0.27466833217672915</v>
      </c>
      <c r="R1522" s="110">
        <v>0.28271569553164261</v>
      </c>
    </row>
    <row r="1523" spans="3:19" s="79" customFormat="1" ht="13.15" customHeight="1" x14ac:dyDescent="0.2">
      <c r="C1523" s="114"/>
      <c r="D1523" s="53" t="s">
        <v>184</v>
      </c>
      <c r="E1523" s="53" t="s">
        <v>102</v>
      </c>
      <c r="F1523" s="53" t="s">
        <v>20</v>
      </c>
      <c r="G1523" s="53" t="s">
        <v>192</v>
      </c>
      <c r="H1523" s="110">
        <v>0.40588440078238541</v>
      </c>
      <c r="I1523" s="110">
        <v>0.72429572294631894</v>
      </c>
      <c r="J1523" s="110">
        <v>0.81199105019014273</v>
      </c>
      <c r="K1523" s="110">
        <v>0.90940764752033698</v>
      </c>
      <c r="L1523" s="110">
        <v>0.95074221305288587</v>
      </c>
      <c r="M1523" s="110">
        <v>0.98155024134712843</v>
      </c>
      <c r="N1523" s="110">
        <v>0.98809517862227791</v>
      </c>
      <c r="O1523" s="110">
        <v>0.99712263510284571</v>
      </c>
      <c r="P1523" s="110">
        <v>0.99757251937810254</v>
      </c>
      <c r="Q1523" s="110">
        <v>0.98986257100264718</v>
      </c>
      <c r="R1523" s="110" t="e">
        <v>#N/A</v>
      </c>
    </row>
    <row r="1524" spans="3:19" s="79" customFormat="1" ht="13.15" customHeight="1" x14ac:dyDescent="0.2">
      <c r="C1524" s="114"/>
      <c r="D1524" s="53" t="s">
        <v>184</v>
      </c>
      <c r="E1524" s="53" t="s">
        <v>108</v>
      </c>
      <c r="F1524" s="53" t="s">
        <v>20</v>
      </c>
      <c r="G1524" s="53" t="s">
        <v>192</v>
      </c>
      <c r="H1524" s="110" t="e">
        <v>#N/A</v>
      </c>
      <c r="I1524" s="110" t="e">
        <v>#N/A</v>
      </c>
      <c r="J1524" s="110" t="e">
        <v>#N/A</v>
      </c>
      <c r="K1524" s="110" t="e">
        <v>#N/A</v>
      </c>
      <c r="L1524" s="110" t="e">
        <v>#N/A</v>
      </c>
      <c r="M1524" s="110" t="e">
        <v>#N/A</v>
      </c>
      <c r="N1524" s="110" t="e">
        <v>#N/A</v>
      </c>
      <c r="O1524" s="110">
        <v>0</v>
      </c>
      <c r="P1524" s="110">
        <v>2.8256388191398498E-2</v>
      </c>
      <c r="Q1524" s="110">
        <v>0.14135966664096436</v>
      </c>
      <c r="R1524" s="110">
        <v>0.45548806143911075</v>
      </c>
    </row>
    <row r="1525" spans="3:19" s="79" customFormat="1" ht="13.15" customHeight="1" x14ac:dyDescent="0.2">
      <c r="C1525" s="114"/>
      <c r="D1525" s="53" t="s">
        <v>184</v>
      </c>
      <c r="E1525" s="53" t="s">
        <v>207</v>
      </c>
      <c r="F1525" s="53" t="s">
        <v>20</v>
      </c>
      <c r="G1525" s="53" t="s">
        <v>192</v>
      </c>
      <c r="H1525" s="110" t="e">
        <v>#N/A</v>
      </c>
      <c r="I1525" s="110" t="e">
        <v>#N/A</v>
      </c>
      <c r="J1525" s="110" t="e">
        <v>#N/A</v>
      </c>
      <c r="K1525" s="110" t="e">
        <v>#N/A</v>
      </c>
      <c r="L1525" s="110" t="e">
        <v>#N/A</v>
      </c>
      <c r="M1525" s="110" t="e">
        <v>#N/A</v>
      </c>
      <c r="N1525" s="110" t="e">
        <v>#N/A</v>
      </c>
      <c r="O1525" s="110" t="e">
        <v>#N/A</v>
      </c>
      <c r="P1525" s="110" t="e">
        <v>#N/A</v>
      </c>
      <c r="Q1525" s="110">
        <v>9.2531593929113032E-2</v>
      </c>
      <c r="R1525" s="110">
        <v>0.22341246213120133</v>
      </c>
    </row>
    <row r="1526" spans="3:19" s="79" customFormat="1" ht="13.15" customHeight="1" x14ac:dyDescent="0.2">
      <c r="C1526" s="114"/>
      <c r="D1526" s="53" t="s">
        <v>184</v>
      </c>
      <c r="E1526" s="53" t="s">
        <v>112</v>
      </c>
      <c r="F1526" s="53" t="s">
        <v>20</v>
      </c>
      <c r="G1526" s="53" t="s">
        <v>192</v>
      </c>
      <c r="H1526" s="110">
        <v>1</v>
      </c>
      <c r="I1526" s="110">
        <v>1</v>
      </c>
      <c r="J1526" s="110">
        <v>1</v>
      </c>
      <c r="K1526" s="110">
        <v>1</v>
      </c>
      <c r="L1526" s="110">
        <v>1</v>
      </c>
      <c r="M1526" s="110">
        <v>1</v>
      </c>
      <c r="N1526" s="110">
        <v>1</v>
      </c>
      <c r="O1526" s="110">
        <v>1</v>
      </c>
      <c r="P1526" s="110">
        <v>1</v>
      </c>
      <c r="Q1526" s="110">
        <v>1</v>
      </c>
      <c r="R1526" s="110">
        <v>1</v>
      </c>
    </row>
    <row r="1527" spans="3:19" s="79" customFormat="1" ht="13.15" customHeight="1" x14ac:dyDescent="0.2">
      <c r="C1527" s="114"/>
      <c r="D1527" s="53" t="s">
        <v>184</v>
      </c>
      <c r="E1527" s="53" t="s">
        <v>52</v>
      </c>
      <c r="F1527" s="53" t="s">
        <v>20</v>
      </c>
      <c r="G1527" s="53" t="s">
        <v>192</v>
      </c>
      <c r="H1527" s="110">
        <v>0.97109600335363599</v>
      </c>
      <c r="I1527" s="110">
        <v>0.98544604706238004</v>
      </c>
      <c r="J1527" s="110">
        <v>0.99063960209080004</v>
      </c>
      <c r="K1527" s="110">
        <v>0.99330016104389474</v>
      </c>
      <c r="L1527" s="110">
        <v>0.995</v>
      </c>
      <c r="M1527" s="110">
        <v>1</v>
      </c>
      <c r="N1527" s="110" t="e">
        <v>#N/A</v>
      </c>
      <c r="O1527" s="110" t="e">
        <v>#N/A</v>
      </c>
      <c r="P1527" s="110" t="e">
        <v>#N/A</v>
      </c>
      <c r="Q1527" s="110" t="e">
        <v>#N/A</v>
      </c>
      <c r="R1527" s="110" t="e">
        <v>#N/A</v>
      </c>
    </row>
    <row r="1528" spans="3:19" s="79" customFormat="1" ht="13.15" customHeight="1" x14ac:dyDescent="0.2">
      <c r="C1528" s="114"/>
      <c r="D1528" s="53" t="s">
        <v>184</v>
      </c>
      <c r="E1528" s="53" t="s">
        <v>53</v>
      </c>
      <c r="F1528" s="53" t="s">
        <v>20</v>
      </c>
      <c r="G1528" s="53" t="s">
        <v>192</v>
      </c>
      <c r="H1528" s="110" t="e">
        <v>#N/A</v>
      </c>
      <c r="I1528" s="110" t="e">
        <v>#N/A</v>
      </c>
      <c r="J1528" s="110" t="e">
        <v>#N/A</v>
      </c>
      <c r="K1528" s="110" t="e">
        <v>#N/A</v>
      </c>
      <c r="L1528" s="110">
        <v>0.42400000000000004</v>
      </c>
      <c r="M1528" s="110">
        <v>0.49099999999999999</v>
      </c>
      <c r="N1528" s="110" t="e">
        <v>#N/A</v>
      </c>
      <c r="O1528" s="110" t="e">
        <v>#N/A</v>
      </c>
      <c r="P1528" s="110" t="e">
        <v>#N/A</v>
      </c>
      <c r="Q1528" s="110" t="e">
        <v>#N/A</v>
      </c>
      <c r="R1528" s="110" t="e">
        <v>#N/A</v>
      </c>
    </row>
    <row r="1529" spans="3:19" s="79" customFormat="1" ht="13.15" customHeight="1" x14ac:dyDescent="0.2">
      <c r="C1529" s="114"/>
      <c r="D1529" s="53" t="s">
        <v>184</v>
      </c>
      <c r="E1529" s="53" t="s">
        <v>129</v>
      </c>
      <c r="F1529" s="53" t="s">
        <v>20</v>
      </c>
      <c r="G1529" s="53" t="s">
        <v>192</v>
      </c>
      <c r="H1529" s="110">
        <v>1.2319265888903443E-2</v>
      </c>
      <c r="I1529" s="110">
        <v>1.2299370328035273E-2</v>
      </c>
      <c r="J1529" s="110">
        <v>1.2285860154933629E-2</v>
      </c>
      <c r="K1529" s="110">
        <v>4.7533757277945246E-2</v>
      </c>
      <c r="L1529" s="110">
        <v>4.7204750163538471E-2</v>
      </c>
      <c r="M1529" s="110">
        <v>4.7255868097020544E-2</v>
      </c>
      <c r="N1529" s="110" t="e">
        <v>#N/A</v>
      </c>
      <c r="O1529" s="110" t="e">
        <v>#N/A</v>
      </c>
      <c r="P1529" s="110" t="e">
        <v>#N/A</v>
      </c>
      <c r="Q1529" s="110" t="e">
        <v>#N/A</v>
      </c>
      <c r="R1529" s="110" t="e">
        <v>#N/A</v>
      </c>
    </row>
    <row r="1530" spans="3:19" s="79" customFormat="1" ht="13.15" customHeight="1" x14ac:dyDescent="0.2">
      <c r="C1530" s="114"/>
      <c r="D1530" s="53" t="s">
        <v>184</v>
      </c>
      <c r="E1530" s="53" t="s">
        <v>124</v>
      </c>
      <c r="F1530" s="53" t="s">
        <v>20</v>
      </c>
      <c r="G1530" s="53" t="s">
        <v>192</v>
      </c>
      <c r="H1530" s="110">
        <v>0.20673710740102222</v>
      </c>
      <c r="I1530" s="110">
        <v>0.21399494917023903</v>
      </c>
      <c r="J1530" s="110">
        <v>0.21451750183870175</v>
      </c>
      <c r="K1530" s="110">
        <v>0.2150400545071644</v>
      </c>
      <c r="L1530" s="110">
        <v>0.22151159865143663</v>
      </c>
      <c r="M1530" s="110">
        <v>0.22526066493391805</v>
      </c>
      <c r="N1530" s="110" t="e">
        <v>#N/A</v>
      </c>
      <c r="O1530" s="110" t="e">
        <v>#N/A</v>
      </c>
      <c r="P1530" s="110" t="e">
        <v>#N/A</v>
      </c>
      <c r="Q1530" s="110" t="e">
        <v>#N/A</v>
      </c>
      <c r="R1530" s="110" t="e">
        <v>#N/A</v>
      </c>
    </row>
    <row r="1531" spans="3:19" s="79" customFormat="1" ht="13.15" customHeight="1" x14ac:dyDescent="0.2">
      <c r="C1531" s="114"/>
      <c r="D1531" s="53" t="s">
        <v>184</v>
      </c>
      <c r="E1531" s="53" t="s">
        <v>134</v>
      </c>
      <c r="F1531" s="53" t="s">
        <v>20</v>
      </c>
      <c r="G1531" s="53" t="s">
        <v>192</v>
      </c>
      <c r="H1531" s="110">
        <v>0.89475751054160102</v>
      </c>
      <c r="I1531" s="110">
        <v>0.91114415161740081</v>
      </c>
      <c r="J1531" s="110">
        <v>0.91521044967829601</v>
      </c>
      <c r="K1531" s="110">
        <v>0.93124664491885867</v>
      </c>
      <c r="L1531" s="110">
        <v>0.94154883510290344</v>
      </c>
      <c r="M1531" s="110">
        <v>0.96012503888649159</v>
      </c>
      <c r="N1531" s="110" t="e">
        <v>#N/A</v>
      </c>
      <c r="O1531" s="110" t="e">
        <v>#N/A</v>
      </c>
      <c r="P1531" s="110" t="e">
        <v>#N/A</v>
      </c>
      <c r="Q1531" s="110" t="e">
        <v>#N/A</v>
      </c>
      <c r="R1531" s="110" t="e">
        <v>#N/A</v>
      </c>
    </row>
    <row r="1532" spans="3:19" s="79" customFormat="1" ht="13.15" customHeight="1" x14ac:dyDescent="0.2">
      <c r="C1532" s="114"/>
      <c r="D1532" s="53" t="s">
        <v>185</v>
      </c>
      <c r="E1532" s="53" t="s">
        <v>31</v>
      </c>
      <c r="F1532" s="53" t="s">
        <v>20</v>
      </c>
      <c r="G1532" s="53" t="s">
        <v>152</v>
      </c>
      <c r="H1532" s="115">
        <v>3392214</v>
      </c>
      <c r="I1532" s="115">
        <v>3364661.4738859981</v>
      </c>
      <c r="J1532" s="115">
        <v>3364661.4738859981</v>
      </c>
      <c r="K1532" s="115">
        <v>3346085.0345519949</v>
      </c>
      <c r="L1532" s="115">
        <v>3319219.5866056434</v>
      </c>
      <c r="M1532" s="115">
        <v>3292950.6339991703</v>
      </c>
      <c r="N1532" s="115">
        <v>3262198.769639832</v>
      </c>
      <c r="O1532" s="115">
        <v>3109357.0486527914</v>
      </c>
      <c r="P1532" s="115">
        <v>3060637.1077034483</v>
      </c>
      <c r="Q1532" s="115">
        <v>3058441.7806376899</v>
      </c>
      <c r="R1532" s="115">
        <v>3054287.5151502788</v>
      </c>
      <c r="S1532" s="143"/>
    </row>
    <row r="1533" spans="3:19" s="79" customFormat="1" ht="13.15" customHeight="1" x14ac:dyDescent="0.2">
      <c r="C1533" s="114"/>
      <c r="D1533" s="53" t="s">
        <v>185</v>
      </c>
      <c r="E1533" s="53" t="s">
        <v>65</v>
      </c>
      <c r="F1533" s="53" t="s">
        <v>20</v>
      </c>
      <c r="G1533" s="53" t="s">
        <v>192</v>
      </c>
      <c r="H1533" s="110">
        <v>0.94274918976220246</v>
      </c>
      <c r="I1533" s="110">
        <v>0.91574918425341623</v>
      </c>
      <c r="J1533" s="110">
        <v>0.90547539162450241</v>
      </c>
      <c r="K1533" s="110">
        <v>0.92055290469237905</v>
      </c>
      <c r="L1533" s="110">
        <v>0.92516433903390172</v>
      </c>
      <c r="M1533" s="110">
        <v>0.92920478765655823</v>
      </c>
      <c r="N1533" s="110">
        <v>0.93302564448153169</v>
      </c>
      <c r="O1533" s="110">
        <v>0.92897349937617379</v>
      </c>
      <c r="P1533" s="110">
        <v>0.93833247129993347</v>
      </c>
      <c r="Q1533" s="110">
        <v>0.9057145545321138</v>
      </c>
      <c r="R1533" s="110">
        <v>0.9616701305803379</v>
      </c>
    </row>
    <row r="1534" spans="3:19" s="79" customFormat="1" ht="13.15" customHeight="1" x14ac:dyDescent="0.2">
      <c r="C1534" s="114"/>
      <c r="D1534" s="53" t="s">
        <v>185</v>
      </c>
      <c r="E1534" s="53" t="s">
        <v>70</v>
      </c>
      <c r="F1534" s="53" t="s">
        <v>20</v>
      </c>
      <c r="G1534" s="53" t="s">
        <v>192</v>
      </c>
      <c r="H1534" s="110">
        <v>0.23135123210007777</v>
      </c>
      <c r="I1534" s="110">
        <v>0.23564470665217918</v>
      </c>
      <c r="J1534" s="110">
        <v>0.239413581531708</v>
      </c>
      <c r="K1534" s="110">
        <v>0.2774645205131453</v>
      </c>
      <c r="L1534" s="110">
        <v>0.37358958095156408</v>
      </c>
      <c r="M1534" s="110">
        <v>0.47647459487858335</v>
      </c>
      <c r="N1534" s="110">
        <v>0.5866379724530455</v>
      </c>
      <c r="O1534" s="110">
        <v>0.70088863196732032</v>
      </c>
      <c r="P1534" s="110">
        <v>0.78576070734231174</v>
      </c>
      <c r="Q1534" s="110">
        <v>0.80428910672584564</v>
      </c>
      <c r="R1534" s="110">
        <v>0.87912129346957657</v>
      </c>
    </row>
    <row r="1535" spans="3:19" s="79" customFormat="1" ht="13.15" customHeight="1" x14ac:dyDescent="0.2">
      <c r="C1535" s="114"/>
      <c r="D1535" s="53" t="s">
        <v>185</v>
      </c>
      <c r="E1535" s="53" t="s">
        <v>225</v>
      </c>
      <c r="F1535" s="53" t="s">
        <v>20</v>
      </c>
      <c r="G1535" s="53" t="s">
        <v>192</v>
      </c>
      <c r="H1535" s="110" t="e">
        <v>#N/A</v>
      </c>
      <c r="I1535" s="110" t="e">
        <v>#N/A</v>
      </c>
      <c r="J1535" s="110" t="e">
        <v>#N/A</v>
      </c>
      <c r="K1535" s="110" t="e">
        <v>#N/A</v>
      </c>
      <c r="L1535" s="110" t="e">
        <v>#N/A</v>
      </c>
      <c r="M1535" s="110" t="e">
        <v>#N/A</v>
      </c>
      <c r="N1535" s="110">
        <v>0.51851970669322667</v>
      </c>
      <c r="O1535" s="110">
        <v>0.64175340205384557</v>
      </c>
      <c r="P1535" s="110">
        <v>0.71488721448804293</v>
      </c>
      <c r="Q1535" s="110">
        <v>0.7598011306098531</v>
      </c>
      <c r="R1535" s="110">
        <v>0.8694372172277155</v>
      </c>
    </row>
    <row r="1536" spans="3:19" s="79" customFormat="1" ht="13.15" customHeight="1" x14ac:dyDescent="0.2">
      <c r="C1536" s="114"/>
      <c r="D1536" s="53" t="s">
        <v>185</v>
      </c>
      <c r="E1536" s="53" t="s">
        <v>226</v>
      </c>
      <c r="F1536" s="53" t="s">
        <v>20</v>
      </c>
      <c r="G1536" s="53" t="s">
        <v>192</v>
      </c>
      <c r="H1536" s="110" t="e">
        <v>#N/A</v>
      </c>
      <c r="I1536" s="110" t="e">
        <v>#N/A</v>
      </c>
      <c r="J1536" s="110" t="e">
        <v>#N/A</v>
      </c>
      <c r="K1536" s="110" t="e">
        <v>#N/A</v>
      </c>
      <c r="L1536" s="110" t="e">
        <v>#N/A</v>
      </c>
      <c r="M1536" s="110" t="e">
        <v>#N/A</v>
      </c>
      <c r="N1536" s="110" t="e">
        <v>#N/A</v>
      </c>
      <c r="O1536" s="110" t="e">
        <v>#N/A</v>
      </c>
      <c r="P1536" s="110" t="e">
        <v>#N/A</v>
      </c>
      <c r="Q1536" s="110" t="e">
        <v>#N/A</v>
      </c>
      <c r="R1536" s="110">
        <v>0.78574238470460633</v>
      </c>
      <c r="S1536" s="143"/>
    </row>
    <row r="1537" spans="3:18" s="79" customFormat="1" ht="13.15" customHeight="1" x14ac:dyDescent="0.2">
      <c r="C1537" s="114"/>
      <c r="D1537" s="53" t="s">
        <v>185</v>
      </c>
      <c r="E1537" s="53" t="s">
        <v>74</v>
      </c>
      <c r="F1537" s="53" t="s">
        <v>20</v>
      </c>
      <c r="G1537" s="53" t="s">
        <v>192</v>
      </c>
      <c r="H1537" s="110">
        <v>0.86157238110175294</v>
      </c>
      <c r="I1537" s="110">
        <v>0.80462847799598969</v>
      </c>
      <c r="J1537" s="110">
        <v>0.80462847799598969</v>
      </c>
      <c r="K1537" s="110">
        <v>0.8394058878159486</v>
      </c>
      <c r="L1537" s="110">
        <v>0.84071152851629982</v>
      </c>
      <c r="M1537" s="110">
        <v>0.84032512924146185</v>
      </c>
      <c r="N1537" s="110">
        <v>0.84096717667660303</v>
      </c>
      <c r="O1537" s="110">
        <v>0.83137814094712159</v>
      </c>
      <c r="P1537" s="110">
        <v>0.85403893819572274</v>
      </c>
      <c r="Q1537" s="110">
        <v>0.54466291280909063</v>
      </c>
      <c r="R1537" s="110">
        <v>0.19841654955366433</v>
      </c>
    </row>
    <row r="1538" spans="3:18" s="79" customFormat="1" ht="13.15" customHeight="1" x14ac:dyDescent="0.2">
      <c r="C1538" s="114"/>
      <c r="D1538" s="53" t="s">
        <v>185</v>
      </c>
      <c r="E1538" s="53" t="s">
        <v>78</v>
      </c>
      <c r="F1538" s="53" t="s">
        <v>20</v>
      </c>
      <c r="G1538" s="53" t="s">
        <v>192</v>
      </c>
      <c r="H1538" s="110">
        <v>0.1595797938198871</v>
      </c>
      <c r="I1538" s="110">
        <v>0.14069424536093955</v>
      </c>
      <c r="J1538" s="110">
        <v>0.14069424536093955</v>
      </c>
      <c r="K1538" s="110">
        <v>0.15191576357434497</v>
      </c>
      <c r="L1538" s="110">
        <v>0.15027155464996877</v>
      </c>
      <c r="M1538" s="110">
        <v>0.15122687220530953</v>
      </c>
      <c r="N1538" s="110">
        <v>0.15148344675746589</v>
      </c>
      <c r="O1538" s="110">
        <v>0.15089030240764728</v>
      </c>
      <c r="P1538" s="110">
        <v>0.15977537142781775</v>
      </c>
      <c r="Q1538" s="110">
        <v>9.6432352256910978E-2</v>
      </c>
      <c r="R1538" s="110">
        <v>1.7349075247000099E-2</v>
      </c>
    </row>
    <row r="1539" spans="3:18" s="79" customFormat="1" ht="13.15" customHeight="1" x14ac:dyDescent="0.2">
      <c r="C1539" s="114"/>
      <c r="D1539" s="53" t="s">
        <v>185</v>
      </c>
      <c r="E1539" s="53" t="s">
        <v>82</v>
      </c>
      <c r="F1539" s="53" t="s">
        <v>20</v>
      </c>
      <c r="G1539" s="53" t="s">
        <v>192</v>
      </c>
      <c r="H1539" s="110" t="e">
        <v>#N/A</v>
      </c>
      <c r="I1539" s="110" t="e">
        <v>#N/A</v>
      </c>
      <c r="J1539" s="110" t="e">
        <v>#N/A</v>
      </c>
      <c r="K1539" s="110" t="e">
        <v>#N/A</v>
      </c>
      <c r="L1539" s="110" t="e">
        <v>#N/A</v>
      </c>
      <c r="M1539" s="110" t="e">
        <v>#N/A</v>
      </c>
      <c r="N1539" s="110">
        <v>0</v>
      </c>
      <c r="O1539" s="110">
        <v>0</v>
      </c>
      <c r="P1539" s="110">
        <v>0</v>
      </c>
      <c r="Q1539" s="110">
        <v>0</v>
      </c>
      <c r="R1539" s="110">
        <v>0</v>
      </c>
    </row>
    <row r="1540" spans="3:18" s="79" customFormat="1" ht="13.15" customHeight="1" x14ac:dyDescent="0.2">
      <c r="C1540" s="114"/>
      <c r="D1540" s="53" t="s">
        <v>185</v>
      </c>
      <c r="E1540" s="53" t="s">
        <v>86</v>
      </c>
      <c r="F1540" s="53" t="s">
        <v>20</v>
      </c>
      <c r="G1540" s="53" t="s">
        <v>192</v>
      </c>
      <c r="H1540" s="110">
        <v>2.5444456120778815E-2</v>
      </c>
      <c r="I1540" s="110">
        <v>5.0410556374063956E-2</v>
      </c>
      <c r="J1540" s="110">
        <v>5.6319657201566606E-2</v>
      </c>
      <c r="K1540" s="110">
        <v>9.7311649382350832E-2</v>
      </c>
      <c r="L1540" s="110">
        <v>0.20859167111172153</v>
      </c>
      <c r="M1540" s="110">
        <v>0.326037674184189</v>
      </c>
      <c r="N1540" s="110">
        <v>0.46373441114777747</v>
      </c>
      <c r="O1540" s="110">
        <v>0.59515255477783791</v>
      </c>
      <c r="P1540" s="110">
        <v>0.68936551343786501</v>
      </c>
      <c r="Q1540" s="110">
        <v>0.73906840088870152</v>
      </c>
      <c r="R1540" s="110">
        <v>0.85887881438132507</v>
      </c>
    </row>
    <row r="1541" spans="3:18" s="79" customFormat="1" ht="13.15" customHeight="1" x14ac:dyDescent="0.2">
      <c r="C1541" s="114"/>
      <c r="D1541" s="53" t="s">
        <v>185</v>
      </c>
      <c r="E1541" s="53" t="s">
        <v>90</v>
      </c>
      <c r="F1541" s="53" t="s">
        <v>20</v>
      </c>
      <c r="G1541" s="53" t="s">
        <v>192</v>
      </c>
      <c r="H1541" s="110">
        <v>8.8347901471544241E-2</v>
      </c>
      <c r="I1541" s="110">
        <v>9.7598343110600935E-2</v>
      </c>
      <c r="J1541" s="110">
        <v>9.7598343110600935E-2</v>
      </c>
      <c r="K1541" s="110">
        <v>0.10612887665907007</v>
      </c>
      <c r="L1541" s="110">
        <v>0.12591442816381784</v>
      </c>
      <c r="M1541" s="110">
        <v>0.13084102684770674</v>
      </c>
      <c r="N1541" s="110">
        <v>0.11193274965487858</v>
      </c>
      <c r="O1541" s="110">
        <v>0.10789030566793853</v>
      </c>
      <c r="P1541" s="110">
        <v>6.2520050994502654E-2</v>
      </c>
      <c r="Q1541" s="110">
        <v>4.5681664531014264E-2</v>
      </c>
      <c r="R1541" s="110">
        <v>4.7892815456466946E-2</v>
      </c>
    </row>
    <row r="1542" spans="3:18" s="79" customFormat="1" ht="13.15" customHeight="1" x14ac:dyDescent="0.2">
      <c r="C1542" s="114"/>
      <c r="D1542" s="53" t="s">
        <v>185</v>
      </c>
      <c r="E1542" s="53" t="s">
        <v>94</v>
      </c>
      <c r="F1542" s="53" t="s">
        <v>20</v>
      </c>
      <c r="G1542" s="53" t="s">
        <v>192</v>
      </c>
      <c r="H1542" s="110" t="e">
        <v>#N/A</v>
      </c>
      <c r="I1542" s="110" t="e">
        <v>#N/A</v>
      </c>
      <c r="J1542" s="110" t="e">
        <v>#N/A</v>
      </c>
      <c r="K1542" s="110" t="e">
        <v>#N/A</v>
      </c>
      <c r="L1542" s="110" t="e">
        <v>#N/A</v>
      </c>
      <c r="M1542" s="110" t="e">
        <v>#N/A</v>
      </c>
      <c r="N1542" s="110">
        <v>0.11193274965487858</v>
      </c>
      <c r="O1542" s="110">
        <v>0.10789030566793853</v>
      </c>
      <c r="P1542" s="110">
        <v>6.2520050994502654E-2</v>
      </c>
      <c r="Q1542" s="110">
        <v>4.5681664531014264E-2</v>
      </c>
      <c r="R1542" s="110">
        <v>4.105876443780581E-2</v>
      </c>
    </row>
    <row r="1543" spans="3:18" s="79" customFormat="1" ht="13.15" customHeight="1" x14ac:dyDescent="0.2">
      <c r="C1543" s="114"/>
      <c r="D1543" s="53" t="s">
        <v>185</v>
      </c>
      <c r="E1543" s="53" t="s">
        <v>98</v>
      </c>
      <c r="F1543" s="53" t="s">
        <v>20</v>
      </c>
      <c r="G1543" s="53" t="s">
        <v>192</v>
      </c>
      <c r="H1543" s="110" t="e">
        <v>#N/A</v>
      </c>
      <c r="I1543" s="110" t="e">
        <v>#N/A</v>
      </c>
      <c r="J1543" s="110" t="e">
        <v>#N/A</v>
      </c>
      <c r="K1543" s="110" t="e">
        <v>#N/A</v>
      </c>
      <c r="L1543" s="110" t="e">
        <v>#N/A</v>
      </c>
      <c r="M1543" s="110" t="e">
        <v>#N/A</v>
      </c>
      <c r="N1543" s="110">
        <v>0.62857629869747089</v>
      </c>
      <c r="O1543" s="110">
        <v>0.64024625002280888</v>
      </c>
      <c r="P1543" s="110">
        <v>0.62255791972281049</v>
      </c>
      <c r="Q1543" s="110">
        <v>0.68544163051138141</v>
      </c>
      <c r="R1543" s="110">
        <v>0.90180853089078328</v>
      </c>
    </row>
    <row r="1544" spans="3:18" s="79" customFormat="1" ht="13.15" customHeight="1" x14ac:dyDescent="0.2">
      <c r="C1544" s="114"/>
      <c r="D1544" s="53" t="s">
        <v>185</v>
      </c>
      <c r="E1544" s="53" t="s">
        <v>102</v>
      </c>
      <c r="F1544" s="53" t="s">
        <v>20</v>
      </c>
      <c r="G1544" s="53" t="s">
        <v>192</v>
      </c>
      <c r="H1544" s="110">
        <v>2.1741915093270371E-2</v>
      </c>
      <c r="I1544" s="110">
        <v>0.2005512332025525</v>
      </c>
      <c r="J1544" s="110">
        <v>0.26764947763064501</v>
      </c>
      <c r="K1544" s="110">
        <v>0.73280859535227083</v>
      </c>
      <c r="L1544" s="110">
        <v>0.87016705501199376</v>
      </c>
      <c r="M1544" s="110">
        <v>0.97532357280140713</v>
      </c>
      <c r="N1544" s="110">
        <v>0.9881736702198195</v>
      </c>
      <c r="O1544" s="110">
        <v>0.99280790635941252</v>
      </c>
      <c r="P1544" s="110">
        <v>1</v>
      </c>
      <c r="Q1544" s="110">
        <v>0.9951838828747307</v>
      </c>
      <c r="R1544" s="110" t="e">
        <v>#N/A</v>
      </c>
    </row>
    <row r="1545" spans="3:18" s="79" customFormat="1" ht="13.15" customHeight="1" x14ac:dyDescent="0.2">
      <c r="C1545" s="114"/>
      <c r="D1545" s="53" t="s">
        <v>185</v>
      </c>
      <c r="E1545" s="53" t="s">
        <v>108</v>
      </c>
      <c r="F1545" s="53" t="s">
        <v>20</v>
      </c>
      <c r="G1545" s="53" t="s">
        <v>192</v>
      </c>
      <c r="H1545" s="110" t="e">
        <v>#N/A</v>
      </c>
      <c r="I1545" s="110" t="e">
        <v>#N/A</v>
      </c>
      <c r="J1545" s="110" t="e">
        <v>#N/A</v>
      </c>
      <c r="K1545" s="110" t="e">
        <v>#N/A</v>
      </c>
      <c r="L1545" s="110" t="e">
        <v>#N/A</v>
      </c>
      <c r="M1545" s="110" t="e">
        <v>#N/A</v>
      </c>
      <c r="N1545" s="110" t="e">
        <v>#N/A</v>
      </c>
      <c r="O1545" s="110">
        <v>0</v>
      </c>
      <c r="P1545" s="110">
        <v>0.24811063576417225</v>
      </c>
      <c r="Q1545" s="110">
        <v>0.48298366700572076</v>
      </c>
      <c r="R1545" s="110">
        <v>0.67443414733707463</v>
      </c>
    </row>
    <row r="1546" spans="3:18" s="79" customFormat="1" ht="13.15" customHeight="1" x14ac:dyDescent="0.2">
      <c r="C1546" s="114"/>
      <c r="D1546" s="53" t="s">
        <v>185</v>
      </c>
      <c r="E1546" s="53" t="s">
        <v>207</v>
      </c>
      <c r="F1546" s="53" t="s">
        <v>20</v>
      </c>
      <c r="G1546" s="53" t="s">
        <v>192</v>
      </c>
      <c r="H1546" s="110" t="e">
        <v>#N/A</v>
      </c>
      <c r="I1546" s="110" t="e">
        <v>#N/A</v>
      </c>
      <c r="J1546" s="110" t="e">
        <v>#N/A</v>
      </c>
      <c r="K1546" s="110" t="e">
        <v>#N/A</v>
      </c>
      <c r="L1546" s="110" t="e">
        <v>#N/A</v>
      </c>
      <c r="M1546" s="110" t="e">
        <v>#N/A</v>
      </c>
      <c r="N1546" s="110" t="e">
        <v>#N/A</v>
      </c>
      <c r="O1546" s="110" t="e">
        <v>#N/A</v>
      </c>
      <c r="P1546" s="110" t="e">
        <v>#N/A</v>
      </c>
      <c r="Q1546" s="110">
        <v>1.924821114145087E-2</v>
      </c>
      <c r="R1546" s="110">
        <v>0.10235367730382666</v>
      </c>
    </row>
    <row r="1547" spans="3:18" s="79" customFormat="1" ht="13.15" customHeight="1" x14ac:dyDescent="0.2">
      <c r="C1547" s="114"/>
      <c r="D1547" s="53" t="s">
        <v>185</v>
      </c>
      <c r="E1547" s="53" t="s">
        <v>112</v>
      </c>
      <c r="F1547" s="53" t="s">
        <v>20</v>
      </c>
      <c r="G1547" s="53" t="s">
        <v>192</v>
      </c>
      <c r="H1547" s="110">
        <v>1</v>
      </c>
      <c r="I1547" s="110">
        <v>1</v>
      </c>
      <c r="J1547" s="110">
        <v>1</v>
      </c>
      <c r="K1547" s="110">
        <v>1</v>
      </c>
      <c r="L1547" s="110">
        <v>1</v>
      </c>
      <c r="M1547" s="110">
        <v>1</v>
      </c>
      <c r="N1547" s="110">
        <v>1</v>
      </c>
      <c r="O1547" s="110">
        <v>1</v>
      </c>
      <c r="P1547" s="110">
        <v>1</v>
      </c>
      <c r="Q1547" s="110">
        <v>1</v>
      </c>
      <c r="R1547" s="110">
        <v>1</v>
      </c>
    </row>
    <row r="1548" spans="3:18" s="79" customFormat="1" ht="13.15" customHeight="1" x14ac:dyDescent="0.2">
      <c r="C1548" s="114"/>
      <c r="D1548" s="53" t="s">
        <v>185</v>
      </c>
      <c r="E1548" s="53" t="s">
        <v>52</v>
      </c>
      <c r="F1548" s="53" t="s">
        <v>20</v>
      </c>
      <c r="G1548" s="53" t="s">
        <v>192</v>
      </c>
      <c r="H1548" s="110">
        <v>0.97791471768076732</v>
      </c>
      <c r="I1548" s="110">
        <v>0.99185779514550076</v>
      </c>
      <c r="J1548" s="110">
        <v>0.99185779514550076</v>
      </c>
      <c r="K1548" s="110">
        <v>0.99367812175192793</v>
      </c>
      <c r="L1548" s="110">
        <v>0.99757949854453343</v>
      </c>
      <c r="M1548" s="110">
        <v>0.99760768291839863</v>
      </c>
      <c r="N1548" s="110" t="e">
        <v>#N/A</v>
      </c>
      <c r="O1548" s="110" t="e">
        <v>#N/A</v>
      </c>
      <c r="P1548" s="110" t="e">
        <v>#N/A</v>
      </c>
      <c r="Q1548" s="110" t="e">
        <v>#N/A</v>
      </c>
      <c r="R1548" s="110" t="e">
        <v>#N/A</v>
      </c>
    </row>
    <row r="1549" spans="3:18" s="79" customFormat="1" ht="13.15" customHeight="1" x14ac:dyDescent="0.2">
      <c r="C1549" s="114"/>
      <c r="D1549" s="53" t="s">
        <v>185</v>
      </c>
      <c r="E1549" s="53" t="s">
        <v>53</v>
      </c>
      <c r="F1549" s="53" t="s">
        <v>20</v>
      </c>
      <c r="G1549" s="53" t="s">
        <v>192</v>
      </c>
      <c r="H1549" s="110" t="e">
        <v>#N/A</v>
      </c>
      <c r="I1549" s="110" t="e">
        <v>#N/A</v>
      </c>
      <c r="J1549" s="110" t="e">
        <v>#N/A</v>
      </c>
      <c r="K1549" s="110" t="e">
        <v>#N/A</v>
      </c>
      <c r="L1549" s="110">
        <v>0.2876026371250634</v>
      </c>
      <c r="M1549" s="110">
        <v>0.40266798299508932</v>
      </c>
      <c r="N1549" s="110" t="e">
        <v>#N/A</v>
      </c>
      <c r="O1549" s="110" t="e">
        <v>#N/A</v>
      </c>
      <c r="P1549" s="110" t="e">
        <v>#N/A</v>
      </c>
      <c r="Q1549" s="110" t="e">
        <v>#N/A</v>
      </c>
      <c r="R1549" s="110" t="e">
        <v>#N/A</v>
      </c>
    </row>
    <row r="1550" spans="3:18" s="79" customFormat="1" ht="13.15" customHeight="1" x14ac:dyDescent="0.2">
      <c r="C1550" s="114"/>
      <c r="D1550" s="53" t="s">
        <v>185</v>
      </c>
      <c r="E1550" s="53" t="s">
        <v>129</v>
      </c>
      <c r="F1550" s="53" t="s">
        <v>20</v>
      </c>
      <c r="G1550" s="53" t="s">
        <v>192</v>
      </c>
      <c r="H1550" s="110">
        <v>0.51709965969315252</v>
      </c>
      <c r="I1550" s="110">
        <v>0.49778372524537018</v>
      </c>
      <c r="J1550" s="110">
        <v>0.49778372524537018</v>
      </c>
      <c r="K1550" s="110">
        <v>0.51450127640671639</v>
      </c>
      <c r="L1550" s="110">
        <v>0.5643880555807439</v>
      </c>
      <c r="M1550" s="110">
        <v>0.59002921067734149</v>
      </c>
      <c r="N1550" s="110" t="e">
        <v>#N/A</v>
      </c>
      <c r="O1550" s="110" t="e">
        <v>#N/A</v>
      </c>
      <c r="P1550" s="110" t="e">
        <v>#N/A</v>
      </c>
      <c r="Q1550" s="110" t="e">
        <v>#N/A</v>
      </c>
      <c r="R1550" s="110" t="e">
        <v>#N/A</v>
      </c>
    </row>
    <row r="1551" spans="3:18" s="79" customFormat="1" ht="13.15" customHeight="1" x14ac:dyDescent="0.2">
      <c r="C1551" s="114"/>
      <c r="D1551" s="53" t="s">
        <v>185</v>
      </c>
      <c r="E1551" s="53" t="s">
        <v>124</v>
      </c>
      <c r="F1551" s="53" t="s">
        <v>20</v>
      </c>
      <c r="G1551" s="53" t="s">
        <v>192</v>
      </c>
      <c r="H1551" s="110">
        <v>8.8347901471544241E-2</v>
      </c>
      <c r="I1551" s="110">
        <v>9.7598343110600935E-2</v>
      </c>
      <c r="J1551" s="110">
        <v>9.7598343110600935E-2</v>
      </c>
      <c r="K1551" s="110">
        <v>0.10612887665907007</v>
      </c>
      <c r="L1551" s="110">
        <v>0.12591442816381784</v>
      </c>
      <c r="M1551" s="110">
        <v>0.13084102684770674</v>
      </c>
      <c r="N1551" s="110" t="e">
        <v>#N/A</v>
      </c>
      <c r="O1551" s="110" t="e">
        <v>#N/A</v>
      </c>
      <c r="P1551" s="110" t="e">
        <v>#N/A</v>
      </c>
      <c r="Q1551" s="110" t="e">
        <v>#N/A</v>
      </c>
      <c r="R1551" s="110" t="e">
        <v>#N/A</v>
      </c>
    </row>
    <row r="1552" spans="3:18" s="79" customFormat="1" ht="13.15" customHeight="1" x14ac:dyDescent="0.2">
      <c r="C1552" s="114"/>
      <c r="D1552" s="53" t="s">
        <v>185</v>
      </c>
      <c r="E1552" s="53" t="s">
        <v>134</v>
      </c>
      <c r="F1552" s="53" t="s">
        <v>20</v>
      </c>
      <c r="G1552" s="53" t="s">
        <v>192</v>
      </c>
      <c r="H1552" s="110">
        <v>0.95050807351245425</v>
      </c>
      <c r="I1552" s="110">
        <v>0.9837078452988407</v>
      </c>
      <c r="J1552" s="110">
        <v>0.9837078452988407</v>
      </c>
      <c r="K1552" s="110">
        <v>0.98734758123507282</v>
      </c>
      <c r="L1552" s="110">
        <v>0.99515730493016508</v>
      </c>
      <c r="M1552" s="110">
        <v>0.99517212738902772</v>
      </c>
      <c r="N1552" s="110" t="e">
        <v>#N/A</v>
      </c>
      <c r="O1552" s="110" t="e">
        <v>#N/A</v>
      </c>
      <c r="P1552" s="110" t="e">
        <v>#N/A</v>
      </c>
      <c r="Q1552" s="110" t="e">
        <v>#N/A</v>
      </c>
      <c r="R1552" s="110" t="e">
        <v>#N/A</v>
      </c>
    </row>
    <row r="1553" spans="3:19" s="79" customFormat="1" ht="13.15" customHeight="1" x14ac:dyDescent="0.2">
      <c r="C1553" s="114"/>
      <c r="D1553" s="53" t="s">
        <v>186</v>
      </c>
      <c r="E1553" s="53" t="s">
        <v>31</v>
      </c>
      <c r="F1553" s="53" t="s">
        <v>20</v>
      </c>
      <c r="G1553" s="53" t="s">
        <v>152</v>
      </c>
      <c r="H1553" s="115">
        <v>480364.85</v>
      </c>
      <c r="I1553" s="115">
        <v>480364.85</v>
      </c>
      <c r="J1553" s="115">
        <v>480364.85</v>
      </c>
      <c r="K1553" s="115">
        <v>444788</v>
      </c>
      <c r="L1553" s="115">
        <v>419766</v>
      </c>
      <c r="M1553" s="115">
        <v>438505</v>
      </c>
      <c r="N1553" s="115">
        <v>450620</v>
      </c>
      <c r="O1553" s="115">
        <v>444895</v>
      </c>
      <c r="P1553" s="115">
        <v>450853</v>
      </c>
      <c r="Q1553" s="115">
        <v>687125.19632984919</v>
      </c>
      <c r="R1553" s="115">
        <v>450037</v>
      </c>
      <c r="S1553" s="143"/>
    </row>
    <row r="1554" spans="3:19" s="79" customFormat="1" ht="13.15" customHeight="1" x14ac:dyDescent="0.2">
      <c r="C1554" s="114"/>
      <c r="D1554" s="53" t="s">
        <v>186</v>
      </c>
      <c r="E1554" s="53" t="s">
        <v>65</v>
      </c>
      <c r="F1554" s="53" t="s">
        <v>20</v>
      </c>
      <c r="G1554" s="53" t="s">
        <v>192</v>
      </c>
      <c r="H1554" s="110">
        <v>0.91800000000000004</v>
      </c>
      <c r="I1554" s="110">
        <v>0.92200000000000004</v>
      </c>
      <c r="J1554" s="110">
        <v>0.92200000000000004</v>
      </c>
      <c r="K1554" s="110">
        <v>0.92798807530487237</v>
      </c>
      <c r="L1554" s="110">
        <v>0.85399999999999998</v>
      </c>
      <c r="M1554" s="110">
        <v>0.80800000000000005</v>
      </c>
      <c r="N1554" s="110">
        <v>0.80451156184812023</v>
      </c>
      <c r="O1554" s="110">
        <v>0.81252430348733973</v>
      </c>
      <c r="P1554" s="110">
        <v>0.80630050149383503</v>
      </c>
      <c r="Q1554" s="144">
        <v>0.7746507997918799</v>
      </c>
      <c r="R1554" s="110">
        <v>0.76195290609438737</v>
      </c>
    </row>
    <row r="1555" spans="3:19" s="79" customFormat="1" ht="13.15" customHeight="1" x14ac:dyDescent="0.2">
      <c r="C1555" s="114"/>
      <c r="D1555" s="53" t="s">
        <v>186</v>
      </c>
      <c r="E1555" s="53" t="s">
        <v>70</v>
      </c>
      <c r="F1555" s="53" t="s">
        <v>20</v>
      </c>
      <c r="G1555" s="53" t="s">
        <v>192</v>
      </c>
      <c r="H1555" s="110">
        <v>8.8878944113854205E-2</v>
      </c>
      <c r="I1555" s="110">
        <v>0.13947481670883038</v>
      </c>
      <c r="J1555" s="110">
        <v>0.13947481670883038</v>
      </c>
      <c r="K1555" s="110">
        <v>0.21489113914943747</v>
      </c>
      <c r="L1555" s="110">
        <v>0.22683947723255338</v>
      </c>
      <c r="M1555" s="110">
        <v>0.31427007673800755</v>
      </c>
      <c r="N1555" s="110">
        <v>0.40948027162576012</v>
      </c>
      <c r="O1555" s="110">
        <v>0.48392092516211688</v>
      </c>
      <c r="P1555" s="110">
        <v>0.54576547122898156</v>
      </c>
      <c r="Q1555" s="144">
        <v>0.59783831619017103</v>
      </c>
      <c r="R1555" s="110">
        <v>0.65295075738217023</v>
      </c>
    </row>
    <row r="1556" spans="3:19" s="79" customFormat="1" ht="13.15" customHeight="1" x14ac:dyDescent="0.2">
      <c r="C1556" s="114"/>
      <c r="D1556" s="53" t="s">
        <v>186</v>
      </c>
      <c r="E1556" s="53" t="s">
        <v>225</v>
      </c>
      <c r="F1556" s="53" t="s">
        <v>20</v>
      </c>
      <c r="G1556" s="53" t="s">
        <v>192</v>
      </c>
      <c r="H1556" s="110" t="e">
        <v>#N/A</v>
      </c>
      <c r="I1556" s="110" t="e">
        <v>#N/A</v>
      </c>
      <c r="J1556" s="110" t="e">
        <v>#N/A</v>
      </c>
      <c r="K1556" s="110" t="e">
        <v>#N/A</v>
      </c>
      <c r="L1556" s="110" t="e">
        <v>#N/A</v>
      </c>
      <c r="M1556" s="110" t="e">
        <v>#N/A</v>
      </c>
      <c r="N1556" s="110">
        <v>0.40591629310727434</v>
      </c>
      <c r="O1556" s="110">
        <v>0.48068195866440416</v>
      </c>
      <c r="P1556" s="110">
        <v>0.5433722299729622</v>
      </c>
      <c r="Q1556" s="144">
        <v>0.59644640705115304</v>
      </c>
      <c r="R1556" s="110">
        <v>0.65222859453778204</v>
      </c>
    </row>
    <row r="1557" spans="3:19" s="79" customFormat="1" ht="13.15" customHeight="1" x14ac:dyDescent="0.2">
      <c r="C1557" s="114"/>
      <c r="D1557" s="53" t="s">
        <v>186</v>
      </c>
      <c r="E1557" s="53" t="s">
        <v>226</v>
      </c>
      <c r="F1557" s="53" t="s">
        <v>20</v>
      </c>
      <c r="G1557" s="53" t="s">
        <v>192</v>
      </c>
      <c r="H1557" s="110" t="e">
        <v>#N/A</v>
      </c>
      <c r="I1557" s="110" t="e">
        <v>#N/A</v>
      </c>
      <c r="J1557" s="110" t="e">
        <v>#N/A</v>
      </c>
      <c r="K1557" s="110" t="e">
        <v>#N/A</v>
      </c>
      <c r="L1557" s="110" t="e">
        <v>#N/A</v>
      </c>
      <c r="M1557" s="110" t="e">
        <v>#N/A</v>
      </c>
      <c r="N1557" s="110" t="e">
        <v>#N/A</v>
      </c>
      <c r="O1557" s="110" t="e">
        <v>#N/A</v>
      </c>
      <c r="P1557" s="110" t="e">
        <v>#N/A</v>
      </c>
      <c r="Q1557" s="110" t="e">
        <v>#N/A</v>
      </c>
      <c r="R1557" s="110">
        <v>0.71412350540066682</v>
      </c>
      <c r="S1557" s="143"/>
    </row>
    <row r="1558" spans="3:19" s="79" customFormat="1" ht="13.15" customHeight="1" x14ac:dyDescent="0.2">
      <c r="C1558" s="114"/>
      <c r="D1558" s="53" t="s">
        <v>186</v>
      </c>
      <c r="E1558" s="53" t="s">
        <v>74</v>
      </c>
      <c r="F1558" s="53" t="s">
        <v>20</v>
      </c>
      <c r="G1558" s="53" t="s">
        <v>192</v>
      </c>
      <c r="H1558" s="110">
        <v>0.88188138833315088</v>
      </c>
      <c r="I1558" s="110">
        <v>0.89041286738249259</v>
      </c>
      <c r="J1558" s="110">
        <v>0.89041286738249259</v>
      </c>
      <c r="K1558" s="110">
        <v>0.8695126994400747</v>
      </c>
      <c r="L1558" s="110">
        <v>0.78727195628040381</v>
      </c>
      <c r="M1558" s="110">
        <v>0.69768189644359813</v>
      </c>
      <c r="N1558" s="110">
        <v>0.63856464426789761</v>
      </c>
      <c r="O1558" s="110">
        <v>0.62392924173119513</v>
      </c>
      <c r="P1558" s="110">
        <v>0.56248267173557676</v>
      </c>
      <c r="Q1558" s="110">
        <v>0.4184996877060605</v>
      </c>
      <c r="R1558" s="110">
        <v>0.26158515855363002</v>
      </c>
    </row>
    <row r="1559" spans="3:19" s="79" customFormat="1" ht="13.15" customHeight="1" x14ac:dyDescent="0.2">
      <c r="C1559" s="114"/>
      <c r="D1559" s="53" t="s">
        <v>186</v>
      </c>
      <c r="E1559" s="53" t="s">
        <v>78</v>
      </c>
      <c r="F1559" s="53" t="s">
        <v>20</v>
      </c>
      <c r="G1559" s="53" t="s">
        <v>192</v>
      </c>
      <c r="H1559" s="110">
        <v>2.4909479435641854E-3</v>
      </c>
      <c r="I1559" s="110">
        <v>4.970859310285505E-3</v>
      </c>
      <c r="J1559" s="110">
        <v>4.970859310285505E-3</v>
      </c>
      <c r="K1559" s="110">
        <v>8.1836740199825505E-3</v>
      </c>
      <c r="L1559" s="110">
        <v>5.7174711625048238E-3</v>
      </c>
      <c r="M1559" s="110">
        <v>5.995370634314318E-3</v>
      </c>
      <c r="N1559" s="110">
        <v>5.7698282366517245E-3</v>
      </c>
      <c r="O1559" s="110">
        <v>6.9117432203104085E-3</v>
      </c>
      <c r="P1559" s="110">
        <v>5.3964374197354786E-3</v>
      </c>
      <c r="Q1559" s="110">
        <v>3.2889929226323574E-3</v>
      </c>
      <c r="R1559" s="110">
        <v>1.6909720756293372E-3</v>
      </c>
    </row>
    <row r="1560" spans="3:19" s="79" customFormat="1" ht="13.15" customHeight="1" x14ac:dyDescent="0.2">
      <c r="C1560" s="114"/>
      <c r="D1560" s="53" t="s">
        <v>186</v>
      </c>
      <c r="E1560" s="53" t="s">
        <v>82</v>
      </c>
      <c r="F1560" s="53" t="s">
        <v>20</v>
      </c>
      <c r="G1560" s="53" t="s">
        <v>192</v>
      </c>
      <c r="H1560" s="110" t="e">
        <v>#N/A</v>
      </c>
      <c r="I1560" s="110" t="e">
        <v>#N/A</v>
      </c>
      <c r="J1560" s="110" t="e">
        <v>#N/A</v>
      </c>
      <c r="K1560" s="110" t="e">
        <v>#N/A</v>
      </c>
      <c r="L1560" s="110" t="e">
        <v>#N/A</v>
      </c>
      <c r="M1560" s="110" t="e">
        <v>#N/A</v>
      </c>
      <c r="N1560" s="110">
        <v>0</v>
      </c>
      <c r="O1560" s="110">
        <v>0</v>
      </c>
      <c r="P1560" s="110">
        <v>0</v>
      </c>
      <c r="Q1560" s="110">
        <v>0</v>
      </c>
      <c r="R1560" s="110">
        <v>0</v>
      </c>
    </row>
    <row r="1561" spans="3:19" s="79" customFormat="1" ht="13.15" customHeight="1" x14ac:dyDescent="0.2">
      <c r="C1561" s="114"/>
      <c r="D1561" s="53" t="s">
        <v>186</v>
      </c>
      <c r="E1561" s="53" t="s">
        <v>86</v>
      </c>
      <c r="F1561" s="53" t="s">
        <v>20</v>
      </c>
      <c r="G1561" s="53" t="s">
        <v>192</v>
      </c>
      <c r="H1561" s="110">
        <v>8.7560344709116431E-2</v>
      </c>
      <c r="I1561" s="110">
        <v>0.13684106229595405</v>
      </c>
      <c r="J1561" s="110">
        <v>0.13684106229595405</v>
      </c>
      <c r="K1561" s="110">
        <v>0.20790129230105128</v>
      </c>
      <c r="L1561" s="110">
        <v>0.22248586117027105</v>
      </c>
      <c r="M1561" s="110">
        <v>0.30985507576880539</v>
      </c>
      <c r="N1561" s="110">
        <v>0.40591629310727434</v>
      </c>
      <c r="O1561" s="110">
        <v>0.48068195866440416</v>
      </c>
      <c r="P1561" s="110">
        <v>0.54337001195511603</v>
      </c>
      <c r="Q1561" s="144">
        <v>0.59644418355412598</v>
      </c>
      <c r="R1561" s="110">
        <v>0.65219970802400695</v>
      </c>
    </row>
    <row r="1562" spans="3:19" s="79" customFormat="1" ht="13.15" customHeight="1" x14ac:dyDescent="0.2">
      <c r="C1562" s="114"/>
      <c r="D1562" s="53" t="s">
        <v>186</v>
      </c>
      <c r="E1562" s="53" t="s">
        <v>90</v>
      </c>
      <c r="F1562" s="53" t="s">
        <v>20</v>
      </c>
      <c r="G1562" s="53" t="s">
        <v>192</v>
      </c>
      <c r="H1562" s="110">
        <v>1.4625086591133071E-4</v>
      </c>
      <c r="I1562" s="110">
        <v>2.9664951546725369E-4</v>
      </c>
      <c r="J1562" s="110">
        <v>2.9664951546725369E-4</v>
      </c>
      <c r="K1562" s="110">
        <v>5.7960196767898415E-3</v>
      </c>
      <c r="L1562" s="110">
        <v>2.9897609620598144E-3</v>
      </c>
      <c r="M1562" s="110">
        <v>2.8346313040900333E-3</v>
      </c>
      <c r="N1562" s="110">
        <v>2.7983666947760874E-3</v>
      </c>
      <c r="O1562" s="110">
        <v>2.8456152575326741E-3</v>
      </c>
      <c r="P1562" s="110">
        <v>3.0896988597170264E-3</v>
      </c>
      <c r="Q1562" s="110">
        <v>2.61483250396894E-3</v>
      </c>
      <c r="R1562" s="110">
        <v>2.7619951248452905E-3</v>
      </c>
    </row>
    <row r="1563" spans="3:19" s="79" customFormat="1" ht="13.15" customHeight="1" x14ac:dyDescent="0.2">
      <c r="C1563" s="114"/>
      <c r="D1563" s="53" t="s">
        <v>186</v>
      </c>
      <c r="E1563" s="53" t="s">
        <v>94</v>
      </c>
      <c r="F1563" s="53" t="s">
        <v>20</v>
      </c>
      <c r="G1563" s="53" t="s">
        <v>192</v>
      </c>
      <c r="H1563" s="110" t="e">
        <v>#N/A</v>
      </c>
      <c r="I1563" s="110" t="e">
        <v>#N/A</v>
      </c>
      <c r="J1563" s="110" t="e">
        <v>#N/A</v>
      </c>
      <c r="K1563" s="110" t="e">
        <v>#N/A</v>
      </c>
      <c r="L1563" s="110" t="e">
        <v>#N/A</v>
      </c>
      <c r="M1563" s="110" t="e">
        <v>#N/A</v>
      </c>
      <c r="N1563" s="110">
        <v>6.6574941192135198E-6</v>
      </c>
      <c r="O1563" s="110">
        <v>8.9908854898346705E-6</v>
      </c>
      <c r="P1563" s="110">
        <v>1.7744142769372725E-5</v>
      </c>
      <c r="Q1563" s="110">
        <v>1.3340982163100001E-5</v>
      </c>
      <c r="R1563" s="110">
        <v>2.7331086110697563E-4</v>
      </c>
    </row>
    <row r="1564" spans="3:19" s="79" customFormat="1" ht="13.15" customHeight="1" x14ac:dyDescent="0.2">
      <c r="C1564" s="114"/>
      <c r="D1564" s="53" t="s">
        <v>186</v>
      </c>
      <c r="E1564" s="53" t="s">
        <v>98</v>
      </c>
      <c r="F1564" s="53" t="s">
        <v>20</v>
      </c>
      <c r="G1564" s="53" t="s">
        <v>192</v>
      </c>
      <c r="H1564" s="110" t="e">
        <v>#N/A</v>
      </c>
      <c r="I1564" s="110" t="e">
        <v>#N/A</v>
      </c>
      <c r="J1564" s="110" t="e">
        <v>#N/A</v>
      </c>
      <c r="K1564" s="110" t="e">
        <v>#N/A</v>
      </c>
      <c r="L1564" s="110" t="e">
        <v>#N/A</v>
      </c>
      <c r="M1564" s="110" t="e">
        <v>#N/A</v>
      </c>
      <c r="N1564" s="110">
        <v>3.2000355066353018E-3</v>
      </c>
      <c r="O1564" s="110">
        <v>4.2909001000236025E-3</v>
      </c>
      <c r="P1564" s="110">
        <v>6.2681184332809194E-3</v>
      </c>
      <c r="Q1564" s="110">
        <v>1.4422656268327108E-2</v>
      </c>
      <c r="R1564" s="110">
        <v>1.7136368787455253E-2</v>
      </c>
    </row>
    <row r="1565" spans="3:19" s="79" customFormat="1" ht="13.15" customHeight="1" x14ac:dyDescent="0.2">
      <c r="C1565" s="114"/>
      <c r="D1565" s="53" t="s">
        <v>186</v>
      </c>
      <c r="E1565" s="53" t="s">
        <v>102</v>
      </c>
      <c r="F1565" s="53" t="s">
        <v>20</v>
      </c>
      <c r="G1565" s="53" t="s">
        <v>192</v>
      </c>
      <c r="H1565" s="110">
        <v>0.96530435946565607</v>
      </c>
      <c r="I1565" s="110">
        <v>0.97991910867786025</v>
      </c>
      <c r="J1565" s="110">
        <v>0.97991910867786025</v>
      </c>
      <c r="K1565" s="110">
        <v>0.99953685800875924</v>
      </c>
      <c r="L1565" s="110">
        <v>0.99976415431454668</v>
      </c>
      <c r="M1565" s="110">
        <v>0.99985861050615155</v>
      </c>
      <c r="N1565" s="110">
        <v>0.99987572677644132</v>
      </c>
      <c r="O1565" s="110">
        <v>0.99992132975196391</v>
      </c>
      <c r="P1565" s="110">
        <v>0.99994233153599954</v>
      </c>
      <c r="Q1565" s="110">
        <v>0.99998560134377301</v>
      </c>
      <c r="R1565" s="110" t="e">
        <v>#N/A</v>
      </c>
    </row>
    <row r="1566" spans="3:19" s="79" customFormat="1" ht="13.15" customHeight="1" x14ac:dyDescent="0.2">
      <c r="C1566" s="114"/>
      <c r="D1566" s="53" t="s">
        <v>186</v>
      </c>
      <c r="E1566" s="53" t="s">
        <v>108</v>
      </c>
      <c r="F1566" s="53" t="s">
        <v>20</v>
      </c>
      <c r="G1566" s="53" t="s">
        <v>192</v>
      </c>
      <c r="H1566" s="110" t="e">
        <v>#N/A</v>
      </c>
      <c r="I1566" s="110" t="e">
        <v>#N/A</v>
      </c>
      <c r="J1566" s="110" t="e">
        <v>#N/A</v>
      </c>
      <c r="K1566" s="110" t="e">
        <v>#N/A</v>
      </c>
      <c r="L1566" s="110" t="e">
        <v>#N/A</v>
      </c>
      <c r="M1566" s="110" t="e">
        <v>#N/A</v>
      </c>
      <c r="N1566" s="110" t="e">
        <v>#N/A</v>
      </c>
      <c r="O1566" s="110">
        <v>0</v>
      </c>
      <c r="P1566" s="110">
        <v>4.8197527797308633E-3</v>
      </c>
      <c r="Q1566" s="110">
        <v>4.8523318678278925E-3</v>
      </c>
      <c r="R1566" s="110">
        <v>0.67029155380557603</v>
      </c>
    </row>
    <row r="1567" spans="3:19" s="79" customFormat="1" ht="13.15" customHeight="1" x14ac:dyDescent="0.2">
      <c r="C1567" s="114"/>
      <c r="D1567" s="53" t="s">
        <v>186</v>
      </c>
      <c r="E1567" s="53" t="s">
        <v>207</v>
      </c>
      <c r="F1567" s="53" t="s">
        <v>20</v>
      </c>
      <c r="G1567" s="53" t="s">
        <v>192</v>
      </c>
      <c r="H1567" s="110" t="e">
        <v>#N/A</v>
      </c>
      <c r="I1567" s="110" t="e">
        <v>#N/A</v>
      </c>
      <c r="J1567" s="110" t="e">
        <v>#N/A</v>
      </c>
      <c r="K1567" s="110" t="e">
        <v>#N/A</v>
      </c>
      <c r="L1567" s="110" t="e">
        <v>#N/A</v>
      </c>
      <c r="M1567" s="110" t="e">
        <v>#N/A</v>
      </c>
      <c r="N1567" s="110" t="e">
        <v>#N/A</v>
      </c>
      <c r="O1567" s="110" t="e">
        <v>#N/A</v>
      </c>
      <c r="P1567" s="110" t="e">
        <v>#N/A</v>
      </c>
      <c r="Q1567" s="110">
        <v>9.3967702442599094E-4</v>
      </c>
      <c r="R1567" s="110">
        <v>5.3473381077555844E-2</v>
      </c>
    </row>
    <row r="1568" spans="3:19" s="79" customFormat="1" ht="13.15" customHeight="1" x14ac:dyDescent="0.2">
      <c r="C1568" s="114"/>
      <c r="D1568" s="53" t="s">
        <v>186</v>
      </c>
      <c r="E1568" s="53" t="s">
        <v>112</v>
      </c>
      <c r="F1568" s="53" t="s">
        <v>20</v>
      </c>
      <c r="G1568" s="53" t="s">
        <v>192</v>
      </c>
      <c r="H1568" s="110">
        <v>1</v>
      </c>
      <c r="I1568" s="110">
        <v>1</v>
      </c>
      <c r="J1568" s="110">
        <v>1</v>
      </c>
      <c r="K1568" s="110">
        <v>1</v>
      </c>
      <c r="L1568" s="110">
        <v>1</v>
      </c>
      <c r="M1568" s="110">
        <v>1</v>
      </c>
      <c r="N1568" s="110">
        <v>1</v>
      </c>
      <c r="O1568" s="110">
        <v>1</v>
      </c>
      <c r="P1568" s="110">
        <v>1</v>
      </c>
      <c r="Q1568" s="110">
        <v>1</v>
      </c>
      <c r="R1568" s="110">
        <v>1</v>
      </c>
    </row>
    <row r="1569" spans="3:19" s="79" customFormat="1" ht="13.15" customHeight="1" x14ac:dyDescent="0.2">
      <c r="C1569" s="114"/>
      <c r="D1569" s="53" t="s">
        <v>186</v>
      </c>
      <c r="E1569" s="53" t="s">
        <v>52</v>
      </c>
      <c r="F1569" s="53" t="s">
        <v>20</v>
      </c>
      <c r="G1569" s="53" t="s">
        <v>192</v>
      </c>
      <c r="H1569" s="110">
        <v>0.98693114226976586</v>
      </c>
      <c r="I1569" s="110">
        <v>0.98242452087969312</v>
      </c>
      <c r="J1569" s="110">
        <v>0.98242452087969312</v>
      </c>
      <c r="K1569" s="110">
        <v>0.99976842900437957</v>
      </c>
      <c r="L1569" s="110">
        <v>0.99989398855552858</v>
      </c>
      <c r="M1569" s="110">
        <v>0.99993044549092935</v>
      </c>
      <c r="N1569" s="110" t="e">
        <v>#N/A</v>
      </c>
      <c r="O1569" s="110" t="e">
        <v>#N/A</v>
      </c>
      <c r="P1569" s="110" t="e">
        <v>#N/A</v>
      </c>
      <c r="Q1569" s="110" t="e">
        <v>#N/A</v>
      </c>
      <c r="R1569" s="110" t="e">
        <v>#N/A</v>
      </c>
    </row>
    <row r="1570" spans="3:19" s="79" customFormat="1" ht="13.15" customHeight="1" x14ac:dyDescent="0.2">
      <c r="C1570" s="114"/>
      <c r="D1570" s="53" t="s">
        <v>186</v>
      </c>
      <c r="E1570" s="53" t="s">
        <v>53</v>
      </c>
      <c r="F1570" s="53" t="s">
        <v>20</v>
      </c>
      <c r="G1570" s="53" t="s">
        <v>192</v>
      </c>
      <c r="H1570" s="110" t="e">
        <v>#N/A</v>
      </c>
      <c r="I1570" s="110" t="e">
        <v>#N/A</v>
      </c>
      <c r="J1570" s="110" t="e">
        <v>#N/A</v>
      </c>
      <c r="K1570" s="110" t="e">
        <v>#N/A</v>
      </c>
      <c r="L1570" s="110">
        <v>0.223</v>
      </c>
      <c r="M1570" s="110">
        <v>0.31</v>
      </c>
      <c r="N1570" s="110" t="e">
        <v>#N/A</v>
      </c>
      <c r="O1570" s="110" t="e">
        <v>#N/A</v>
      </c>
      <c r="P1570" s="110" t="e">
        <v>#N/A</v>
      </c>
      <c r="Q1570" s="110" t="e">
        <v>#N/A</v>
      </c>
      <c r="R1570" s="110" t="e">
        <v>#N/A</v>
      </c>
    </row>
    <row r="1571" spans="3:19" s="79" customFormat="1" ht="13.15" customHeight="1" x14ac:dyDescent="0.2">
      <c r="C1571" s="114"/>
      <c r="D1571" s="53" t="s">
        <v>186</v>
      </c>
      <c r="E1571" s="53" t="s">
        <v>129</v>
      </c>
      <c r="F1571" s="53" t="s">
        <v>20</v>
      </c>
      <c r="G1571" s="53" t="s">
        <v>192</v>
      </c>
      <c r="H1571" s="110">
        <v>0</v>
      </c>
      <c r="I1571" s="110">
        <v>0</v>
      </c>
      <c r="J1571" s="110">
        <v>0</v>
      </c>
      <c r="K1571" s="110">
        <v>0</v>
      </c>
      <c r="L1571" s="110">
        <v>0</v>
      </c>
      <c r="M1571" s="110">
        <v>0</v>
      </c>
      <c r="N1571" s="110" t="e">
        <v>#N/A</v>
      </c>
      <c r="O1571" s="110" t="e">
        <v>#N/A</v>
      </c>
      <c r="P1571" s="110" t="e">
        <v>#N/A</v>
      </c>
      <c r="Q1571" s="110" t="e">
        <v>#N/A</v>
      </c>
      <c r="R1571" s="110" t="e">
        <v>#N/A</v>
      </c>
    </row>
    <row r="1572" spans="3:19" s="79" customFormat="1" ht="13.15" customHeight="1" x14ac:dyDescent="0.2">
      <c r="C1572" s="114"/>
      <c r="D1572" s="53" t="s">
        <v>186</v>
      </c>
      <c r="E1572" s="53" t="s">
        <v>124</v>
      </c>
      <c r="F1572" s="53" t="s">
        <v>20</v>
      </c>
      <c r="G1572" s="53" t="s">
        <v>192</v>
      </c>
      <c r="H1572" s="110">
        <v>5.3742319299577581E-4</v>
      </c>
      <c r="I1572" s="110">
        <v>5.6207276614848075E-4</v>
      </c>
      <c r="J1572" s="110">
        <v>5.6207276614848075E-4</v>
      </c>
      <c r="K1572" s="110">
        <v>5.876957112152306E-3</v>
      </c>
      <c r="L1572" s="110">
        <v>3.0445533940338188E-3</v>
      </c>
      <c r="M1572" s="110">
        <v>2.8756798668202188E-3</v>
      </c>
      <c r="N1572" s="110" t="e">
        <v>#N/A</v>
      </c>
      <c r="O1572" s="110" t="e">
        <v>#N/A</v>
      </c>
      <c r="P1572" s="110" t="e">
        <v>#N/A</v>
      </c>
      <c r="Q1572" s="110" t="e">
        <v>#N/A</v>
      </c>
      <c r="R1572" s="110" t="e">
        <v>#N/A</v>
      </c>
    </row>
    <row r="1573" spans="3:19" s="79" customFormat="1" ht="13.15" customHeight="1" x14ac:dyDescent="0.2">
      <c r="C1573" s="114"/>
      <c r="D1573" s="53" t="s">
        <v>186</v>
      </c>
      <c r="E1573" s="53" t="s">
        <v>134</v>
      </c>
      <c r="F1573" s="53" t="s">
        <v>20</v>
      </c>
      <c r="G1573" s="53" t="s">
        <v>192</v>
      </c>
      <c r="H1573" s="110">
        <v>0.9794121395394888</v>
      </c>
      <c r="I1573" s="110">
        <v>0.96477482281119908</v>
      </c>
      <c r="J1573" s="110">
        <v>0.96477482281119908</v>
      </c>
      <c r="K1573" s="110">
        <v>0.99191749777422056</v>
      </c>
      <c r="L1573" s="110">
        <v>0.99354163986602062</v>
      </c>
      <c r="M1573" s="110">
        <v>0.99518135483061765</v>
      </c>
      <c r="N1573" s="110" t="e">
        <v>#N/A</v>
      </c>
      <c r="O1573" s="110" t="e">
        <v>#N/A</v>
      </c>
      <c r="P1573" s="110" t="e">
        <v>#N/A</v>
      </c>
      <c r="Q1573" s="110" t="e">
        <v>#N/A</v>
      </c>
      <c r="R1573" s="110" t="e">
        <v>#N/A</v>
      </c>
    </row>
    <row r="1574" spans="3:19" s="79" customFormat="1" ht="13.15" customHeight="1" x14ac:dyDescent="0.2">
      <c r="C1574" s="114"/>
      <c r="D1574" s="53" t="s">
        <v>187</v>
      </c>
      <c r="E1574" s="53" t="s">
        <v>31</v>
      </c>
      <c r="F1574" s="53" t="s">
        <v>20</v>
      </c>
      <c r="G1574" s="53" t="s">
        <v>152</v>
      </c>
      <c r="H1574" s="115">
        <v>455099.91164430289</v>
      </c>
      <c r="I1574" s="115">
        <v>456653.92517588485</v>
      </c>
      <c r="J1574" s="115">
        <v>461560.02446068719</v>
      </c>
      <c r="K1574" s="115">
        <v>465143.00197638676</v>
      </c>
      <c r="L1574" s="115">
        <v>465025.15710452572</v>
      </c>
      <c r="M1574" s="115">
        <v>472687.40327865572</v>
      </c>
      <c r="N1574" s="115">
        <v>468743.98067394586</v>
      </c>
      <c r="O1574" s="115">
        <v>475896.63159674412</v>
      </c>
      <c r="P1574" s="115">
        <v>490347.8013366661</v>
      </c>
      <c r="Q1574" s="115">
        <v>516802.60148296901</v>
      </c>
      <c r="R1574" s="115">
        <v>499787.49605391792</v>
      </c>
      <c r="S1574" s="143"/>
    </row>
    <row r="1575" spans="3:19" s="79" customFormat="1" ht="13.15" customHeight="1" x14ac:dyDescent="0.2">
      <c r="C1575" s="114"/>
      <c r="D1575" s="53" t="s">
        <v>187</v>
      </c>
      <c r="E1575" s="53" t="s">
        <v>65</v>
      </c>
      <c r="F1575" s="53" t="s">
        <v>20</v>
      </c>
      <c r="G1575" s="53" t="s">
        <v>192</v>
      </c>
      <c r="H1575" s="110">
        <v>0.98344915551281042</v>
      </c>
      <c r="I1575" s="110">
        <v>0.98977294098597801</v>
      </c>
      <c r="J1575" s="110">
        <v>0.98977253152838318</v>
      </c>
      <c r="K1575" s="110">
        <v>0.98997606598872645</v>
      </c>
      <c r="L1575" s="110">
        <v>0.98562943667720937</v>
      </c>
      <c r="M1575" s="110">
        <v>0.98573652339941653</v>
      </c>
      <c r="N1575" s="110">
        <v>0.98590839734441316</v>
      </c>
      <c r="O1575" s="110">
        <v>0.99541570482063357</v>
      </c>
      <c r="P1575" s="110">
        <v>0.99570730258039875</v>
      </c>
      <c r="Q1575" s="110">
        <v>0.99563401651838312</v>
      </c>
      <c r="R1575" s="110">
        <v>0.99532371846238465</v>
      </c>
    </row>
    <row r="1576" spans="3:19" s="79" customFormat="1" ht="13.15" customHeight="1" x14ac:dyDescent="0.2">
      <c r="C1576" s="114"/>
      <c r="D1576" s="53" t="s">
        <v>187</v>
      </c>
      <c r="E1576" s="53" t="s">
        <v>70</v>
      </c>
      <c r="F1576" s="53" t="s">
        <v>20</v>
      </c>
      <c r="G1576" s="53" t="s">
        <v>192</v>
      </c>
      <c r="H1576" s="110">
        <v>0.87584356617993153</v>
      </c>
      <c r="I1576" s="110">
        <v>0.91597407557134236</v>
      </c>
      <c r="J1576" s="110">
        <v>0.9271039711254585</v>
      </c>
      <c r="K1576" s="110">
        <v>0.92855593499673927</v>
      </c>
      <c r="L1576" s="110">
        <v>0.93334342541221438</v>
      </c>
      <c r="M1576" s="110">
        <v>0.93899717899253576</v>
      </c>
      <c r="N1576" s="110">
        <v>0.9514823387960254</v>
      </c>
      <c r="O1576" s="110">
        <v>0.95525215434880784</v>
      </c>
      <c r="P1576" s="110">
        <v>0.96403040132203155</v>
      </c>
      <c r="Q1576" s="110">
        <v>0.97664890248316805</v>
      </c>
      <c r="R1576" s="110">
        <v>0.98776503445043107</v>
      </c>
    </row>
    <row r="1577" spans="3:19" s="79" customFormat="1" ht="13.15" customHeight="1" x14ac:dyDescent="0.2">
      <c r="C1577" s="114"/>
      <c r="D1577" s="53" t="s">
        <v>187</v>
      </c>
      <c r="E1577" s="53" t="s">
        <v>225</v>
      </c>
      <c r="F1577" s="53" t="s">
        <v>20</v>
      </c>
      <c r="G1577" s="53" t="s">
        <v>192</v>
      </c>
      <c r="H1577" s="110" t="e">
        <v>#N/A</v>
      </c>
      <c r="I1577" s="110" t="e">
        <v>#N/A</v>
      </c>
      <c r="J1577" s="110" t="e">
        <v>#N/A</v>
      </c>
      <c r="K1577" s="110" t="e">
        <v>#N/A</v>
      </c>
      <c r="L1577" s="110" t="e">
        <v>#N/A</v>
      </c>
      <c r="M1577" s="110" t="e">
        <v>#N/A</v>
      </c>
      <c r="N1577" s="110">
        <v>0.67460602364194067</v>
      </c>
      <c r="O1577" s="110">
        <v>0.73465012935059415</v>
      </c>
      <c r="P1577" s="110">
        <v>0.76986199408491707</v>
      </c>
      <c r="Q1577" s="110">
        <v>0.79997176307476081</v>
      </c>
      <c r="R1577" s="110">
        <v>0.81594447332662134</v>
      </c>
    </row>
    <row r="1578" spans="3:19" s="79" customFormat="1" ht="13.15" customHeight="1" x14ac:dyDescent="0.2">
      <c r="C1578" s="114"/>
      <c r="D1578" s="53" t="s">
        <v>187</v>
      </c>
      <c r="E1578" s="53" t="s">
        <v>226</v>
      </c>
      <c r="F1578" s="53" t="s">
        <v>20</v>
      </c>
      <c r="G1578" s="53" t="s">
        <v>192</v>
      </c>
      <c r="H1578" s="110" t="e">
        <v>#N/A</v>
      </c>
      <c r="I1578" s="110" t="e">
        <v>#N/A</v>
      </c>
      <c r="J1578" s="110" t="e">
        <v>#N/A</v>
      </c>
      <c r="K1578" s="110" t="e">
        <v>#N/A</v>
      </c>
      <c r="L1578" s="110" t="e">
        <v>#N/A</v>
      </c>
      <c r="M1578" s="110" t="e">
        <v>#N/A</v>
      </c>
      <c r="N1578" s="110" t="e">
        <v>#N/A</v>
      </c>
      <c r="O1578" s="110" t="e">
        <v>#N/A</v>
      </c>
      <c r="P1578" s="110" t="e">
        <v>#N/A</v>
      </c>
      <c r="Q1578" s="110" t="e">
        <v>#N/A</v>
      </c>
      <c r="R1578" s="110" t="e">
        <v>#N/A</v>
      </c>
      <c r="S1578" s="143"/>
    </row>
    <row r="1579" spans="3:19" s="79" customFormat="1" ht="13.15" customHeight="1" x14ac:dyDescent="0.2">
      <c r="C1579" s="114"/>
      <c r="D1579" s="53" t="s">
        <v>187</v>
      </c>
      <c r="E1579" s="53" t="s">
        <v>74</v>
      </c>
      <c r="F1579" s="53" t="s">
        <v>20</v>
      </c>
      <c r="G1579" s="53" t="s">
        <v>192</v>
      </c>
      <c r="H1579" s="110">
        <v>0.96287806417124744</v>
      </c>
      <c r="I1579" s="110">
        <v>0.97408525385445144</v>
      </c>
      <c r="J1579" s="110">
        <v>0.97362360275439463</v>
      </c>
      <c r="K1579" s="110">
        <v>0.97366163726171218</v>
      </c>
      <c r="L1579" s="110">
        <v>0.96307565448905175</v>
      </c>
      <c r="M1579" s="110">
        <v>0.96328126839850992</v>
      </c>
      <c r="N1579" s="110">
        <v>0.96364425674563203</v>
      </c>
      <c r="O1579" s="110">
        <v>0.98371572504990779</v>
      </c>
      <c r="P1579" s="110">
        <v>0.98419380545548063</v>
      </c>
      <c r="Q1579" s="110">
        <v>0.98406396405327212</v>
      </c>
      <c r="R1579" s="110">
        <v>0.98822715135389005</v>
      </c>
    </row>
    <row r="1580" spans="3:19" s="79" customFormat="1" ht="13.15" customHeight="1" x14ac:dyDescent="0.2">
      <c r="C1580" s="114"/>
      <c r="D1580" s="53" t="s">
        <v>187</v>
      </c>
      <c r="E1580" s="53" t="s">
        <v>78</v>
      </c>
      <c r="F1580" s="53" t="s">
        <v>20</v>
      </c>
      <c r="G1580" s="53" t="s">
        <v>192</v>
      </c>
      <c r="H1580" s="110">
        <v>0.33918855577243162</v>
      </c>
      <c r="I1580" s="110">
        <v>0.38723096742253116</v>
      </c>
      <c r="J1580" s="110">
        <v>0.39739888833170273</v>
      </c>
      <c r="K1580" s="110">
        <v>0.55482043484653976</v>
      </c>
      <c r="L1580" s="110">
        <v>0.60554329674619922</v>
      </c>
      <c r="M1580" s="110">
        <v>0.60441084206440399</v>
      </c>
      <c r="N1580" s="110">
        <v>0.67627973851274303</v>
      </c>
      <c r="O1580" s="110">
        <v>0.85771567373874347</v>
      </c>
      <c r="P1580" s="110">
        <v>0.89284992979790623</v>
      </c>
      <c r="Q1580" s="110">
        <v>0.92736181788704464</v>
      </c>
      <c r="R1580" s="110">
        <v>0.95925245107790424</v>
      </c>
    </row>
    <row r="1581" spans="3:19" s="79" customFormat="1" ht="13.15" customHeight="1" x14ac:dyDescent="0.2">
      <c r="C1581" s="114"/>
      <c r="D1581" s="53" t="s">
        <v>187</v>
      </c>
      <c r="E1581" s="53" t="s">
        <v>82</v>
      </c>
      <c r="F1581" s="53" t="s">
        <v>20</v>
      </c>
      <c r="G1581" s="53" t="s">
        <v>192</v>
      </c>
      <c r="H1581" s="110" t="e">
        <v>#N/A</v>
      </c>
      <c r="I1581" s="110" t="e">
        <v>#N/A</v>
      </c>
      <c r="J1581" s="110" t="e">
        <v>#N/A</v>
      </c>
      <c r="K1581" s="110" t="e">
        <v>#N/A</v>
      </c>
      <c r="L1581" s="110" t="e">
        <v>#N/A</v>
      </c>
      <c r="M1581" s="110" t="e">
        <v>#N/A</v>
      </c>
      <c r="N1581" s="110">
        <v>0.37380172086685642</v>
      </c>
      <c r="O1581" s="110">
        <v>0.81407384351541301</v>
      </c>
      <c r="P1581" s="110">
        <v>0.86345446812619464</v>
      </c>
      <c r="Q1581" s="110">
        <v>0.90564172598388903</v>
      </c>
      <c r="R1581" s="110">
        <v>0.94636937232965812</v>
      </c>
    </row>
    <row r="1582" spans="3:19" s="79" customFormat="1" ht="13.15" customHeight="1" x14ac:dyDescent="0.2">
      <c r="C1582" s="114"/>
      <c r="D1582" s="53" t="s">
        <v>187</v>
      </c>
      <c r="E1582" s="53" t="s">
        <v>86</v>
      </c>
      <c r="F1582" s="53" t="s">
        <v>20</v>
      </c>
      <c r="G1582" s="53" t="s">
        <v>192</v>
      </c>
      <c r="H1582" s="110">
        <v>4.3824037292425995E-3</v>
      </c>
      <c r="I1582" s="110">
        <v>6.1647004430225673E-2</v>
      </c>
      <c r="J1582" s="110">
        <v>6.5856362882495315E-2</v>
      </c>
      <c r="K1582" s="110">
        <v>7.2729601611337458E-2</v>
      </c>
      <c r="L1582" s="110">
        <v>7.5935003110113988E-2</v>
      </c>
      <c r="M1582" s="110">
        <v>8.2066402916213796E-2</v>
      </c>
      <c r="N1582" s="110">
        <v>8.5593870464657149E-2</v>
      </c>
      <c r="O1582" s="110">
        <v>0.20425633307137778</v>
      </c>
      <c r="P1582" s="110">
        <v>0.21109914170682714</v>
      </c>
      <c r="Q1582" s="110">
        <v>0.2129110799447593</v>
      </c>
      <c r="R1582" s="110">
        <v>0.23533836111507433</v>
      </c>
    </row>
    <row r="1583" spans="3:19" s="79" customFormat="1" ht="13.15" customHeight="1" x14ac:dyDescent="0.2">
      <c r="C1583" s="114"/>
      <c r="D1583" s="53" t="s">
        <v>187</v>
      </c>
      <c r="E1583" s="53" t="s">
        <v>90</v>
      </c>
      <c r="F1583" s="53" t="s">
        <v>20</v>
      </c>
      <c r="G1583" s="53" t="s">
        <v>192</v>
      </c>
      <c r="H1583" s="110">
        <v>0.75840175162169288</v>
      </c>
      <c r="I1583" s="110">
        <v>0.77579075111160545</v>
      </c>
      <c r="J1583" s="110">
        <v>0.77975052396628586</v>
      </c>
      <c r="K1583" s="110">
        <v>0.78203455851655268</v>
      </c>
      <c r="L1583" s="110">
        <v>0.78149724382052788</v>
      </c>
      <c r="M1583" s="110">
        <v>0.79654299357790148</v>
      </c>
      <c r="N1583" s="110">
        <v>0.79763225572556251</v>
      </c>
      <c r="O1583" s="110">
        <v>0.79584960286630568</v>
      </c>
      <c r="P1583" s="110">
        <v>0.82224806168656372</v>
      </c>
      <c r="Q1583" s="110">
        <v>0.83265785354007293</v>
      </c>
      <c r="R1583" s="110">
        <v>0.83273068452085819</v>
      </c>
    </row>
    <row r="1584" spans="3:19" s="79" customFormat="1" ht="13.15" customHeight="1" x14ac:dyDescent="0.2">
      <c r="C1584" s="114"/>
      <c r="D1584" s="53" t="s">
        <v>187</v>
      </c>
      <c r="E1584" s="53" t="s">
        <v>94</v>
      </c>
      <c r="F1584" s="53" t="s">
        <v>20</v>
      </c>
      <c r="G1584" s="53" t="s">
        <v>192</v>
      </c>
      <c r="H1584" s="110" t="e">
        <v>#N/A</v>
      </c>
      <c r="I1584" s="110" t="e">
        <v>#N/A</v>
      </c>
      <c r="J1584" s="110" t="e">
        <v>#N/A</v>
      </c>
      <c r="K1584" s="110" t="e">
        <v>#N/A</v>
      </c>
      <c r="L1584" s="110" t="e">
        <v>#N/A</v>
      </c>
      <c r="M1584" s="110" t="e">
        <v>#N/A</v>
      </c>
      <c r="N1584" s="110">
        <v>0.6301294820231943</v>
      </c>
      <c r="O1584" s="110">
        <v>0.64217797736863591</v>
      </c>
      <c r="P1584" s="110">
        <v>0.68246589119984769</v>
      </c>
      <c r="Q1584" s="110">
        <v>0.7154475619032189</v>
      </c>
      <c r="R1584" s="110">
        <v>0.72859031555036691</v>
      </c>
    </row>
    <row r="1585" spans="3:19" s="79" customFormat="1" ht="13.15" customHeight="1" x14ac:dyDescent="0.2">
      <c r="C1585" s="114"/>
      <c r="D1585" s="53" t="s">
        <v>187</v>
      </c>
      <c r="E1585" s="53" t="s">
        <v>98</v>
      </c>
      <c r="F1585" s="53" t="s">
        <v>20</v>
      </c>
      <c r="G1585" s="53" t="s">
        <v>192</v>
      </c>
      <c r="H1585" s="110" t="e">
        <v>#N/A</v>
      </c>
      <c r="I1585" s="110" t="e">
        <v>#N/A</v>
      </c>
      <c r="J1585" s="110" t="e">
        <v>#N/A</v>
      </c>
      <c r="K1585" s="110" t="e">
        <v>#N/A</v>
      </c>
      <c r="L1585" s="110" t="e">
        <v>#N/A</v>
      </c>
      <c r="M1585" s="110" t="e">
        <v>#N/A</v>
      </c>
      <c r="N1585" s="110">
        <v>0</v>
      </c>
      <c r="O1585" s="110">
        <v>0</v>
      </c>
      <c r="P1585" s="110">
        <v>0</v>
      </c>
      <c r="Q1585" s="110">
        <v>0</v>
      </c>
      <c r="R1585" s="110">
        <v>0</v>
      </c>
    </row>
    <row r="1586" spans="3:19" s="79" customFormat="1" ht="13.15" customHeight="1" x14ac:dyDescent="0.2">
      <c r="C1586" s="114"/>
      <c r="D1586" s="53" t="s">
        <v>187</v>
      </c>
      <c r="E1586" s="53" t="s">
        <v>102</v>
      </c>
      <c r="F1586" s="53" t="s">
        <v>20</v>
      </c>
      <c r="G1586" s="53" t="s">
        <v>192</v>
      </c>
      <c r="H1586" s="110">
        <v>0.25703197953752538</v>
      </c>
      <c r="I1586" s="110">
        <v>0.69884638665426946</v>
      </c>
      <c r="J1586" s="110">
        <v>0.72182267975267655</v>
      </c>
      <c r="K1586" s="110">
        <v>0.93769082529694536</v>
      </c>
      <c r="L1586" s="110">
        <v>0.99380204714526432</v>
      </c>
      <c r="M1586" s="110">
        <v>0.99689230838852583</v>
      </c>
      <c r="N1586" s="110">
        <v>0.99785537063594154</v>
      </c>
      <c r="O1586" s="110">
        <v>0.99900000000000011</v>
      </c>
      <c r="P1586" s="110">
        <v>0.99948223896393895</v>
      </c>
      <c r="Q1586" s="110">
        <v>0.99800259411780923</v>
      </c>
      <c r="R1586" s="110" t="e">
        <v>#N/A</v>
      </c>
    </row>
    <row r="1587" spans="3:19" s="79" customFormat="1" ht="13.15" customHeight="1" x14ac:dyDescent="0.2">
      <c r="C1587" s="114"/>
      <c r="D1587" s="53" t="s">
        <v>187</v>
      </c>
      <c r="E1587" s="53" t="s">
        <v>108</v>
      </c>
      <c r="F1587" s="53" t="s">
        <v>20</v>
      </c>
      <c r="G1587" s="53" t="s">
        <v>192</v>
      </c>
      <c r="H1587" s="110" t="e">
        <v>#N/A</v>
      </c>
      <c r="I1587" s="110" t="e">
        <v>#N/A</v>
      </c>
      <c r="J1587" s="110" t="e">
        <v>#N/A</v>
      </c>
      <c r="K1587" s="110" t="e">
        <v>#N/A</v>
      </c>
      <c r="L1587" s="110" t="e">
        <v>#N/A</v>
      </c>
      <c r="M1587" s="110" t="e">
        <v>#N/A</v>
      </c>
      <c r="N1587" s="110" t="e">
        <v>#N/A</v>
      </c>
      <c r="O1587" s="110">
        <v>0.39960000000000012</v>
      </c>
      <c r="P1587" s="110">
        <v>0.88812054589545719</v>
      </c>
      <c r="Q1587" s="110">
        <v>0.89967000617223458</v>
      </c>
      <c r="R1587" s="110">
        <v>0.93017265146377215</v>
      </c>
    </row>
    <row r="1588" spans="3:19" s="79" customFormat="1" ht="13.15" customHeight="1" x14ac:dyDescent="0.2">
      <c r="C1588" s="114"/>
      <c r="D1588" s="53" t="s">
        <v>187</v>
      </c>
      <c r="E1588" s="53" t="s">
        <v>207</v>
      </c>
      <c r="F1588" s="53" t="s">
        <v>20</v>
      </c>
      <c r="G1588" s="53" t="s">
        <v>192</v>
      </c>
      <c r="H1588" s="110" t="e">
        <v>#N/A</v>
      </c>
      <c r="I1588" s="110" t="e">
        <v>#N/A</v>
      </c>
      <c r="J1588" s="110" t="e">
        <v>#N/A</v>
      </c>
      <c r="K1588" s="110" t="e">
        <v>#N/A</v>
      </c>
      <c r="L1588" s="110" t="e">
        <v>#N/A</v>
      </c>
      <c r="M1588" s="110" t="e">
        <v>#N/A</v>
      </c>
      <c r="N1588" s="110" t="e">
        <v>#N/A</v>
      </c>
      <c r="O1588" s="110" t="e">
        <v>#N/A</v>
      </c>
      <c r="P1588" s="110" t="e">
        <v>#N/A</v>
      </c>
      <c r="Q1588" s="110">
        <v>0.70576372216037053</v>
      </c>
      <c r="R1588" s="110">
        <v>0.92958107929510692</v>
      </c>
    </row>
    <row r="1589" spans="3:19" s="79" customFormat="1" ht="13.15" customHeight="1" x14ac:dyDescent="0.2">
      <c r="C1589" s="114"/>
      <c r="D1589" s="53" t="s">
        <v>187</v>
      </c>
      <c r="E1589" s="53" t="s">
        <v>112</v>
      </c>
      <c r="F1589" s="53" t="s">
        <v>20</v>
      </c>
      <c r="G1589" s="53" t="s">
        <v>192</v>
      </c>
      <c r="H1589" s="110">
        <v>1</v>
      </c>
      <c r="I1589" s="110">
        <v>1</v>
      </c>
      <c r="J1589" s="110">
        <v>1</v>
      </c>
      <c r="K1589" s="110">
        <v>1</v>
      </c>
      <c r="L1589" s="110">
        <v>1</v>
      </c>
      <c r="M1589" s="110">
        <v>1</v>
      </c>
      <c r="N1589" s="110">
        <v>1</v>
      </c>
      <c r="O1589" s="110">
        <v>1</v>
      </c>
      <c r="P1589" s="110">
        <v>1</v>
      </c>
      <c r="Q1589" s="110">
        <v>1</v>
      </c>
      <c r="R1589" s="110">
        <v>1</v>
      </c>
    </row>
    <row r="1590" spans="3:19" s="79" customFormat="1" ht="13.15" customHeight="1" x14ac:dyDescent="0.2">
      <c r="C1590" s="114"/>
      <c r="D1590" s="53" t="s">
        <v>187</v>
      </c>
      <c r="E1590" s="53" t="s">
        <v>52</v>
      </c>
      <c r="F1590" s="53" t="s">
        <v>20</v>
      </c>
      <c r="G1590" s="53" t="s">
        <v>192</v>
      </c>
      <c r="H1590" s="110">
        <v>0.99248888455559225</v>
      </c>
      <c r="I1590" s="110">
        <v>0.99593101006875762</v>
      </c>
      <c r="J1590" s="110">
        <v>0.99580880178678011</v>
      </c>
      <c r="K1590" s="110">
        <v>0.99847265139208663</v>
      </c>
      <c r="L1590" s="110">
        <v>0.99909328641088269</v>
      </c>
      <c r="M1590" s="110">
        <v>0.99932751571822975</v>
      </c>
      <c r="N1590" s="110" t="e">
        <v>#N/A</v>
      </c>
      <c r="O1590" s="110" t="e">
        <v>#N/A</v>
      </c>
      <c r="P1590" s="110" t="e">
        <v>#N/A</v>
      </c>
      <c r="Q1590" s="110" t="e">
        <v>#N/A</v>
      </c>
      <c r="R1590" s="110" t="e">
        <v>#N/A</v>
      </c>
    </row>
    <row r="1591" spans="3:19" s="79" customFormat="1" ht="13.15" customHeight="1" x14ac:dyDescent="0.2">
      <c r="C1591" s="114"/>
      <c r="D1591" s="53" t="s">
        <v>187</v>
      </c>
      <c r="E1591" s="53" t="s">
        <v>53</v>
      </c>
      <c r="F1591" s="53" t="s">
        <v>20</v>
      </c>
      <c r="G1591" s="53" t="s">
        <v>192</v>
      </c>
      <c r="H1591" s="110" t="e">
        <v>#N/A</v>
      </c>
      <c r="I1591" s="110" t="e">
        <v>#N/A</v>
      </c>
      <c r="J1591" s="110" t="e">
        <v>#N/A</v>
      </c>
      <c r="K1591" s="110" t="e">
        <v>#N/A</v>
      </c>
      <c r="L1591" s="110">
        <v>0.79757901137065523</v>
      </c>
      <c r="M1591" s="110">
        <v>0.81403181740410846</v>
      </c>
      <c r="N1591" s="110" t="e">
        <v>#N/A</v>
      </c>
      <c r="O1591" s="110" t="e">
        <v>#N/A</v>
      </c>
      <c r="P1591" s="110" t="e">
        <v>#N/A</v>
      </c>
      <c r="Q1591" s="110" t="e">
        <v>#N/A</v>
      </c>
      <c r="R1591" s="110" t="e">
        <v>#N/A</v>
      </c>
    </row>
    <row r="1592" spans="3:19" s="79" customFormat="1" ht="13.15" customHeight="1" x14ac:dyDescent="0.2">
      <c r="C1592" s="114"/>
      <c r="D1592" s="53" t="s">
        <v>187</v>
      </c>
      <c r="E1592" s="53" t="s">
        <v>129</v>
      </c>
      <c r="F1592" s="53" t="s">
        <v>20</v>
      </c>
      <c r="G1592" s="53" t="s">
        <v>192</v>
      </c>
      <c r="H1592" s="110">
        <v>0</v>
      </c>
      <c r="I1592" s="110">
        <v>0</v>
      </c>
      <c r="J1592" s="110">
        <v>0</v>
      </c>
      <c r="K1592" s="110">
        <v>0</v>
      </c>
      <c r="L1592" s="110">
        <v>0</v>
      </c>
      <c r="M1592" s="110">
        <v>0</v>
      </c>
      <c r="N1592" s="110" t="e">
        <v>#N/A</v>
      </c>
      <c r="O1592" s="110" t="e">
        <v>#N/A</v>
      </c>
      <c r="P1592" s="110" t="e">
        <v>#N/A</v>
      </c>
      <c r="Q1592" s="110" t="e">
        <v>#N/A</v>
      </c>
      <c r="R1592" s="110" t="e">
        <v>#N/A</v>
      </c>
    </row>
    <row r="1593" spans="3:19" s="79" customFormat="1" ht="13.15" customHeight="1" x14ac:dyDescent="0.2">
      <c r="C1593" s="114"/>
      <c r="D1593" s="53" t="s">
        <v>187</v>
      </c>
      <c r="E1593" s="53" t="s">
        <v>124</v>
      </c>
      <c r="F1593" s="53" t="s">
        <v>20</v>
      </c>
      <c r="G1593" s="53" t="s">
        <v>192</v>
      </c>
      <c r="H1593" s="110">
        <v>0.77483652393658575</v>
      </c>
      <c r="I1593" s="110">
        <v>0.77579075111160545</v>
      </c>
      <c r="J1593" s="110">
        <v>0.77975052396628586</v>
      </c>
      <c r="K1593" s="110">
        <v>0.78203455851655268</v>
      </c>
      <c r="L1593" s="110">
        <v>0.78149724382052788</v>
      </c>
      <c r="M1593" s="110">
        <v>0.79654299357790148</v>
      </c>
      <c r="N1593" s="110" t="e">
        <v>#N/A</v>
      </c>
      <c r="O1593" s="110" t="e">
        <v>#N/A</v>
      </c>
      <c r="P1593" s="110" t="e">
        <v>#N/A</v>
      </c>
      <c r="Q1593" s="110" t="e">
        <v>#N/A</v>
      </c>
      <c r="R1593" s="110" t="e">
        <v>#N/A</v>
      </c>
    </row>
    <row r="1594" spans="3:19" s="79" customFormat="1" ht="13.15" customHeight="1" x14ac:dyDescent="0.2">
      <c r="C1594" s="114"/>
      <c r="D1594" s="53" t="s">
        <v>187</v>
      </c>
      <c r="E1594" s="53" t="s">
        <v>134</v>
      </c>
      <c r="F1594" s="53" t="s">
        <v>20</v>
      </c>
      <c r="G1594" s="53" t="s">
        <v>192</v>
      </c>
      <c r="H1594" s="110">
        <v>0.96031232925614174</v>
      </c>
      <c r="I1594" s="110">
        <v>0.96142733808972525</v>
      </c>
      <c r="J1594" s="110">
        <v>0.97589967878086681</v>
      </c>
      <c r="K1594" s="110">
        <v>0.98695558847834208</v>
      </c>
      <c r="L1594" s="110">
        <v>0.99323079883108467</v>
      </c>
      <c r="M1594" s="110">
        <v>0.99322931007376469</v>
      </c>
      <c r="N1594" s="110" t="e">
        <v>#N/A</v>
      </c>
      <c r="O1594" s="110" t="e">
        <v>#N/A</v>
      </c>
      <c r="P1594" s="110" t="e">
        <v>#N/A</v>
      </c>
      <c r="Q1594" s="110" t="e">
        <v>#N/A</v>
      </c>
      <c r="R1594" s="110" t="e">
        <v>#N/A</v>
      </c>
    </row>
    <row r="1595" spans="3:19" s="79" customFormat="1" ht="13.15" customHeight="1" x14ac:dyDescent="0.2">
      <c r="C1595" s="114"/>
      <c r="D1595" s="53" t="s">
        <v>188</v>
      </c>
      <c r="E1595" s="53" t="s">
        <v>31</v>
      </c>
      <c r="F1595" s="53" t="s">
        <v>20</v>
      </c>
      <c r="G1595" s="53" t="s">
        <v>152</v>
      </c>
      <c r="H1595" s="115">
        <v>2287166.6500000004</v>
      </c>
      <c r="I1595" s="115">
        <v>2398924.7826086949</v>
      </c>
      <c r="J1595" s="115">
        <v>2398924.7826086949</v>
      </c>
      <c r="K1595" s="115">
        <v>2449311.3820933998</v>
      </c>
      <c r="L1595" s="115">
        <v>2410407.2274721861</v>
      </c>
      <c r="M1595" s="115">
        <v>2675725.0555340387</v>
      </c>
      <c r="N1595" s="115">
        <v>2675725.0555340387</v>
      </c>
      <c r="O1595" s="115">
        <v>2701193.0593615249</v>
      </c>
      <c r="P1595" s="115">
        <v>2659970.5754175615</v>
      </c>
      <c r="Q1595" s="115">
        <v>2651369.5794703308</v>
      </c>
      <c r="R1595" s="115">
        <v>2624964.2152908654</v>
      </c>
      <c r="S1595" s="143"/>
    </row>
    <row r="1596" spans="3:19" s="79" customFormat="1" ht="13.15" customHeight="1" x14ac:dyDescent="0.2">
      <c r="C1596" s="114"/>
      <c r="D1596" s="53" t="s">
        <v>188</v>
      </c>
      <c r="E1596" s="53" t="s">
        <v>65</v>
      </c>
      <c r="F1596" s="53" t="s">
        <v>20</v>
      </c>
      <c r="G1596" s="53" t="s">
        <v>192</v>
      </c>
      <c r="H1596" s="110">
        <v>1</v>
      </c>
      <c r="I1596" s="110">
        <v>1</v>
      </c>
      <c r="J1596" s="110">
        <v>1</v>
      </c>
      <c r="K1596" s="110">
        <v>1</v>
      </c>
      <c r="L1596" s="110">
        <v>1</v>
      </c>
      <c r="M1596" s="110">
        <v>1</v>
      </c>
      <c r="N1596" s="110">
        <v>1</v>
      </c>
      <c r="O1596" s="110">
        <v>1</v>
      </c>
      <c r="P1596" s="110">
        <v>0.99078123339203605</v>
      </c>
      <c r="Q1596" s="110">
        <v>0.99225274770559746</v>
      </c>
      <c r="R1596" s="110">
        <v>0.99865828196780226</v>
      </c>
    </row>
    <row r="1597" spans="3:19" s="79" customFormat="1" ht="13.15" customHeight="1" x14ac:dyDescent="0.2">
      <c r="C1597" s="114"/>
      <c r="D1597" s="53" t="s">
        <v>188</v>
      </c>
      <c r="E1597" s="53" t="s">
        <v>70</v>
      </c>
      <c r="F1597" s="53" t="s">
        <v>20</v>
      </c>
      <c r="G1597" s="53" t="s">
        <v>192</v>
      </c>
      <c r="H1597" s="110">
        <v>0.25988719144383293</v>
      </c>
      <c r="I1597" s="110">
        <v>0.45881836882455529</v>
      </c>
      <c r="J1597" s="110">
        <v>0.47430242891101587</v>
      </c>
      <c r="K1597" s="110">
        <v>0.78167937441014901</v>
      </c>
      <c r="L1597" s="110">
        <v>0.85828476704685941</v>
      </c>
      <c r="M1597" s="110">
        <v>0.90287043215515261</v>
      </c>
      <c r="N1597" s="110">
        <v>0.93325434503468296</v>
      </c>
      <c r="O1597" s="110">
        <v>0.95507893363849961</v>
      </c>
      <c r="P1597" s="110">
        <v>0.96749275188373784</v>
      </c>
      <c r="Q1597" s="110">
        <v>0.97211238584736859</v>
      </c>
      <c r="R1597" s="110">
        <v>0.98709417878107175</v>
      </c>
    </row>
    <row r="1598" spans="3:19" s="79" customFormat="1" ht="13.15" customHeight="1" x14ac:dyDescent="0.2">
      <c r="C1598" s="114"/>
      <c r="D1598" s="53" t="s">
        <v>188</v>
      </c>
      <c r="E1598" s="53" t="s">
        <v>225</v>
      </c>
      <c r="F1598" s="53" t="s">
        <v>20</v>
      </c>
      <c r="G1598" s="53" t="s">
        <v>192</v>
      </c>
      <c r="H1598" s="110" t="e">
        <v>#N/A</v>
      </c>
      <c r="I1598" s="110" t="e">
        <v>#N/A</v>
      </c>
      <c r="J1598" s="110" t="e">
        <v>#N/A</v>
      </c>
      <c r="K1598" s="110" t="e">
        <v>#N/A</v>
      </c>
      <c r="L1598" s="110" t="e">
        <v>#N/A</v>
      </c>
      <c r="M1598" s="110" t="e">
        <v>#N/A</v>
      </c>
      <c r="N1598" s="110">
        <v>5.9259965543210148E-2</v>
      </c>
      <c r="O1598" s="110">
        <v>0.11851706241112785</v>
      </c>
      <c r="P1598" s="110">
        <v>0.20524714094416466</v>
      </c>
      <c r="Q1598" s="110">
        <v>0.31167056245732261</v>
      </c>
      <c r="R1598" s="110">
        <v>0.41115204557632462</v>
      </c>
    </row>
    <row r="1599" spans="3:19" s="79" customFormat="1" ht="13.15" customHeight="1" x14ac:dyDescent="0.2">
      <c r="C1599" s="114"/>
      <c r="D1599" s="53" t="s">
        <v>188</v>
      </c>
      <c r="E1599" s="53" t="s">
        <v>226</v>
      </c>
      <c r="F1599" s="53" t="s">
        <v>20</v>
      </c>
      <c r="G1599" s="53" t="s">
        <v>192</v>
      </c>
      <c r="H1599" s="110" t="e">
        <v>#N/A</v>
      </c>
      <c r="I1599" s="110" t="e">
        <v>#N/A</v>
      </c>
      <c r="J1599" s="110" t="e">
        <v>#N/A</v>
      </c>
      <c r="K1599" s="110" t="e">
        <v>#N/A</v>
      </c>
      <c r="L1599" s="110" t="e">
        <v>#N/A</v>
      </c>
      <c r="M1599" s="110" t="e">
        <v>#N/A</v>
      </c>
      <c r="N1599" s="110" t="e">
        <v>#N/A</v>
      </c>
      <c r="O1599" s="110" t="e">
        <v>#N/A</v>
      </c>
      <c r="P1599" s="110" t="e">
        <v>#N/A</v>
      </c>
      <c r="Q1599" s="110" t="e">
        <v>#N/A</v>
      </c>
      <c r="R1599" s="110" t="e">
        <v>#N/A</v>
      </c>
      <c r="S1599" s="143"/>
    </row>
    <row r="1600" spans="3:19" s="79" customFormat="1" ht="13.15" customHeight="1" x14ac:dyDescent="0.2">
      <c r="C1600" s="114"/>
      <c r="D1600" s="53" t="s">
        <v>188</v>
      </c>
      <c r="E1600" s="53" t="s">
        <v>74</v>
      </c>
      <c r="F1600" s="53" t="s">
        <v>20</v>
      </c>
      <c r="G1600" s="53" t="s">
        <v>192</v>
      </c>
      <c r="H1600" s="110">
        <v>0.99727042189951487</v>
      </c>
      <c r="I1600" s="110">
        <v>0.99709896723087754</v>
      </c>
      <c r="J1600" s="110">
        <v>0.99709896723087754</v>
      </c>
      <c r="K1600" s="110">
        <v>0.99500000000000011</v>
      </c>
      <c r="L1600" s="110">
        <v>0.99499999999999988</v>
      </c>
      <c r="M1600" s="110">
        <v>0.995</v>
      </c>
      <c r="N1600" s="110">
        <v>0.99531957667727089</v>
      </c>
      <c r="O1600" s="110">
        <v>0.99539301839323102</v>
      </c>
      <c r="P1600" s="110">
        <v>0.9808004609409493</v>
      </c>
      <c r="Q1600" s="110">
        <v>0.98307815040767443</v>
      </c>
      <c r="R1600" s="110">
        <v>0.99720142969603298</v>
      </c>
    </row>
    <row r="1601" spans="3:18" s="79" customFormat="1" ht="13.15" customHeight="1" x14ac:dyDescent="0.2">
      <c r="C1601" s="114"/>
      <c r="D1601" s="53" t="s">
        <v>188</v>
      </c>
      <c r="E1601" s="53" t="s">
        <v>78</v>
      </c>
      <c r="F1601" s="53" t="s">
        <v>20</v>
      </c>
      <c r="G1601" s="53" t="s">
        <v>192</v>
      </c>
      <c r="H1601" s="110">
        <v>0.25589346539308794</v>
      </c>
      <c r="I1601" s="110">
        <v>0.42393629374565123</v>
      </c>
      <c r="J1601" s="110">
        <v>0.43885271563405787</v>
      </c>
      <c r="K1601" s="110">
        <v>0.75964971040534368</v>
      </c>
      <c r="L1601" s="110">
        <v>0.8290027789793929</v>
      </c>
      <c r="M1601" s="110">
        <v>0.86620125806278803</v>
      </c>
      <c r="N1601" s="110">
        <v>0.89412298621825403</v>
      </c>
      <c r="O1601" s="110">
        <v>0.92319072603664787</v>
      </c>
      <c r="P1601" s="110">
        <v>0.93791836026859232</v>
      </c>
      <c r="Q1601" s="110">
        <v>0.95491725853709986</v>
      </c>
      <c r="R1601" s="110">
        <v>0.96501569697345801</v>
      </c>
    </row>
    <row r="1602" spans="3:18" s="79" customFormat="1" ht="13.15" customHeight="1" x14ac:dyDescent="0.2">
      <c r="C1602" s="114"/>
      <c r="D1602" s="53" t="s">
        <v>188</v>
      </c>
      <c r="E1602" s="53" t="s">
        <v>82</v>
      </c>
      <c r="F1602" s="53" t="s">
        <v>20</v>
      </c>
      <c r="G1602" s="53" t="s">
        <v>192</v>
      </c>
      <c r="H1602" s="110" t="e">
        <v>#N/A</v>
      </c>
      <c r="I1602" s="110" t="e">
        <v>#N/A</v>
      </c>
      <c r="J1602" s="110" t="e">
        <v>#N/A</v>
      </c>
      <c r="K1602" s="110" t="e">
        <v>#N/A</v>
      </c>
      <c r="L1602" s="110" t="e">
        <v>#N/A</v>
      </c>
      <c r="M1602" s="110" t="e">
        <v>#N/A</v>
      </c>
      <c r="N1602" s="110">
        <v>4.4995811599728285E-2</v>
      </c>
      <c r="O1602" s="110">
        <v>6.2995082516575873E-2</v>
      </c>
      <c r="P1602" s="110">
        <v>6.9289620609578079E-2</v>
      </c>
      <c r="Q1602" s="110">
        <v>7.0678013350663496E-2</v>
      </c>
      <c r="R1602" s="110">
        <v>7.2091500228267533E-2</v>
      </c>
    </row>
    <row r="1603" spans="3:18" s="79" customFormat="1" ht="13.15" customHeight="1" x14ac:dyDescent="0.2">
      <c r="C1603" s="114"/>
      <c r="D1603" s="53" t="s">
        <v>188</v>
      </c>
      <c r="E1603" s="53" t="s">
        <v>86</v>
      </c>
      <c r="F1603" s="53" t="s">
        <v>20</v>
      </c>
      <c r="G1603" s="53" t="s">
        <v>192</v>
      </c>
      <c r="H1603" s="110">
        <v>4.5645996106142934E-3</v>
      </c>
      <c r="I1603" s="110">
        <v>7.7812810244264488E-3</v>
      </c>
      <c r="J1603" s="110">
        <v>9.1152119684888896E-3</v>
      </c>
      <c r="K1603" s="110">
        <v>2.4704904831682584E-2</v>
      </c>
      <c r="L1603" s="110">
        <v>4.3145592109279443E-2</v>
      </c>
      <c r="M1603" s="110">
        <v>5.867342427360811E-2</v>
      </c>
      <c r="N1603" s="110">
        <v>8.1000000000000003E-2</v>
      </c>
      <c r="O1603" s="110">
        <v>0.11851706241112785</v>
      </c>
      <c r="P1603" s="110">
        <v>0.20232642811374477</v>
      </c>
      <c r="Q1603" s="110">
        <v>0.29458103640685818</v>
      </c>
      <c r="R1603" s="110">
        <v>0.39404210832454911</v>
      </c>
    </row>
    <row r="1604" spans="3:18" s="79" customFormat="1" ht="13.15" customHeight="1" x14ac:dyDescent="0.2">
      <c r="C1604" s="114"/>
      <c r="D1604" s="53" t="s">
        <v>188</v>
      </c>
      <c r="E1604" s="53" t="s">
        <v>90</v>
      </c>
      <c r="F1604" s="53" t="s">
        <v>20</v>
      </c>
      <c r="G1604" s="53" t="s">
        <v>192</v>
      </c>
      <c r="H1604" s="110">
        <v>3.2826053361699713E-2</v>
      </c>
      <c r="I1604" s="110">
        <v>2.3540471470137599E-2</v>
      </c>
      <c r="J1604" s="110">
        <v>2.3540471470137599E-2</v>
      </c>
      <c r="K1604" s="110">
        <v>2.2924766124129511E-2</v>
      </c>
      <c r="L1604" s="110">
        <v>2.216658650908292E-2</v>
      </c>
      <c r="M1604" s="110">
        <v>3.113959703283873E-2</v>
      </c>
      <c r="N1604" s="110">
        <v>3.113959703283873E-2</v>
      </c>
      <c r="O1604" s="110">
        <v>3.1209033424613883E-2</v>
      </c>
      <c r="P1604" s="110">
        <v>3.1741420654772645E-2</v>
      </c>
      <c r="Q1604" s="110">
        <v>3.1904599062697589E-2</v>
      </c>
      <c r="R1604" s="110">
        <v>3.2564632191911781E-2</v>
      </c>
    </row>
    <row r="1605" spans="3:18" s="79" customFormat="1" ht="13.15" customHeight="1" x14ac:dyDescent="0.2">
      <c r="C1605" s="114"/>
      <c r="D1605" s="53" t="s">
        <v>188</v>
      </c>
      <c r="E1605" s="53" t="s">
        <v>94</v>
      </c>
      <c r="F1605" s="53" t="s">
        <v>20</v>
      </c>
      <c r="G1605" s="53" t="s">
        <v>192</v>
      </c>
      <c r="H1605" s="110" t="e">
        <v>#N/A</v>
      </c>
      <c r="I1605" s="110" t="e">
        <v>#N/A</v>
      </c>
      <c r="J1605" s="110" t="e">
        <v>#N/A</v>
      </c>
      <c r="K1605" s="110" t="e">
        <v>#N/A</v>
      </c>
      <c r="L1605" s="110" t="e">
        <v>#N/A</v>
      </c>
      <c r="M1605" s="110" t="e">
        <v>#N/A</v>
      </c>
      <c r="N1605" s="110">
        <v>0</v>
      </c>
      <c r="O1605" s="110">
        <v>0</v>
      </c>
      <c r="P1605" s="110">
        <v>4.4387774754435349E-3</v>
      </c>
      <c r="Q1605" s="110">
        <v>3.1904599062697589E-2</v>
      </c>
      <c r="R1605" s="110">
        <v>3.2564632191911781E-2</v>
      </c>
    </row>
    <row r="1606" spans="3:18" s="79" customFormat="1" ht="13.15" customHeight="1" x14ac:dyDescent="0.2">
      <c r="C1606" s="114"/>
      <c r="D1606" s="53" t="s">
        <v>188</v>
      </c>
      <c r="E1606" s="53" t="s">
        <v>98</v>
      </c>
      <c r="F1606" s="53" t="s">
        <v>20</v>
      </c>
      <c r="G1606" s="53" t="s">
        <v>192</v>
      </c>
      <c r="H1606" s="110" t="e">
        <v>#N/A</v>
      </c>
      <c r="I1606" s="110" t="e">
        <v>#N/A</v>
      </c>
      <c r="J1606" s="110" t="e">
        <v>#N/A</v>
      </c>
      <c r="K1606" s="110" t="e">
        <v>#N/A</v>
      </c>
      <c r="L1606" s="110" t="e">
        <v>#N/A</v>
      </c>
      <c r="M1606" s="110" t="e">
        <v>#N/A</v>
      </c>
      <c r="N1606" s="110">
        <v>1.5054346432404215E-2</v>
      </c>
      <c r="O1606" s="110">
        <v>2.8333574465591801E-2</v>
      </c>
      <c r="P1606" s="110">
        <v>3.4931399963391514E-2</v>
      </c>
      <c r="Q1606" s="110">
        <v>3.8106676312756327E-2</v>
      </c>
      <c r="R1606" s="110">
        <v>3.5548834332285111E-2</v>
      </c>
    </row>
    <row r="1607" spans="3:18" s="79" customFormat="1" ht="13.15" customHeight="1" x14ac:dyDescent="0.2">
      <c r="C1607" s="114"/>
      <c r="D1607" s="53" t="s">
        <v>188</v>
      </c>
      <c r="E1607" s="53" t="s">
        <v>102</v>
      </c>
      <c r="F1607" s="53" t="s">
        <v>20</v>
      </c>
      <c r="G1607" s="53" t="s">
        <v>192</v>
      </c>
      <c r="H1607" s="110">
        <v>0</v>
      </c>
      <c r="I1607" s="110">
        <v>9.4382137168785976E-2</v>
      </c>
      <c r="J1607" s="110">
        <v>0.10126380343284469</v>
      </c>
      <c r="K1607" s="110">
        <v>0.95278200113421818</v>
      </c>
      <c r="L1607" s="110">
        <v>0.95408459349371311</v>
      </c>
      <c r="M1607" s="110">
        <v>0.99349172002341812</v>
      </c>
      <c r="N1607" s="110">
        <v>0.99349172002341812</v>
      </c>
      <c r="O1607" s="110">
        <v>0.99257189280325941</v>
      </c>
      <c r="P1607" s="110">
        <v>0.99013914399256264</v>
      </c>
      <c r="Q1607" s="110">
        <v>0.99042546727772107</v>
      </c>
      <c r="R1607" s="110" t="e">
        <v>#N/A</v>
      </c>
    </row>
    <row r="1608" spans="3:18" s="79" customFormat="1" ht="13.15" customHeight="1" x14ac:dyDescent="0.2">
      <c r="C1608" s="114"/>
      <c r="D1608" s="53" t="s">
        <v>188</v>
      </c>
      <c r="E1608" s="53" t="s">
        <v>108</v>
      </c>
      <c r="F1608" s="53" t="s">
        <v>20</v>
      </c>
      <c r="G1608" s="53" t="s">
        <v>192</v>
      </c>
      <c r="H1608" s="110" t="e">
        <v>#N/A</v>
      </c>
      <c r="I1608" s="110" t="e">
        <v>#N/A</v>
      </c>
      <c r="J1608" s="110" t="e">
        <v>#N/A</v>
      </c>
      <c r="K1608" s="110" t="e">
        <v>#N/A</v>
      </c>
      <c r="L1608" s="110" t="e">
        <v>#N/A</v>
      </c>
      <c r="M1608" s="110" t="e">
        <v>#N/A</v>
      </c>
      <c r="N1608" s="110" t="e">
        <v>#N/A</v>
      </c>
      <c r="O1608" s="110">
        <v>0</v>
      </c>
      <c r="P1608" s="110">
        <v>4.3517350699705477E-2</v>
      </c>
      <c r="Q1608" s="110">
        <v>0.10038945786555342</v>
      </c>
      <c r="R1608" s="110">
        <v>0.5242826743691803</v>
      </c>
    </row>
    <row r="1609" spans="3:18" s="79" customFormat="1" ht="13.15" customHeight="1" x14ac:dyDescent="0.2">
      <c r="C1609" s="114"/>
      <c r="D1609" s="53" t="s">
        <v>188</v>
      </c>
      <c r="E1609" s="53" t="s">
        <v>207</v>
      </c>
      <c r="F1609" s="53" t="s">
        <v>20</v>
      </c>
      <c r="G1609" s="53" t="s">
        <v>192</v>
      </c>
      <c r="H1609" s="110" t="e">
        <v>#N/A</v>
      </c>
      <c r="I1609" s="110" t="e">
        <v>#N/A</v>
      </c>
      <c r="J1609" s="110" t="e">
        <v>#N/A</v>
      </c>
      <c r="K1609" s="110" t="e">
        <v>#N/A</v>
      </c>
      <c r="L1609" s="110" t="e">
        <v>#N/A</v>
      </c>
      <c r="M1609" s="110" t="e">
        <v>#N/A</v>
      </c>
      <c r="N1609" s="110" t="e">
        <v>#N/A</v>
      </c>
      <c r="O1609" s="110" t="e">
        <v>#N/A</v>
      </c>
      <c r="P1609" s="110" t="e">
        <v>#N/A</v>
      </c>
      <c r="Q1609" s="110" t="e">
        <v>#N/A</v>
      </c>
      <c r="R1609" s="110" t="e">
        <v>#N/A</v>
      </c>
    </row>
    <row r="1610" spans="3:18" s="79" customFormat="1" ht="13.15" customHeight="1" x14ac:dyDescent="0.2">
      <c r="C1610" s="114"/>
      <c r="D1610" s="53" t="s">
        <v>188</v>
      </c>
      <c r="E1610" s="53" t="s">
        <v>112</v>
      </c>
      <c r="F1610" s="53" t="s">
        <v>20</v>
      </c>
      <c r="G1610" s="53" t="s">
        <v>192</v>
      </c>
      <c r="H1610" s="110">
        <v>1</v>
      </c>
      <c r="I1610" s="110">
        <v>1</v>
      </c>
      <c r="J1610" s="110">
        <v>1</v>
      </c>
      <c r="K1610" s="110">
        <v>1</v>
      </c>
      <c r="L1610" s="110">
        <v>1</v>
      </c>
      <c r="M1610" s="110">
        <v>1</v>
      </c>
      <c r="N1610" s="110">
        <v>1</v>
      </c>
      <c r="O1610" s="110">
        <v>1</v>
      </c>
      <c r="P1610" s="110">
        <v>1</v>
      </c>
      <c r="Q1610" s="110">
        <v>1</v>
      </c>
      <c r="R1610" s="110">
        <v>1</v>
      </c>
    </row>
    <row r="1611" spans="3:18" s="79" customFormat="1" ht="13.15" customHeight="1" x14ac:dyDescent="0.2">
      <c r="C1611" s="114"/>
      <c r="D1611" s="53" t="s">
        <v>188</v>
      </c>
      <c r="E1611" s="53" t="s">
        <v>52</v>
      </c>
      <c r="F1611" s="53" t="s">
        <v>20</v>
      </c>
      <c r="G1611" s="53" t="s">
        <v>192</v>
      </c>
      <c r="H1611" s="110">
        <v>0.99901988380470652</v>
      </c>
      <c r="I1611" s="110">
        <v>0.99905738649921905</v>
      </c>
      <c r="J1611" s="110">
        <v>0.99910740890962135</v>
      </c>
      <c r="K1611" s="110">
        <v>0.99925443438433925</v>
      </c>
      <c r="L1611" s="110">
        <v>1</v>
      </c>
      <c r="M1611" s="110">
        <v>1</v>
      </c>
      <c r="N1611" s="110" t="e">
        <v>#N/A</v>
      </c>
      <c r="O1611" s="110" t="e">
        <v>#N/A</v>
      </c>
      <c r="P1611" s="110" t="e">
        <v>#N/A</v>
      </c>
      <c r="Q1611" s="110" t="e">
        <v>#N/A</v>
      </c>
      <c r="R1611" s="110" t="e">
        <v>#N/A</v>
      </c>
    </row>
    <row r="1612" spans="3:18" s="79" customFormat="1" ht="13.15" customHeight="1" x14ac:dyDescent="0.2">
      <c r="C1612" s="114"/>
      <c r="D1612" s="53" t="s">
        <v>188</v>
      </c>
      <c r="E1612" s="53" t="s">
        <v>53</v>
      </c>
      <c r="F1612" s="53" t="s">
        <v>20</v>
      </c>
      <c r="G1612" s="53" t="s">
        <v>192</v>
      </c>
      <c r="H1612" s="110" t="e">
        <v>#N/A</v>
      </c>
      <c r="I1612" s="110" t="e">
        <v>#N/A</v>
      </c>
      <c r="J1612" s="110" t="e">
        <v>#N/A</v>
      </c>
      <c r="K1612" s="110" t="e">
        <v>#N/A</v>
      </c>
      <c r="L1612" s="110">
        <v>6.0867123231871018E-2</v>
      </c>
      <c r="M1612" s="110">
        <v>0.1073624520021579</v>
      </c>
      <c r="N1612" s="110" t="e">
        <v>#N/A</v>
      </c>
      <c r="O1612" s="110" t="e">
        <v>#N/A</v>
      </c>
      <c r="P1612" s="110" t="e">
        <v>#N/A</v>
      </c>
      <c r="Q1612" s="110" t="e">
        <v>#N/A</v>
      </c>
      <c r="R1612" s="110" t="e">
        <v>#N/A</v>
      </c>
    </row>
    <row r="1613" spans="3:18" s="79" customFormat="1" ht="13.15" customHeight="1" x14ac:dyDescent="0.2">
      <c r="C1613" s="114"/>
      <c r="D1613" s="53" t="s">
        <v>188</v>
      </c>
      <c r="E1613" s="53" t="s">
        <v>129</v>
      </c>
      <c r="F1613" s="53" t="s">
        <v>20</v>
      </c>
      <c r="G1613" s="53" t="s">
        <v>192</v>
      </c>
      <c r="H1613" s="110">
        <v>2.700000000000001E-2</v>
      </c>
      <c r="I1613" s="110">
        <v>2.7005824217890755E-2</v>
      </c>
      <c r="J1613" s="110">
        <v>2.7005824217890755E-2</v>
      </c>
      <c r="K1613" s="110">
        <v>0</v>
      </c>
      <c r="L1613" s="110">
        <v>0</v>
      </c>
      <c r="M1613" s="110">
        <v>0</v>
      </c>
      <c r="N1613" s="110" t="e">
        <v>#N/A</v>
      </c>
      <c r="O1613" s="110" t="e">
        <v>#N/A</v>
      </c>
      <c r="P1613" s="110" t="e">
        <v>#N/A</v>
      </c>
      <c r="Q1613" s="110" t="e">
        <v>#N/A</v>
      </c>
      <c r="R1613" s="110" t="e">
        <v>#N/A</v>
      </c>
    </row>
    <row r="1614" spans="3:18" s="79" customFormat="1" ht="13.15" customHeight="1" x14ac:dyDescent="0.2">
      <c r="C1614" s="114"/>
      <c r="D1614" s="53" t="s">
        <v>188</v>
      </c>
      <c r="E1614" s="53" t="s">
        <v>124</v>
      </c>
      <c r="F1614" s="53" t="s">
        <v>20</v>
      </c>
      <c r="G1614" s="53" t="s">
        <v>192</v>
      </c>
      <c r="H1614" s="110">
        <v>3.2826053361699713E-2</v>
      </c>
      <c r="I1614" s="110">
        <v>2.3540471470137599E-2</v>
      </c>
      <c r="J1614" s="110">
        <v>2.3540471470137599E-2</v>
      </c>
      <c r="K1614" s="110">
        <v>2.2924766124129511E-2</v>
      </c>
      <c r="L1614" s="110">
        <v>2.216658650908292E-2</v>
      </c>
      <c r="M1614" s="110">
        <v>3.113959703283873E-2</v>
      </c>
      <c r="N1614" s="110" t="e">
        <v>#N/A</v>
      </c>
      <c r="O1614" s="110" t="e">
        <v>#N/A</v>
      </c>
      <c r="P1614" s="110" t="e">
        <v>#N/A</v>
      </c>
      <c r="Q1614" s="110" t="e">
        <v>#N/A</v>
      </c>
      <c r="R1614" s="110" t="e">
        <v>#N/A</v>
      </c>
    </row>
    <row r="1615" spans="3:18" s="79" customFormat="1" ht="13.15" customHeight="1" x14ac:dyDescent="0.2">
      <c r="C1615" s="114"/>
      <c r="D1615" s="53" t="s">
        <v>188</v>
      </c>
      <c r="E1615" s="53" t="s">
        <v>134</v>
      </c>
      <c r="F1615" s="53" t="s">
        <v>20</v>
      </c>
      <c r="G1615" s="53" t="s">
        <v>192</v>
      </c>
      <c r="H1615" s="110">
        <v>0.85100000000000009</v>
      </c>
      <c r="I1615" s="110">
        <v>0.88830164529633737</v>
      </c>
      <c r="J1615" s="110">
        <v>0.88835166770673968</v>
      </c>
      <c r="K1615" s="110">
        <v>0.88829960104702332</v>
      </c>
      <c r="L1615" s="110">
        <v>0.94353030774385449</v>
      </c>
      <c r="M1615" s="110">
        <v>0.9934191802056962</v>
      </c>
      <c r="N1615" s="110" t="e">
        <v>#N/A</v>
      </c>
      <c r="O1615" s="110" t="e">
        <v>#N/A</v>
      </c>
      <c r="P1615" s="110" t="e">
        <v>#N/A</v>
      </c>
      <c r="Q1615" s="110" t="e">
        <v>#N/A</v>
      </c>
      <c r="R1615" s="110" t="e">
        <v>#N/A</v>
      </c>
    </row>
    <row r="1616" spans="3:18" s="79" customFormat="1" ht="13.15" customHeight="1" x14ac:dyDescent="0.2">
      <c r="C1616" s="114"/>
      <c r="D1616" s="53" t="s">
        <v>195</v>
      </c>
      <c r="E1616" s="53" t="s">
        <v>31</v>
      </c>
      <c r="F1616" s="53" t="s">
        <v>20</v>
      </c>
      <c r="G1616" s="53" t="s">
        <v>152</v>
      </c>
      <c r="H1616" s="145">
        <v>30830489.164789952</v>
      </c>
      <c r="I1616" s="145">
        <v>29697195.861408491</v>
      </c>
      <c r="J1616" s="145">
        <v>29784463.711703774</v>
      </c>
      <c r="K1616" s="145">
        <v>29805696.985479534</v>
      </c>
      <c r="L1616" s="145">
        <v>29763951.734848101</v>
      </c>
      <c r="M1616" s="145">
        <v>29754867.634105612</v>
      </c>
      <c r="N1616" s="145">
        <v>30364069.958093997</v>
      </c>
      <c r="O1616" s="145">
        <v>30380549.038694888</v>
      </c>
      <c r="P1616" s="145">
        <v>30163450.323166996</v>
      </c>
      <c r="Q1616" s="145">
        <v>30589813.811859731</v>
      </c>
      <c r="R1616" s="115">
        <v>30617726.943296574</v>
      </c>
    </row>
    <row r="1617" spans="3:19" s="79" customFormat="1" ht="13.15" customHeight="1" x14ac:dyDescent="0.2">
      <c r="C1617" s="114"/>
      <c r="D1617" s="53" t="s">
        <v>195</v>
      </c>
      <c r="E1617" s="53" t="s">
        <v>65</v>
      </c>
      <c r="F1617" s="53" t="s">
        <v>20</v>
      </c>
      <c r="G1617" s="53" t="s">
        <v>192</v>
      </c>
      <c r="H1617" s="144">
        <v>0.83598882312234046</v>
      </c>
      <c r="I1617" s="144">
        <v>0.8373482359162443</v>
      </c>
      <c r="J1617" s="144">
        <v>0.842140716187605</v>
      </c>
      <c r="K1617" s="144">
        <v>0.84989561411375092</v>
      </c>
      <c r="L1617" s="144">
        <v>0.85666175258524069</v>
      </c>
      <c r="M1617" s="144">
        <v>0.86760017756715446</v>
      </c>
      <c r="N1617" s="144">
        <v>0.88357382852938571</v>
      </c>
      <c r="O1617" s="144">
        <v>0.89231689904355771</v>
      </c>
      <c r="P1617" s="144">
        <v>0.9112581485729202</v>
      </c>
      <c r="Q1617" s="144">
        <v>0.90912865849577584</v>
      </c>
      <c r="R1617" s="110">
        <v>0.92151427588292134</v>
      </c>
    </row>
    <row r="1618" spans="3:19" s="79" customFormat="1" ht="13.15" customHeight="1" x14ac:dyDescent="0.2">
      <c r="C1618" s="114"/>
      <c r="D1618" s="53" t="s">
        <v>195</v>
      </c>
      <c r="E1618" s="53" t="s">
        <v>70</v>
      </c>
      <c r="F1618" s="53" t="s">
        <v>20</v>
      </c>
      <c r="G1618" s="53" t="s">
        <v>192</v>
      </c>
      <c r="H1618" s="144">
        <v>0.16674713236800912</v>
      </c>
      <c r="I1618" s="144">
        <v>0.21240880292796804</v>
      </c>
      <c r="J1618" s="144">
        <v>0.24414715638479234</v>
      </c>
      <c r="K1618" s="144">
        <v>0.30359623573520317</v>
      </c>
      <c r="L1618" s="144">
        <v>0.38356775252283565</v>
      </c>
      <c r="M1618" s="144">
        <v>0.44369061064680687</v>
      </c>
      <c r="N1618" s="144">
        <v>0.53127450081924343</v>
      </c>
      <c r="O1618" s="144">
        <v>0.59741711321891233</v>
      </c>
      <c r="P1618" s="144">
        <v>0.67795264006877187</v>
      </c>
      <c r="Q1618" s="144">
        <v>0.72289810495910889</v>
      </c>
      <c r="R1618" s="110">
        <v>0.78650765312191928</v>
      </c>
    </row>
    <row r="1619" spans="3:19" s="79" customFormat="1" ht="13.15" customHeight="1" x14ac:dyDescent="0.2">
      <c r="C1619" s="114"/>
      <c r="D1619" s="53" t="s">
        <v>195</v>
      </c>
      <c r="E1619" s="53" t="s">
        <v>225</v>
      </c>
      <c r="F1619" s="53" t="s">
        <v>20</v>
      </c>
      <c r="G1619" s="53" t="s">
        <v>192</v>
      </c>
      <c r="H1619" s="110" t="e">
        <v>#N/A</v>
      </c>
      <c r="I1619" s="110" t="e">
        <v>#N/A</v>
      </c>
      <c r="J1619" s="110" t="e">
        <v>#N/A</v>
      </c>
      <c r="K1619" s="110" t="e">
        <v>#N/A</v>
      </c>
      <c r="L1619" s="110" t="e">
        <v>#N/A</v>
      </c>
      <c r="M1619" s="110" t="e">
        <v>#N/A</v>
      </c>
      <c r="N1619" s="144">
        <v>0.20983072272405351</v>
      </c>
      <c r="O1619" s="144">
        <v>0.27568020062198823</v>
      </c>
      <c r="P1619" s="144">
        <v>0.36147963217008683</v>
      </c>
      <c r="Q1619" s="144">
        <v>0.44195267917491105</v>
      </c>
      <c r="R1619" s="110">
        <v>0.5568647261528169</v>
      </c>
    </row>
    <row r="1620" spans="3:19" s="79" customFormat="1" ht="13.15" customHeight="1" x14ac:dyDescent="0.2">
      <c r="C1620" s="114"/>
      <c r="D1620" s="53" t="s">
        <v>195</v>
      </c>
      <c r="E1620" s="53" t="s">
        <v>226</v>
      </c>
      <c r="F1620" s="53" t="s">
        <v>20</v>
      </c>
      <c r="G1620" s="53" t="s">
        <v>192</v>
      </c>
      <c r="H1620" s="110" t="e">
        <v>#N/A</v>
      </c>
      <c r="I1620" s="110" t="e">
        <v>#N/A</v>
      </c>
      <c r="J1620" s="110" t="e">
        <v>#N/A</v>
      </c>
      <c r="K1620" s="110" t="e">
        <v>#N/A</v>
      </c>
      <c r="L1620" s="110" t="e">
        <v>#N/A</v>
      </c>
      <c r="M1620" s="110" t="e">
        <v>#N/A</v>
      </c>
      <c r="N1620" s="110" t="e">
        <v>#N/A</v>
      </c>
      <c r="O1620" s="110" t="e">
        <v>#N/A</v>
      </c>
      <c r="P1620" s="110" t="e">
        <v>#N/A</v>
      </c>
      <c r="Q1620" s="110" t="e">
        <v>#N/A</v>
      </c>
      <c r="R1620" s="134">
        <v>0.69965775652782969</v>
      </c>
      <c r="S1620" s="79" t="s">
        <v>201</v>
      </c>
    </row>
    <row r="1621" spans="3:19" s="79" customFormat="1" ht="13.15" customHeight="1" x14ac:dyDescent="0.2">
      <c r="C1621" s="114"/>
      <c r="D1621" s="53" t="s">
        <v>195</v>
      </c>
      <c r="E1621" s="53" t="s">
        <v>74</v>
      </c>
      <c r="F1621" s="53" t="s">
        <v>20</v>
      </c>
      <c r="G1621" s="53" t="s">
        <v>192</v>
      </c>
      <c r="H1621" s="144">
        <v>0.76249855597639016</v>
      </c>
      <c r="I1621" s="144">
        <v>0.75895603798987088</v>
      </c>
      <c r="J1621" s="144">
        <v>0.76802954775833776</v>
      </c>
      <c r="K1621" s="110">
        <v>0.77918075760189909</v>
      </c>
      <c r="L1621" s="110">
        <v>0.78481102524060686</v>
      </c>
      <c r="M1621" s="144">
        <v>0.79798625273526924</v>
      </c>
      <c r="N1621" s="144">
        <v>0.80784591994939237</v>
      </c>
      <c r="O1621" s="110">
        <v>0.8055083145956623</v>
      </c>
      <c r="P1621" s="144">
        <v>0.81549487021649714</v>
      </c>
      <c r="Q1621" s="144">
        <v>0.76822175902299805</v>
      </c>
      <c r="R1621" s="110">
        <v>0.67371820500519009</v>
      </c>
    </row>
    <row r="1622" spans="3:19" s="79" customFormat="1" ht="13.15" customHeight="1" x14ac:dyDescent="0.2">
      <c r="C1622" s="114"/>
      <c r="D1622" s="53" t="s">
        <v>195</v>
      </c>
      <c r="E1622" s="53" t="s">
        <v>78</v>
      </c>
      <c r="F1622" s="53" t="s">
        <v>20</v>
      </c>
      <c r="G1622" s="53" t="s">
        <v>192</v>
      </c>
      <c r="H1622" s="144">
        <v>9.8185317531105765E-2</v>
      </c>
      <c r="I1622" s="144">
        <v>0.12304193242271259</v>
      </c>
      <c r="J1622" s="144">
        <v>0.15450181392576676</v>
      </c>
      <c r="K1622" s="144">
        <v>0.19812699220632324</v>
      </c>
      <c r="L1622" s="144">
        <v>0.25666764864795966</v>
      </c>
      <c r="M1622" s="144">
        <v>0.28934113985440674</v>
      </c>
      <c r="N1622" s="144">
        <v>0.35136722780300644</v>
      </c>
      <c r="O1622" s="144">
        <v>0.37543868093246907</v>
      </c>
      <c r="P1622" s="144">
        <v>0.39322180900156467</v>
      </c>
      <c r="Q1622" s="144">
        <v>0.40956920584996004</v>
      </c>
      <c r="R1622" s="110">
        <v>0.37750574150097504</v>
      </c>
    </row>
    <row r="1623" spans="3:19" s="79" customFormat="1" ht="13.15" customHeight="1" x14ac:dyDescent="0.2">
      <c r="C1623" s="114"/>
      <c r="D1623" s="53" t="s">
        <v>195</v>
      </c>
      <c r="E1623" s="53" t="s">
        <v>82</v>
      </c>
      <c r="F1623" s="53" t="s">
        <v>20</v>
      </c>
      <c r="G1623" s="53" t="s">
        <v>192</v>
      </c>
      <c r="H1623" s="110" t="e">
        <v>#N/A</v>
      </c>
      <c r="I1623" s="110" t="e">
        <v>#N/A</v>
      </c>
      <c r="J1623" s="110" t="e">
        <v>#N/A</v>
      </c>
      <c r="K1623" s="110" t="e">
        <v>#N/A</v>
      </c>
      <c r="L1623" s="110" t="e">
        <v>#N/A</v>
      </c>
      <c r="M1623" s="110" t="e">
        <v>#N/A</v>
      </c>
      <c r="N1623" s="144">
        <v>0.12108274422262967</v>
      </c>
      <c r="O1623" s="110">
        <v>0.15320834104853748</v>
      </c>
      <c r="P1623" s="144">
        <v>0.17850133148021136</v>
      </c>
      <c r="Q1623" s="144">
        <v>0.18106175945964986</v>
      </c>
      <c r="R1623" s="110">
        <v>0.22034312236499798</v>
      </c>
    </row>
    <row r="1624" spans="3:19" s="79" customFormat="1" ht="13.15" customHeight="1" x14ac:dyDescent="0.2">
      <c r="C1624" s="114"/>
      <c r="D1624" s="53" t="s">
        <v>195</v>
      </c>
      <c r="E1624" s="53" t="s">
        <v>86</v>
      </c>
      <c r="F1624" s="53" t="s">
        <v>20</v>
      </c>
      <c r="G1624" s="53" t="s">
        <v>192</v>
      </c>
      <c r="H1624" s="144">
        <v>3.0283303015493569E-2</v>
      </c>
      <c r="I1624" s="144">
        <v>4.5886617216074829E-2</v>
      </c>
      <c r="J1624" s="144">
        <v>5.2091048299415375E-2</v>
      </c>
      <c r="K1624" s="144">
        <v>7.0881386375921965E-2</v>
      </c>
      <c r="L1624" s="144">
        <v>0.10076344915454377</v>
      </c>
      <c r="M1624" s="144">
        <v>0.14220763331444011</v>
      </c>
      <c r="N1624" s="144">
        <v>0.18888329935173007</v>
      </c>
      <c r="O1624" s="144">
        <v>0.25335477653163296</v>
      </c>
      <c r="P1624" s="144">
        <v>0.3306191289640496</v>
      </c>
      <c r="Q1624" s="144">
        <v>0.40678422897855765</v>
      </c>
      <c r="R1624" s="110">
        <v>0.52758614157883343</v>
      </c>
    </row>
    <row r="1625" spans="3:19" s="79" customFormat="1" ht="13.15" customHeight="1" x14ac:dyDescent="0.2">
      <c r="C1625" s="114"/>
      <c r="D1625" s="53" t="s">
        <v>195</v>
      </c>
      <c r="E1625" s="53" t="s">
        <v>90</v>
      </c>
      <c r="F1625" s="53" t="s">
        <v>20</v>
      </c>
      <c r="G1625" s="53" t="s">
        <v>192</v>
      </c>
      <c r="H1625" s="144">
        <v>4.6448791877495378E-2</v>
      </c>
      <c r="I1625" s="144">
        <v>6.2266317476475201E-2</v>
      </c>
      <c r="J1625" s="144">
        <v>6.3450196482463694E-2</v>
      </c>
      <c r="K1625" s="144">
        <v>6.9327391084169826E-2</v>
      </c>
      <c r="L1625" s="144">
        <v>8.2896150148015949E-2</v>
      </c>
      <c r="M1625" s="144">
        <v>9.2304223926903156E-2</v>
      </c>
      <c r="N1625" s="144">
        <v>0.1040444509743538</v>
      </c>
      <c r="O1625" s="144">
        <v>0.10674216817192779</v>
      </c>
      <c r="P1625" s="144">
        <v>0.10458871225725187</v>
      </c>
      <c r="Q1625" s="144">
        <v>9.7598076732009764E-2</v>
      </c>
      <c r="R1625" s="110">
        <v>9.4960246889110353E-2</v>
      </c>
    </row>
    <row r="1626" spans="3:19" s="79" customFormat="1" ht="13.15" customHeight="1" x14ac:dyDescent="0.2">
      <c r="C1626" s="114"/>
      <c r="D1626" s="53" t="s">
        <v>195</v>
      </c>
      <c r="E1626" s="53" t="s">
        <v>94</v>
      </c>
      <c r="F1626" s="53" t="s">
        <v>20</v>
      </c>
      <c r="G1626" s="53" t="s">
        <v>192</v>
      </c>
      <c r="H1626" s="110" t="e">
        <v>#N/A</v>
      </c>
      <c r="I1626" s="110" t="e">
        <v>#N/A</v>
      </c>
      <c r="J1626" s="110" t="e">
        <v>#N/A</v>
      </c>
      <c r="K1626" s="110" t="e">
        <v>#N/A</v>
      </c>
      <c r="L1626" s="110" t="e">
        <v>#N/A</v>
      </c>
      <c r="M1626" s="110" t="e">
        <v>#N/A</v>
      </c>
      <c r="N1626" s="144">
        <v>3.4334229819030011E-2</v>
      </c>
      <c r="O1626" s="144">
        <v>3.8280698753081675E-2</v>
      </c>
      <c r="P1626" s="144">
        <v>5.2503448803734483E-2</v>
      </c>
      <c r="Q1626" s="144">
        <v>5.0421763431341596E-2</v>
      </c>
      <c r="R1626" s="110">
        <v>5.3150800421660066E-2</v>
      </c>
    </row>
    <row r="1627" spans="3:19" s="79" customFormat="1" ht="13.15" customHeight="1" x14ac:dyDescent="0.2">
      <c r="C1627" s="114"/>
      <c r="D1627" s="53" t="s">
        <v>195</v>
      </c>
      <c r="E1627" s="53" t="s">
        <v>98</v>
      </c>
      <c r="F1627" s="53" t="s">
        <v>20</v>
      </c>
      <c r="G1627" s="53" t="s">
        <v>192</v>
      </c>
      <c r="H1627" s="110" t="e">
        <v>#N/A</v>
      </c>
      <c r="I1627" s="110" t="e">
        <v>#N/A</v>
      </c>
      <c r="J1627" s="110" t="e">
        <v>#N/A</v>
      </c>
      <c r="K1627" s="110" t="e">
        <v>#N/A</v>
      </c>
      <c r="L1627" s="110" t="e">
        <v>#N/A</v>
      </c>
      <c r="M1627" s="110" t="e">
        <v>#N/A</v>
      </c>
      <c r="N1627" s="144">
        <v>0.4587700662530339</v>
      </c>
      <c r="O1627" s="144">
        <v>0.48470460038474444</v>
      </c>
      <c r="P1627" s="144">
        <v>0.53205688901939674</v>
      </c>
      <c r="Q1627" s="144">
        <v>0.56423820540234038</v>
      </c>
      <c r="R1627" s="110">
        <v>0.59646822425769463</v>
      </c>
    </row>
    <row r="1628" spans="3:19" s="79" customFormat="1" ht="13.15" customHeight="1" x14ac:dyDescent="0.2">
      <c r="C1628" s="114"/>
      <c r="D1628" s="53" t="s">
        <v>195</v>
      </c>
      <c r="E1628" s="53" t="s">
        <v>102</v>
      </c>
      <c r="F1628" s="53" t="s">
        <v>20</v>
      </c>
      <c r="G1628" s="53" t="s">
        <v>192</v>
      </c>
      <c r="H1628" s="144">
        <v>0.26371614938698612</v>
      </c>
      <c r="I1628" s="144">
        <v>0.39630665459064612</v>
      </c>
      <c r="J1628" s="144">
        <v>0.49555117887845224</v>
      </c>
      <c r="K1628" s="144">
        <v>0.80247271301756773</v>
      </c>
      <c r="L1628" s="144">
        <v>0.9040104002171272</v>
      </c>
      <c r="M1628" s="110">
        <v>0.95892814212731325</v>
      </c>
      <c r="N1628" s="110">
        <v>0.98130982375864961</v>
      </c>
      <c r="O1628" s="110">
        <v>0.98619640122602836</v>
      </c>
      <c r="P1628" s="110">
        <v>0.99595468526730369</v>
      </c>
      <c r="Q1628" s="110">
        <v>0.99233649026037984</v>
      </c>
      <c r="R1628" s="110" t="e">
        <v>#N/A</v>
      </c>
    </row>
    <row r="1629" spans="3:19" s="79" customFormat="1" ht="13.15" customHeight="1" x14ac:dyDescent="0.2">
      <c r="C1629" s="114"/>
      <c r="D1629" s="53" t="s">
        <v>195</v>
      </c>
      <c r="E1629" s="53" t="s">
        <v>108</v>
      </c>
      <c r="F1629" s="53" t="s">
        <v>20</v>
      </c>
      <c r="G1629" s="53" t="s">
        <v>192</v>
      </c>
      <c r="H1629" s="110" t="e">
        <v>#N/A</v>
      </c>
      <c r="I1629" s="110" t="e">
        <v>#N/A</v>
      </c>
      <c r="J1629" s="110" t="e">
        <v>#N/A</v>
      </c>
      <c r="K1629" s="110" t="e">
        <v>#N/A</v>
      </c>
      <c r="L1629" s="110" t="e">
        <v>#N/A</v>
      </c>
      <c r="M1629" s="110" t="e">
        <v>#N/A</v>
      </c>
      <c r="N1629" s="110" t="e">
        <v>#N/A</v>
      </c>
      <c r="O1629" s="146">
        <v>9.7004510110934947E-3</v>
      </c>
      <c r="P1629" s="146">
        <v>0.32156237599323984</v>
      </c>
      <c r="Q1629" s="146">
        <v>0.51021740135574223</v>
      </c>
      <c r="R1629" s="66">
        <v>0.73712670423908888</v>
      </c>
    </row>
    <row r="1630" spans="3:19" s="79" customFormat="1" ht="13.15" customHeight="1" x14ac:dyDescent="0.2">
      <c r="C1630" s="114"/>
      <c r="D1630" s="53" t="s">
        <v>195</v>
      </c>
      <c r="E1630" s="53" t="s">
        <v>207</v>
      </c>
      <c r="F1630" s="53" t="s">
        <v>20</v>
      </c>
      <c r="G1630" s="53" t="s">
        <v>192</v>
      </c>
      <c r="H1630" s="110" t="e">
        <v>#N/A</v>
      </c>
      <c r="I1630" s="110" t="e">
        <v>#N/A</v>
      </c>
      <c r="J1630" s="110" t="e">
        <v>#N/A</v>
      </c>
      <c r="K1630" s="110" t="e">
        <v>#N/A</v>
      </c>
      <c r="L1630" s="110" t="e">
        <v>#N/A</v>
      </c>
      <c r="M1630" s="110" t="e">
        <v>#N/A</v>
      </c>
      <c r="N1630" s="110" t="e">
        <v>#N/A</v>
      </c>
      <c r="O1630" s="110" t="e">
        <v>#N/A</v>
      </c>
      <c r="P1630" s="110" t="e">
        <v>#N/A</v>
      </c>
      <c r="Q1630" s="144">
        <v>9.6681892291524588E-2</v>
      </c>
      <c r="R1630" s="110">
        <v>0.15213073927780779</v>
      </c>
      <c r="S1630" s="79" t="s">
        <v>219</v>
      </c>
    </row>
    <row r="1631" spans="3:19" s="79" customFormat="1" ht="13.15" customHeight="1" x14ac:dyDescent="0.2">
      <c r="C1631" s="114"/>
      <c r="D1631" s="53" t="s">
        <v>195</v>
      </c>
      <c r="E1631" s="53" t="s">
        <v>112</v>
      </c>
      <c r="F1631" s="53" t="s">
        <v>20</v>
      </c>
      <c r="G1631" s="53" t="s">
        <v>192</v>
      </c>
      <c r="H1631" s="144">
        <v>0.98598930520564865</v>
      </c>
      <c r="I1631" s="144">
        <v>0.98606154007099167</v>
      </c>
      <c r="J1631" s="144">
        <v>0.98629486506657105</v>
      </c>
      <c r="K1631" s="144">
        <v>0.99892770947427745</v>
      </c>
      <c r="L1631" s="144">
        <v>0.9989240912783599</v>
      </c>
      <c r="M1631" s="144">
        <v>0.99892828488832075</v>
      </c>
      <c r="N1631" s="144">
        <v>0.99897816828290265</v>
      </c>
      <c r="O1631" s="110">
        <v>0.99894734278484898</v>
      </c>
      <c r="P1631" s="110">
        <v>0.99893271414564078</v>
      </c>
      <c r="Q1631" s="110">
        <v>0.99907250153857108</v>
      </c>
      <c r="R1631" s="110">
        <v>0.99897028554630418</v>
      </c>
    </row>
    <row r="1632" spans="3:19" s="79" customFormat="1" ht="13.15" customHeight="1" x14ac:dyDescent="0.2">
      <c r="C1632" s="114"/>
      <c r="D1632" s="53" t="s">
        <v>195</v>
      </c>
      <c r="E1632" s="53" t="s">
        <v>52</v>
      </c>
      <c r="F1632" s="53" t="s">
        <v>20</v>
      </c>
      <c r="G1632" s="53" t="s">
        <v>192</v>
      </c>
      <c r="H1632" s="144">
        <v>0.97061632735177372</v>
      </c>
      <c r="I1632" s="144">
        <v>0.98134501429943133</v>
      </c>
      <c r="J1632" s="144">
        <v>0.98515703206491922</v>
      </c>
      <c r="K1632" s="144">
        <v>0.99107352652367486</v>
      </c>
      <c r="L1632" s="144">
        <v>0.99379790274008617</v>
      </c>
      <c r="M1632" s="144">
        <v>0.99659138017609261</v>
      </c>
      <c r="N1632" s="110" t="e">
        <v>#N/A</v>
      </c>
      <c r="O1632" s="110" t="e">
        <v>#N/A</v>
      </c>
      <c r="P1632" s="110" t="e">
        <v>#N/A</v>
      </c>
      <c r="Q1632" s="110" t="e">
        <v>#N/A</v>
      </c>
      <c r="R1632" s="110" t="e">
        <v>#N/A</v>
      </c>
    </row>
    <row r="1633" spans="3:18" s="79" customFormat="1" ht="13.15" customHeight="1" x14ac:dyDescent="0.2">
      <c r="C1633" s="114"/>
      <c r="D1633" s="53" t="s">
        <v>195</v>
      </c>
      <c r="E1633" s="53" t="s">
        <v>53</v>
      </c>
      <c r="F1633" s="53" t="s">
        <v>20</v>
      </c>
      <c r="G1633" s="53" t="s">
        <v>192</v>
      </c>
      <c r="H1633" s="110" t="e">
        <v>#N/A</v>
      </c>
      <c r="I1633" s="110" t="e">
        <v>#N/A</v>
      </c>
      <c r="J1633" s="110" t="e">
        <v>#N/A</v>
      </c>
      <c r="K1633" s="110" t="e">
        <v>#N/A</v>
      </c>
      <c r="L1633" s="144">
        <v>0.17152831094252852</v>
      </c>
      <c r="M1633" s="144">
        <v>0.21547522826029616</v>
      </c>
      <c r="N1633" s="110" t="e">
        <v>#N/A</v>
      </c>
      <c r="O1633" s="110" t="e">
        <v>#N/A</v>
      </c>
      <c r="P1633" s="110" t="e">
        <v>#N/A</v>
      </c>
      <c r="Q1633" s="110" t="e">
        <v>#N/A</v>
      </c>
      <c r="R1633" s="110" t="e">
        <v>#N/A</v>
      </c>
    </row>
    <row r="1634" spans="3:18" s="79" customFormat="1" ht="13.15" customHeight="1" x14ac:dyDescent="0.2">
      <c r="C1634" s="114"/>
      <c r="D1634" s="53" t="s">
        <v>195</v>
      </c>
      <c r="E1634" s="53" t="s">
        <v>129</v>
      </c>
      <c r="F1634" s="53" t="s">
        <v>20</v>
      </c>
      <c r="G1634" s="53" t="s">
        <v>192</v>
      </c>
      <c r="H1634" s="144">
        <v>0.16484407926146516</v>
      </c>
      <c r="I1634" s="144">
        <v>0.18029639355172353</v>
      </c>
      <c r="J1634" s="144">
        <v>0.18043412486493976</v>
      </c>
      <c r="K1634" s="144">
        <v>0.17748526032762943</v>
      </c>
      <c r="L1634" s="144">
        <v>0.17757882086073989</v>
      </c>
      <c r="M1634" s="144">
        <v>0.18037809803383406</v>
      </c>
      <c r="N1634" s="110" t="e">
        <v>#N/A</v>
      </c>
      <c r="O1634" s="110" t="e">
        <v>#N/A</v>
      </c>
      <c r="P1634" s="110" t="e">
        <v>#N/A</v>
      </c>
      <c r="Q1634" s="110" t="e">
        <v>#N/A</v>
      </c>
      <c r="R1634" s="110" t="e">
        <v>#N/A</v>
      </c>
    </row>
    <row r="1635" spans="3:18" s="79" customFormat="1" ht="13.15" customHeight="1" x14ac:dyDescent="0.2">
      <c r="C1635" s="114"/>
      <c r="D1635" s="53" t="s">
        <v>195</v>
      </c>
      <c r="E1635" s="53" t="s">
        <v>124</v>
      </c>
      <c r="F1635" s="53" t="s">
        <v>20</v>
      </c>
      <c r="G1635" s="53" t="s">
        <v>192</v>
      </c>
      <c r="H1635" s="144">
        <v>5.362021422698738E-2</v>
      </c>
      <c r="I1635" s="144">
        <v>6.6609063923218317E-2</v>
      </c>
      <c r="J1635" s="144">
        <v>6.7005108215565171E-2</v>
      </c>
      <c r="K1635" s="144">
        <v>7.357238046491682E-2</v>
      </c>
      <c r="L1635" s="144">
        <v>8.8634854785779343E-2</v>
      </c>
      <c r="M1635" s="144">
        <v>0.10272530696049795</v>
      </c>
      <c r="N1635" s="110" t="e">
        <v>#N/A</v>
      </c>
      <c r="O1635" s="110" t="e">
        <v>#N/A</v>
      </c>
      <c r="P1635" s="110" t="e">
        <v>#N/A</v>
      </c>
      <c r="Q1635" s="110" t="e">
        <v>#N/A</v>
      </c>
      <c r="R1635" s="110" t="e">
        <v>#N/A</v>
      </c>
    </row>
    <row r="1636" spans="3:18" s="79" customFormat="1" ht="13.15" customHeight="1" x14ac:dyDescent="0.2">
      <c r="C1636" s="114"/>
      <c r="D1636" s="53" t="s">
        <v>195</v>
      </c>
      <c r="E1636" s="53" t="s">
        <v>134</v>
      </c>
      <c r="F1636" s="53" t="s">
        <v>20</v>
      </c>
      <c r="G1636" s="53" t="s">
        <v>192</v>
      </c>
      <c r="H1636" s="144">
        <v>0.86917912352275417</v>
      </c>
      <c r="I1636" s="144">
        <v>0.89844093402778236</v>
      </c>
      <c r="J1636" s="144">
        <v>0.9048389113304417</v>
      </c>
      <c r="K1636" s="144">
        <v>0.92684885855733024</v>
      </c>
      <c r="L1636" s="144">
        <v>0.93221905368430036</v>
      </c>
      <c r="M1636" s="144">
        <v>0.93762066266975874</v>
      </c>
      <c r="N1636" s="110" t="e">
        <v>#N/A</v>
      </c>
      <c r="O1636" s="110" t="e">
        <v>#N/A</v>
      </c>
      <c r="P1636" s="110" t="e">
        <v>#N/A</v>
      </c>
      <c r="Q1636" s="110" t="e">
        <v>#N/A</v>
      </c>
      <c r="R1636" s="110" t="e">
        <v>#N/A</v>
      </c>
    </row>
    <row r="1637" spans="3:18" s="79" customFormat="1" ht="13.15" customHeight="1" x14ac:dyDescent="0.2">
      <c r="C1637" s="114"/>
      <c r="D1637" s="53" t="s">
        <v>197</v>
      </c>
      <c r="E1637" s="53" t="s">
        <v>31</v>
      </c>
      <c r="F1637" s="53" t="s">
        <v>20</v>
      </c>
      <c r="G1637" s="53" t="s">
        <v>152</v>
      </c>
      <c r="H1637" s="145">
        <v>33117655.814789951</v>
      </c>
      <c r="I1637" s="145">
        <v>32096120.644017186</v>
      </c>
      <c r="J1637" s="145">
        <v>32183388.494312469</v>
      </c>
      <c r="K1637" s="145">
        <v>32255008.367572933</v>
      </c>
      <c r="L1637" s="145">
        <v>32174358.962320287</v>
      </c>
      <c r="M1637" s="145">
        <v>32430592.68963965</v>
      </c>
      <c r="N1637" s="145">
        <v>33039795.013628036</v>
      </c>
      <c r="O1637" s="145">
        <v>33081742.098056413</v>
      </c>
      <c r="P1637" s="145">
        <v>32823420.89858456</v>
      </c>
      <c r="Q1637" s="145">
        <v>33241183.391330063</v>
      </c>
      <c r="R1637" s="115">
        <v>33242691.158587441</v>
      </c>
    </row>
    <row r="1638" spans="3:18" s="79" customFormat="1" ht="13.15" customHeight="1" x14ac:dyDescent="0.2">
      <c r="C1638" s="114"/>
      <c r="D1638" s="53" t="s">
        <v>197</v>
      </c>
      <c r="E1638" s="53" t="s">
        <v>65</v>
      </c>
      <c r="F1638" s="53" t="s">
        <v>20</v>
      </c>
      <c r="G1638" s="53" t="s">
        <v>192</v>
      </c>
      <c r="H1638" s="144">
        <v>0.847315738773608</v>
      </c>
      <c r="I1638" s="144">
        <v>0.84950513650006232</v>
      </c>
      <c r="J1638" s="144">
        <v>0.85390742459897495</v>
      </c>
      <c r="K1638" s="144">
        <v>0.86129391780239428</v>
      </c>
      <c r="L1638" s="144">
        <v>0.86740022752879287</v>
      </c>
      <c r="M1638" s="144">
        <v>0.87852398415996447</v>
      </c>
      <c r="N1638" s="144">
        <v>0.89300259235783352</v>
      </c>
      <c r="O1638" s="144">
        <v>0.90110944824038963</v>
      </c>
      <c r="P1638" s="144">
        <v>0.91770260377881863</v>
      </c>
      <c r="Q1638" s="144">
        <v>0.91575876786515475</v>
      </c>
      <c r="R1638" s="110">
        <v>0.92760584814555636</v>
      </c>
    </row>
    <row r="1639" spans="3:18" s="79" customFormat="1" ht="13.15" customHeight="1" x14ac:dyDescent="0.2">
      <c r="C1639" s="114"/>
      <c r="D1639" s="53" t="s">
        <v>197</v>
      </c>
      <c r="E1639" s="53" t="s">
        <v>70</v>
      </c>
      <c r="F1639" s="53" t="s">
        <v>20</v>
      </c>
      <c r="G1639" s="53" t="s">
        <v>192</v>
      </c>
      <c r="H1639" s="144">
        <v>0.17317955735873322</v>
      </c>
      <c r="I1639" s="144">
        <v>0.23082592008855421</v>
      </c>
      <c r="J1639" s="144">
        <v>0.26130275164502381</v>
      </c>
      <c r="K1639" s="144">
        <v>0.33989988383224423</v>
      </c>
      <c r="L1639" s="144">
        <v>0.41913213856554687</v>
      </c>
      <c r="M1639" s="144">
        <v>0.48157579409576784</v>
      </c>
      <c r="N1639" s="144">
        <v>0.56382880512238065</v>
      </c>
      <c r="O1639" s="144">
        <v>0.62662094486878051</v>
      </c>
      <c r="P1639" s="144">
        <v>0.7014166226990568</v>
      </c>
      <c r="Q1639" s="144">
        <v>0.74277583179385942</v>
      </c>
      <c r="R1639" s="110">
        <v>0.80234669724181096</v>
      </c>
    </row>
    <row r="1640" spans="3:18" s="79" customFormat="1" ht="13.15" customHeight="1" x14ac:dyDescent="0.2">
      <c r="C1640" s="114"/>
      <c r="D1640" s="53" t="s">
        <v>197</v>
      </c>
      <c r="E1640" s="53" t="s">
        <v>225</v>
      </c>
      <c r="F1640" s="53" t="s">
        <v>20</v>
      </c>
      <c r="G1640" s="53" t="s">
        <v>192</v>
      </c>
      <c r="H1640" s="110" t="e">
        <v>#N/A</v>
      </c>
      <c r="I1640" s="110" t="e">
        <v>#N/A</v>
      </c>
      <c r="J1640" s="110" t="e">
        <v>#N/A</v>
      </c>
      <c r="K1640" s="110" t="e">
        <v>#N/A</v>
      </c>
      <c r="L1640" s="110" t="e">
        <v>#N/A</v>
      </c>
      <c r="M1640" s="110" t="e">
        <v>#N/A</v>
      </c>
      <c r="N1640" s="144">
        <v>0.19763676245724995</v>
      </c>
      <c r="O1640" s="144">
        <v>0.26284750345433833</v>
      </c>
      <c r="P1640" s="144">
        <v>0.34881873887474307</v>
      </c>
      <c r="Q1640" s="144">
        <v>0.43156117063721827</v>
      </c>
      <c r="R1640" s="110">
        <v>0.54535872110639361</v>
      </c>
    </row>
    <row r="1641" spans="3:18" s="79" customFormat="1" ht="13.15" customHeight="1" x14ac:dyDescent="0.2">
      <c r="C1641" s="114"/>
      <c r="D1641" s="53" t="s">
        <v>197</v>
      </c>
      <c r="E1641" s="53" t="s">
        <v>226</v>
      </c>
      <c r="F1641" s="53" t="s">
        <v>20</v>
      </c>
      <c r="G1641" s="53" t="s">
        <v>192</v>
      </c>
      <c r="H1641" s="110" t="e">
        <v>#N/A</v>
      </c>
      <c r="I1641" s="110" t="e">
        <v>#N/A</v>
      </c>
      <c r="J1641" s="110" t="e">
        <v>#N/A</v>
      </c>
      <c r="K1641" s="110" t="e">
        <v>#N/A</v>
      </c>
      <c r="L1641" s="110" t="e">
        <v>#N/A</v>
      </c>
      <c r="M1641" s="110" t="e">
        <v>#N/A</v>
      </c>
      <c r="N1641" s="110" t="e">
        <v>#N/A</v>
      </c>
      <c r="O1641" s="110" t="e">
        <v>#N/A</v>
      </c>
      <c r="P1641" s="110" t="e">
        <v>#N/A</v>
      </c>
      <c r="Q1641" s="110" t="e">
        <v>#N/A</v>
      </c>
      <c r="R1641" s="110" t="e">
        <v>#N/A</v>
      </c>
    </row>
    <row r="1642" spans="3:18" s="79" customFormat="1" ht="13.15" customHeight="1" x14ac:dyDescent="0.2">
      <c r="C1642" s="114"/>
      <c r="D1642" s="53" t="s">
        <v>197</v>
      </c>
      <c r="E1642" s="53" t="s">
        <v>74</v>
      </c>
      <c r="F1642" s="53" t="s">
        <v>20</v>
      </c>
      <c r="G1642" s="53" t="s">
        <v>192</v>
      </c>
      <c r="H1642" s="144">
        <v>0.77871233587375366</v>
      </c>
      <c r="I1642" s="144">
        <v>0.77675529108639019</v>
      </c>
      <c r="J1642" s="144">
        <v>0.78510420437529327</v>
      </c>
      <c r="K1642" s="144">
        <v>0.79556917458373655</v>
      </c>
      <c r="L1642" s="110">
        <v>0.80055775773925086</v>
      </c>
      <c r="M1642" s="110">
        <v>0.81424110891029366</v>
      </c>
      <c r="N1642" s="144">
        <v>0.82302845847157335</v>
      </c>
      <c r="O1642" s="144">
        <v>0.82101279566127838</v>
      </c>
      <c r="P1642" s="110">
        <v>0.82889103658921126</v>
      </c>
      <c r="Q1642" s="144">
        <v>0.78535904602526163</v>
      </c>
      <c r="R1642" s="110">
        <v>0.69926162100028777</v>
      </c>
    </row>
    <row r="1643" spans="3:18" s="79" customFormat="1" ht="13.15" customHeight="1" x14ac:dyDescent="0.2">
      <c r="C1643" s="114"/>
      <c r="D1643" s="53" t="s">
        <v>197</v>
      </c>
      <c r="E1643" s="53" t="s">
        <v>78</v>
      </c>
      <c r="F1643" s="53" t="s">
        <v>20</v>
      </c>
      <c r="G1643" s="53" t="s">
        <v>192</v>
      </c>
      <c r="H1643" s="144">
        <v>0.10907693432428797</v>
      </c>
      <c r="I1643" s="144">
        <v>0.14553134627838249</v>
      </c>
      <c r="J1643" s="144">
        <v>0.1756971092933039</v>
      </c>
      <c r="K1643" s="144">
        <v>0.24076669545227142</v>
      </c>
      <c r="L1643" s="144">
        <v>0.2995452934303387</v>
      </c>
      <c r="M1643" s="144">
        <v>0.33693567772178251</v>
      </c>
      <c r="N1643" s="144">
        <v>0.39532225782749769</v>
      </c>
      <c r="O1643" s="144">
        <v>0.42016377485590595</v>
      </c>
      <c r="P1643" s="144">
        <v>0.43736336278349225</v>
      </c>
      <c r="Q1643" s="144">
        <v>0.45306703262995335</v>
      </c>
      <c r="R1643" s="110">
        <v>0.42389767174167731</v>
      </c>
    </row>
    <row r="1644" spans="3:18" s="79" customFormat="1" ht="13.15" customHeight="1" x14ac:dyDescent="0.2">
      <c r="C1644" s="114"/>
      <c r="D1644" s="53" t="s">
        <v>197</v>
      </c>
      <c r="E1644" s="53" t="s">
        <v>82</v>
      </c>
      <c r="F1644" s="53" t="s">
        <v>20</v>
      </c>
      <c r="G1644" s="53" t="s">
        <v>192</v>
      </c>
      <c r="H1644" s="110" t="e">
        <v>#N/A</v>
      </c>
      <c r="I1644" s="110" t="e">
        <v>#N/A</v>
      </c>
      <c r="J1644" s="110" t="e">
        <v>#N/A</v>
      </c>
      <c r="K1644" s="110" t="e">
        <v>#N/A</v>
      </c>
      <c r="L1644" s="110" t="e">
        <v>#N/A</v>
      </c>
      <c r="M1644" s="110" t="e">
        <v>#N/A</v>
      </c>
      <c r="N1644" s="144">
        <v>0.11492085030246905</v>
      </c>
      <c r="O1644" s="110">
        <v>0.1458422408266499</v>
      </c>
      <c r="P1644" s="144">
        <v>0.16965094570523498</v>
      </c>
      <c r="Q1644" s="144">
        <v>0.1722573765634117</v>
      </c>
      <c r="R1644" s="110">
        <v>0.2086366332269424</v>
      </c>
    </row>
    <row r="1645" spans="3:18" s="79" customFormat="1" ht="13.15" customHeight="1" x14ac:dyDescent="0.2">
      <c r="C1645" s="114"/>
      <c r="D1645" s="53" t="s">
        <v>197</v>
      </c>
      <c r="E1645" s="53" t="s">
        <v>86</v>
      </c>
      <c r="F1645" s="53" t="s">
        <v>20</v>
      </c>
      <c r="G1645" s="53" t="s">
        <v>192</v>
      </c>
      <c r="H1645" s="144">
        <v>2.8507121723017798E-2</v>
      </c>
      <c r="I1645" s="144">
        <v>4.3038552294035075E-2</v>
      </c>
      <c r="J1645" s="144">
        <v>4.8887662837197372E-2</v>
      </c>
      <c r="K1645" s="144">
        <v>6.737493613593272E-2</v>
      </c>
      <c r="L1645" s="144">
        <v>9.6446890766666918E-2</v>
      </c>
      <c r="M1645" s="144">
        <v>0.13531554292732312</v>
      </c>
      <c r="N1645" s="144">
        <v>0.18014637931242483</v>
      </c>
      <c r="O1645" s="144">
        <v>0.24234499668258805</v>
      </c>
      <c r="P1645" s="144">
        <v>0.32022244269673322</v>
      </c>
      <c r="Q1645" s="144">
        <v>0.39783472414288901</v>
      </c>
      <c r="R1645" s="110">
        <v>0.51704101733525798</v>
      </c>
    </row>
    <row r="1646" spans="3:18" s="79" customFormat="1" ht="13.15" customHeight="1" x14ac:dyDescent="0.2">
      <c r="C1646" s="114"/>
      <c r="D1646" s="53" t="s">
        <v>197</v>
      </c>
      <c r="E1646" s="53" t="s">
        <v>90</v>
      </c>
      <c r="F1646" s="53" t="s">
        <v>20</v>
      </c>
      <c r="G1646" s="53" t="s">
        <v>192</v>
      </c>
      <c r="H1646" s="144">
        <v>4.5507980324007234E-2</v>
      </c>
      <c r="I1646" s="144">
        <v>5.9371874476884585E-2</v>
      </c>
      <c r="J1646" s="144">
        <v>6.0475356576588431E-2</v>
      </c>
      <c r="K1646" s="144">
        <v>6.5803768452346284E-2</v>
      </c>
      <c r="L1646" s="144">
        <v>7.8346471962105646E-2</v>
      </c>
      <c r="M1646" s="144">
        <v>8.7257762819668377E-2</v>
      </c>
      <c r="N1646" s="144">
        <v>9.8140257431963515E-2</v>
      </c>
      <c r="O1646" s="144">
        <v>0.10057473059483447</v>
      </c>
      <c r="P1646" s="144">
        <v>9.8685255309234193E-2</v>
      </c>
      <c r="Q1646" s="144">
        <v>9.2358260621628552E-2</v>
      </c>
      <c r="R1646" s="110">
        <v>9.0033261435680453E-2</v>
      </c>
    </row>
    <row r="1647" spans="3:18" s="79" customFormat="1" ht="13.15" customHeight="1" x14ac:dyDescent="0.2">
      <c r="C1647" s="114"/>
      <c r="D1647" s="53" t="s">
        <v>197</v>
      </c>
      <c r="E1647" s="53" t="s">
        <v>94</v>
      </c>
      <c r="F1647" s="53" t="s">
        <v>20</v>
      </c>
      <c r="G1647" s="53" t="s">
        <v>192</v>
      </c>
      <c r="H1647" s="110" t="e">
        <v>#N/A</v>
      </c>
      <c r="I1647" s="110" t="e">
        <v>#N/A</v>
      </c>
      <c r="J1647" s="110" t="e">
        <v>#N/A</v>
      </c>
      <c r="K1647" s="110" t="e">
        <v>#N/A</v>
      </c>
      <c r="L1647" s="110" t="e">
        <v>#N/A</v>
      </c>
      <c r="M1647" s="110" t="e">
        <v>#N/A</v>
      </c>
      <c r="N1647" s="144">
        <v>3.1553675068271149E-2</v>
      </c>
      <c r="O1647" s="144">
        <v>3.5155000067902439E-2</v>
      </c>
      <c r="P1647" s="144">
        <v>4.8608345613686321E-2</v>
      </c>
      <c r="Q1647" s="144">
        <v>4.8944804993156746E-2</v>
      </c>
      <c r="R1647" s="110">
        <v>5.1525241447651193E-2</v>
      </c>
    </row>
    <row r="1648" spans="3:18" s="79" customFormat="1" ht="13.15" customHeight="1" x14ac:dyDescent="0.2">
      <c r="C1648" s="114"/>
      <c r="D1648" s="53" t="s">
        <v>197</v>
      </c>
      <c r="E1648" s="53" t="s">
        <v>98</v>
      </c>
      <c r="F1648" s="53" t="s">
        <v>20</v>
      </c>
      <c r="G1648" s="53" t="s">
        <v>192</v>
      </c>
      <c r="H1648" s="110" t="e">
        <v>#N/A</v>
      </c>
      <c r="I1648" s="110" t="e">
        <v>#N/A</v>
      </c>
      <c r="J1648" s="110" t="e">
        <v>#N/A</v>
      </c>
      <c r="K1648" s="110" t="e">
        <v>#N/A</v>
      </c>
      <c r="L1648" s="110" t="e">
        <v>#N/A</v>
      </c>
      <c r="M1648" s="110" t="e">
        <v>#N/A</v>
      </c>
      <c r="N1648" s="144">
        <v>0.4228357855297829</v>
      </c>
      <c r="O1648" s="144">
        <v>0.4474409567697083</v>
      </c>
      <c r="P1648" s="144">
        <v>0.49177043693797884</v>
      </c>
      <c r="Q1648" s="144">
        <v>0.5222731190633213</v>
      </c>
      <c r="R1648" s="110">
        <v>0.552175982116624</v>
      </c>
    </row>
    <row r="1649" spans="3:18" s="79" customFormat="1" ht="13.15" customHeight="1" x14ac:dyDescent="0.2">
      <c r="C1649" s="114"/>
      <c r="D1649" s="53" t="s">
        <v>197</v>
      </c>
      <c r="E1649" s="53" t="s">
        <v>102</v>
      </c>
      <c r="F1649" s="53" t="s">
        <v>20</v>
      </c>
      <c r="G1649" s="53" t="s">
        <v>192</v>
      </c>
      <c r="H1649" s="144">
        <v>0.24550342366396052</v>
      </c>
      <c r="I1649" s="144">
        <v>0.37374024491909341</v>
      </c>
      <c r="J1649" s="144">
        <v>0.46616130414250379</v>
      </c>
      <c r="K1649" s="110">
        <v>0.81388657613063964</v>
      </c>
      <c r="L1649" s="144">
        <v>0.90776180976424747</v>
      </c>
      <c r="M1649" s="110">
        <v>0.96177985169274016</v>
      </c>
      <c r="N1649" s="110">
        <v>0.98229637361605981</v>
      </c>
      <c r="O1649" s="110">
        <v>0.98671697337568687</v>
      </c>
      <c r="P1649" s="110">
        <v>0.99548340079275932</v>
      </c>
      <c r="Q1649" s="110">
        <v>0.99218406403228065</v>
      </c>
      <c r="R1649" s="110" t="e">
        <v>#N/A</v>
      </c>
    </row>
    <row r="1650" spans="3:18" s="79" customFormat="1" ht="13.15" customHeight="1" x14ac:dyDescent="0.2">
      <c r="C1650" s="114"/>
      <c r="D1650" s="53" t="s">
        <v>197</v>
      </c>
      <c r="E1650" s="53" t="s">
        <v>108</v>
      </c>
      <c r="F1650" s="53" t="s">
        <v>20</v>
      </c>
      <c r="G1650" s="53" t="s">
        <v>192</v>
      </c>
      <c r="H1650" s="110" t="e">
        <v>#N/A</v>
      </c>
      <c r="I1650" s="110" t="e">
        <v>#N/A</v>
      </c>
      <c r="J1650" s="110" t="e">
        <v>#N/A</v>
      </c>
      <c r="K1650" s="110" t="e">
        <v>#N/A</v>
      </c>
      <c r="L1650" s="110" t="e">
        <v>#N/A</v>
      </c>
      <c r="M1650" s="110" t="e">
        <v>#N/A</v>
      </c>
      <c r="N1650" s="110" t="e">
        <v>#N/A</v>
      </c>
      <c r="O1650" s="144">
        <v>8.9083890070377394E-3</v>
      </c>
      <c r="P1650" s="144">
        <v>0.29902994135739946</v>
      </c>
      <c r="Q1650" s="144">
        <v>0.47752887371234365</v>
      </c>
      <c r="R1650" s="110">
        <v>0.72031976285214039</v>
      </c>
    </row>
    <row r="1651" spans="3:18" s="79" customFormat="1" ht="13.15" customHeight="1" x14ac:dyDescent="0.2">
      <c r="C1651" s="114"/>
      <c r="D1651" s="53" t="s">
        <v>197</v>
      </c>
      <c r="E1651" s="53" t="s">
        <v>207</v>
      </c>
      <c r="F1651" s="53" t="s">
        <v>20</v>
      </c>
      <c r="G1651" s="53" t="s">
        <v>192</v>
      </c>
      <c r="H1651" s="110" t="e">
        <v>#N/A</v>
      </c>
      <c r="I1651" s="110" t="e">
        <v>#N/A</v>
      </c>
      <c r="J1651" s="110" t="e">
        <v>#N/A</v>
      </c>
      <c r="K1651" s="110" t="e">
        <v>#N/A</v>
      </c>
      <c r="L1651" s="110" t="e">
        <v>#N/A</v>
      </c>
      <c r="M1651" s="110" t="e">
        <v>#N/A</v>
      </c>
      <c r="N1651" s="110" t="e">
        <v>#N/A</v>
      </c>
      <c r="O1651" s="110" t="e">
        <v>#N/A</v>
      </c>
      <c r="P1651" s="110" t="e">
        <v>#N/A</v>
      </c>
      <c r="Q1651" s="110" t="e">
        <v>#N/A</v>
      </c>
      <c r="R1651" s="110" t="e">
        <v>#N/A</v>
      </c>
    </row>
    <row r="1652" spans="3:18" s="79" customFormat="1" ht="13.15" customHeight="1" x14ac:dyDescent="0.2">
      <c r="C1652" s="114"/>
      <c r="D1652" s="53" t="s">
        <v>197</v>
      </c>
      <c r="E1652" s="53" t="s">
        <v>112</v>
      </c>
      <c r="F1652" s="53" t="s">
        <v>20</v>
      </c>
      <c r="G1652" s="53" t="s">
        <v>192</v>
      </c>
      <c r="H1652" s="144">
        <v>0.98695690973829364</v>
      </c>
      <c r="I1652" s="144">
        <v>0.98710332693757141</v>
      </c>
      <c r="J1652" s="144">
        <v>0.98731643518019063</v>
      </c>
      <c r="K1652" s="144">
        <v>0.99900913476363506</v>
      </c>
      <c r="L1652" s="144">
        <v>0.99900469515804491</v>
      </c>
      <c r="M1652" s="144">
        <v>0.999016708032608</v>
      </c>
      <c r="N1652" s="144">
        <v>0.99906092123965817</v>
      </c>
      <c r="O1652" s="110">
        <v>0.9990332944362168</v>
      </c>
      <c r="P1652" s="110">
        <v>0.99901920570838565</v>
      </c>
      <c r="Q1652" s="110">
        <v>0.99914648028886655</v>
      </c>
      <c r="R1652" s="110">
        <v>0.99905159555757928</v>
      </c>
    </row>
    <row r="1653" spans="3:18" s="79" customFormat="1" ht="13.15" customHeight="1" x14ac:dyDescent="0.2">
      <c r="C1653" s="114"/>
      <c r="D1653" s="53" t="s">
        <v>197</v>
      </c>
      <c r="E1653" s="53" t="s">
        <v>52</v>
      </c>
      <c r="F1653" s="53" t="s">
        <v>20</v>
      </c>
      <c r="G1653" s="53" t="s">
        <v>192</v>
      </c>
      <c r="H1653" s="144">
        <v>0.9725779295685445</v>
      </c>
      <c r="I1653" s="144">
        <v>0.98266887050934926</v>
      </c>
      <c r="J1653" s="144">
        <v>0.98619688232013403</v>
      </c>
      <c r="K1653" s="144">
        <v>0.99169475069173696</v>
      </c>
      <c r="L1653" s="144">
        <v>0.99426254541030346</v>
      </c>
      <c r="M1653" s="144">
        <v>0.99687261245435843</v>
      </c>
      <c r="N1653" s="110" t="e">
        <v>#N/A</v>
      </c>
      <c r="O1653" s="110" t="e">
        <v>#N/A</v>
      </c>
      <c r="P1653" s="110" t="e">
        <v>#N/A</v>
      </c>
      <c r="Q1653" s="110" t="e">
        <v>#N/A</v>
      </c>
      <c r="R1653" s="110" t="e">
        <v>#N/A</v>
      </c>
    </row>
    <row r="1654" spans="3:18" s="79" customFormat="1" ht="13.15" customHeight="1" x14ac:dyDescent="0.2">
      <c r="C1654" s="114"/>
      <c r="D1654" s="53" t="s">
        <v>197</v>
      </c>
      <c r="E1654" s="53" t="s">
        <v>53</v>
      </c>
      <c r="F1654" s="53" t="s">
        <v>20</v>
      </c>
      <c r="G1654" s="53" t="s">
        <v>192</v>
      </c>
      <c r="H1654" s="110" t="e">
        <v>#N/A</v>
      </c>
      <c r="I1654" s="110" t="e">
        <v>#N/A</v>
      </c>
      <c r="J1654" s="110" t="e">
        <v>#N/A</v>
      </c>
      <c r="K1654" s="110" t="e">
        <v>#N/A</v>
      </c>
      <c r="L1654" s="144">
        <v>0.16323790407006197</v>
      </c>
      <c r="M1654" s="144">
        <v>0.20655525362321034</v>
      </c>
      <c r="N1654" s="110" t="e">
        <v>#N/A</v>
      </c>
      <c r="O1654" s="110" t="e">
        <v>#N/A</v>
      </c>
      <c r="P1654" s="110" t="e">
        <v>#N/A</v>
      </c>
      <c r="Q1654" s="110" t="e">
        <v>#N/A</v>
      </c>
      <c r="R1654" s="110" t="e">
        <v>#N/A</v>
      </c>
    </row>
    <row r="1655" spans="3:18" s="79" customFormat="1" ht="13.15" customHeight="1" x14ac:dyDescent="0.2">
      <c r="C1655" s="114"/>
      <c r="D1655" s="53" t="s">
        <v>197</v>
      </c>
      <c r="E1655" s="53" t="s">
        <v>129</v>
      </c>
      <c r="F1655" s="53" t="s">
        <v>20</v>
      </c>
      <c r="G1655" s="53" t="s">
        <v>192</v>
      </c>
      <c r="H1655" s="144">
        <v>0.15532431183740783</v>
      </c>
      <c r="I1655" s="144">
        <v>0.16883916637484117</v>
      </c>
      <c r="J1655" s="144">
        <v>0.1689976984973188</v>
      </c>
      <c r="K1655" s="144">
        <v>0.16400776674522785</v>
      </c>
      <c r="L1655" s="144">
        <v>0.16427514404933877</v>
      </c>
      <c r="M1655" s="144">
        <v>0.16549578610701901</v>
      </c>
      <c r="N1655" s="110" t="e">
        <v>#N/A</v>
      </c>
      <c r="O1655" s="110" t="e">
        <v>#N/A</v>
      </c>
      <c r="P1655" s="110" t="e">
        <v>#N/A</v>
      </c>
      <c r="Q1655" s="110" t="e">
        <v>#N/A</v>
      </c>
      <c r="R1655" s="110" t="e">
        <v>#N/A</v>
      </c>
    </row>
    <row r="1656" spans="3:18" s="79" customFormat="1" ht="13.15" customHeight="1" x14ac:dyDescent="0.2">
      <c r="C1656" s="114"/>
      <c r="D1656" s="53" t="s">
        <v>197</v>
      </c>
      <c r="E1656" s="53" t="s">
        <v>124</v>
      </c>
      <c r="F1656" s="53" t="s">
        <v>20</v>
      </c>
      <c r="G1656" s="53" t="s">
        <v>192</v>
      </c>
      <c r="H1656" s="110">
        <v>5.2184130963371197E-2</v>
      </c>
      <c r="I1656" s="144">
        <v>6.3390035837746939E-2</v>
      </c>
      <c r="J1656" s="144">
        <v>6.3765287950085126E-2</v>
      </c>
      <c r="K1656" s="144">
        <v>6.9726410968735247E-2</v>
      </c>
      <c r="L1656" s="144">
        <v>8.365524992591751E-2</v>
      </c>
      <c r="M1656" s="144">
        <v>9.6819041863689517E-2</v>
      </c>
      <c r="N1656" s="110" t="e">
        <v>#N/A</v>
      </c>
      <c r="O1656" s="110" t="e">
        <v>#N/A</v>
      </c>
      <c r="P1656" s="110" t="e">
        <v>#N/A</v>
      </c>
      <c r="Q1656" s="110" t="e">
        <v>#N/A</v>
      </c>
      <c r="R1656" s="110" t="e">
        <v>#N/A</v>
      </c>
    </row>
    <row r="1657" spans="3:18" s="79" customFormat="1" ht="13.15" customHeight="1" x14ac:dyDescent="0.2">
      <c r="C1657" s="114"/>
      <c r="D1657" s="53" t="s">
        <v>197</v>
      </c>
      <c r="E1657" s="53" t="s">
        <v>134</v>
      </c>
      <c r="F1657" s="53" t="s">
        <v>20</v>
      </c>
      <c r="G1657" s="53" t="s">
        <v>192</v>
      </c>
      <c r="H1657" s="144">
        <v>0.86792363958149943</v>
      </c>
      <c r="I1657" s="144">
        <v>0.89768310440451848</v>
      </c>
      <c r="J1657" s="144">
        <v>0.90360996499581958</v>
      </c>
      <c r="K1657" s="144">
        <v>0.92392158803502067</v>
      </c>
      <c r="L1657" s="144">
        <v>0.93306645917787534</v>
      </c>
      <c r="M1657" s="144">
        <v>0.94222438647034978</v>
      </c>
      <c r="N1657" s="110" t="e">
        <v>#N/A</v>
      </c>
      <c r="O1657" s="110" t="e">
        <v>#N/A</v>
      </c>
      <c r="P1657" s="110" t="e">
        <v>#N/A</v>
      </c>
      <c r="Q1657" s="110" t="e">
        <v>#N/A</v>
      </c>
      <c r="R1657" s="110" t="e">
        <v>#N/A</v>
      </c>
    </row>
  </sheetData>
  <autoFilter ref="D7:R1657" xr:uid="{00000000-0001-0000-0900-000000000000}"/>
  <conditionalFormatting sqref="H8:R1650 H1651:Q1651 H1652:R1657">
    <cfRule type="expression" dxfId="0" priority="57">
      <formula>ISNUMBER(MATCH($E8,List_Exclusion,0))</formula>
    </cfRule>
  </conditionalFormatting>
  <pageMargins left="0.7" right="0.7" top="0.75" bottom="0.75" header="0.3" footer="0.3"/>
  <pageSetup orientation="portrait" r:id="rId1"/>
  <headerFooter>
    <oddFooter>&amp;L&amp;1#&amp;"Rockwell"&amp;9&amp;K0078D7Information Classification: General</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96aceff-cf93-471e-b5cd-8d01316bb703" xsi:nil="true"/>
    <lcf76f155ced4ddcb4097134ff3c332f xmlns="17f3e685-304c-4b5f-b01d-d2a27630134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0F7AE450B0494789EA3F43E3C63817" ma:contentTypeVersion="16" ma:contentTypeDescription="Create a new document." ma:contentTypeScope="" ma:versionID="aa7e9e9538d39386bc7e093f828890d8">
  <xsd:schema xmlns:xsd="http://www.w3.org/2001/XMLSchema" xmlns:xs="http://www.w3.org/2001/XMLSchema" xmlns:p="http://schemas.microsoft.com/office/2006/metadata/properties" xmlns:ns2="17f3e685-304c-4b5f-b01d-d2a276301343" xmlns:ns3="996aceff-cf93-471e-b5cd-8d01316bb703" targetNamespace="http://schemas.microsoft.com/office/2006/metadata/properties" ma:root="true" ma:fieldsID="b0af3e10a0288439f4c0a138647b43d8" ns2:_="" ns3:_="">
    <xsd:import namespace="17f3e685-304c-4b5f-b01d-d2a276301343"/>
    <xsd:import namespace="996aceff-cf93-471e-b5cd-8d01316bb7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f3e685-304c-4b5f-b01d-d2a2763013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dc0606b-8e5a-4aee-a68c-f4efcab0e830"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6aceff-cf93-471e-b5cd-8d01316bb70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5bda26c-09d1-41cb-90ac-d5c5a9022160}" ma:internalName="TaxCatchAll" ma:showField="CatchAllData" ma:web="996aceff-cf93-471e-b5cd-8d01316bb703">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3ED19A-C885-4850-8125-2977ABC4E499}">
  <ds:schemaRefs>
    <ds:schemaRef ds:uri="http://schemas.microsoft.com/sharepoint/v3/contenttype/forms"/>
  </ds:schemaRefs>
</ds:datastoreItem>
</file>

<file path=customXml/itemProps2.xml><?xml version="1.0" encoding="utf-8"?>
<ds:datastoreItem xmlns:ds="http://schemas.openxmlformats.org/officeDocument/2006/customXml" ds:itemID="{3533B3BF-26C3-46C5-9D40-8538CD132D74}">
  <ds:schemaRefs>
    <ds:schemaRef ds:uri="http://schemas.microsoft.com/office/2006/documentManagement/types"/>
    <ds:schemaRef ds:uri="http://purl.org/dc/dcmitype/"/>
    <ds:schemaRef ds:uri="http://purl.org/dc/terms/"/>
    <ds:schemaRef ds:uri="http://schemas.microsoft.com/office/2006/metadata/properties"/>
    <ds:schemaRef ds:uri="996aceff-cf93-471e-b5cd-8d01316bb703"/>
    <ds:schemaRef ds:uri="http://www.w3.org/XML/1998/namespace"/>
    <ds:schemaRef ds:uri="http://schemas.microsoft.com/office/infopath/2007/PartnerControls"/>
    <ds:schemaRef ds:uri="http://schemas.openxmlformats.org/package/2006/metadata/core-properties"/>
    <ds:schemaRef ds:uri="17f3e685-304c-4b5f-b01d-d2a276301343"/>
    <ds:schemaRef ds:uri="http://purl.org/dc/elements/1.1/"/>
  </ds:schemaRefs>
</ds:datastoreItem>
</file>

<file path=customXml/itemProps3.xml><?xml version="1.0" encoding="utf-8"?>
<ds:datastoreItem xmlns:ds="http://schemas.openxmlformats.org/officeDocument/2006/customXml" ds:itemID="{1AD5D05A-DC13-4DCE-AA21-F4015B2C6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f3e685-304c-4b5f-b01d-d2a276301343"/>
    <ds:schemaRef ds:uri="996aceff-cf93-471e-b5cd-8d01316bb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Contents</vt:lpstr>
      <vt:lpstr>Notes</vt:lpstr>
      <vt:lpstr>By country</vt:lpstr>
      <vt:lpstr>By metric</vt:lpstr>
      <vt:lpstr>Data</vt:lpstr>
      <vt:lpstr>Data (%)</vt:lpstr>
      <vt:lpstr>testdates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2020-02-24T12:12:38Z</dcterms:created>
  <dcterms:modified xsi:type="dcterms:W3CDTF">2024-09-05T13:38:48Z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0x010100B00F7AE450B0494789EA3F43E3C63817</vt:lpwstr>
  </property>
  <property fmtid="{D5CDD505-2E9C-101B-9397-08002B2CF9AE}" pid="3" name="MediaServiceImageTags">
    <vt:lpwstr/>
  </property>
  <property fmtid="{D5CDD505-2E9C-101B-9397-08002B2CF9AE}" pid="4" name="MSIP_Label_2bbab825-a111-45e4-86a1-18cee0005896_Enabled">
    <vt:lpwstr>true</vt:lpwstr>
  </property>
  <property fmtid="{D5CDD505-2E9C-101B-9397-08002B2CF9AE}" pid="5" name="MSIP_Label_2bbab825-a111-45e4-86a1-18cee0005896_SetDate">
    <vt:lpwstr>2023-03-13T17:10:46Z</vt:lpwstr>
  </property>
  <property fmtid="{D5CDD505-2E9C-101B-9397-08002B2CF9AE}" pid="6" name="MSIP_Label_2bbab825-a111-45e4-86a1-18cee0005896_Method">
    <vt:lpwstr>Standard</vt:lpwstr>
  </property>
  <property fmtid="{D5CDD505-2E9C-101B-9397-08002B2CF9AE}" pid="7" name="MSIP_Label_2bbab825-a111-45e4-86a1-18cee0005896_Name">
    <vt:lpwstr>2bbab825-a111-45e4-86a1-18cee0005896</vt:lpwstr>
  </property>
  <property fmtid="{D5CDD505-2E9C-101B-9397-08002B2CF9AE}" pid="8" name="MSIP_Label_2bbab825-a111-45e4-86a1-18cee0005896_SiteId">
    <vt:lpwstr>2567d566-604c-408a-8a60-55d0dc9d9d6b</vt:lpwstr>
  </property>
  <property fmtid="{D5CDD505-2E9C-101B-9397-08002B2CF9AE}" pid="9" name="MSIP_Label_2bbab825-a111-45e4-86a1-18cee0005896_ActionId">
    <vt:lpwstr>29d7f30d-58ca-4ede-ba70-b38ddff03fa4</vt:lpwstr>
  </property>
  <property fmtid="{D5CDD505-2E9C-101B-9397-08002B2CF9AE}" pid="10" name="MSIP_Label_2bbab825-a111-45e4-86a1-18cee0005896_ContentBits">
    <vt:lpwstr>2</vt:lpwstr>
  </property>
</Properties>
</file>