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PROSKRIP\"/>
    </mc:Choice>
  </mc:AlternateContent>
  <bookViews>
    <workbookView xWindow="0" yWindow="0" windowWidth="24000" windowHeight="9735"/>
  </bookViews>
  <sheets>
    <sheet name="ANALISIS" sheetId="3" r:id="rId1"/>
    <sheet name="BALANCE_SHEET" sheetId="1" r:id="rId2"/>
    <sheet name="INCOME_STATEMEN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C7" i="3"/>
  <c r="D6" i="3"/>
  <c r="E6" i="3"/>
  <c r="F6" i="3"/>
  <c r="G6" i="3"/>
  <c r="C6" i="3"/>
  <c r="D5" i="3"/>
  <c r="E5" i="3"/>
  <c r="F5" i="3"/>
  <c r="G5" i="3"/>
  <c r="C5" i="3"/>
  <c r="D4" i="3"/>
  <c r="E4" i="3"/>
  <c r="F4" i="3"/>
  <c r="G4" i="3"/>
  <c r="C4" i="3"/>
  <c r="D3" i="3"/>
  <c r="E3" i="3"/>
  <c r="F3" i="3"/>
  <c r="G3" i="3"/>
  <c r="C3" i="3"/>
  <c r="D25" i="3"/>
  <c r="E25" i="3"/>
  <c r="F25" i="3"/>
  <c r="G25" i="3"/>
  <c r="C25" i="3"/>
  <c r="D24" i="3"/>
  <c r="E24" i="3"/>
  <c r="F24" i="3"/>
  <c r="G24" i="3"/>
  <c r="C24" i="3"/>
  <c r="D23" i="3"/>
  <c r="E23" i="3"/>
  <c r="F23" i="3"/>
  <c r="G23" i="3"/>
  <c r="C23" i="3"/>
  <c r="D29" i="3"/>
  <c r="E29" i="3"/>
  <c r="F29" i="3"/>
  <c r="G29" i="3"/>
  <c r="C29" i="3"/>
  <c r="D28" i="3"/>
  <c r="E28" i="3"/>
  <c r="F28" i="3"/>
  <c r="G28" i="3"/>
  <c r="C28" i="3"/>
  <c r="D27" i="3"/>
  <c r="E27" i="3"/>
  <c r="F27" i="3"/>
  <c r="G27" i="3"/>
  <c r="C27" i="3"/>
  <c r="E4" i="1"/>
  <c r="D22" i="2"/>
  <c r="F22" i="2"/>
  <c r="G22" i="2"/>
  <c r="G23" i="2" s="1"/>
  <c r="H22" i="2"/>
  <c r="E22" i="2"/>
  <c r="D8" i="2"/>
  <c r="D12" i="2" s="1"/>
  <c r="D15" i="2" s="1"/>
  <c r="D17" i="2" s="1"/>
  <c r="H8" i="2"/>
  <c r="H12" i="2" s="1"/>
  <c r="H15" i="2" s="1"/>
  <c r="H17" i="2" s="1"/>
  <c r="G8" i="2"/>
  <c r="G12" i="2" s="1"/>
  <c r="G15" i="2" s="1"/>
  <c r="G17" i="2" s="1"/>
  <c r="F8" i="2"/>
  <c r="F12" i="2" s="1"/>
  <c r="F15" i="2" s="1"/>
  <c r="F17" i="2" s="1"/>
  <c r="F23" i="2" s="1"/>
  <c r="E12" i="2"/>
  <c r="E15" i="2" s="1"/>
  <c r="E17" i="2" s="1"/>
  <c r="E8" i="2"/>
  <c r="F43" i="1"/>
  <c r="I48" i="1"/>
  <c r="H48" i="1"/>
  <c r="G48" i="1"/>
  <c r="F48" i="1"/>
  <c r="I19" i="1"/>
  <c r="H19" i="1"/>
  <c r="G19" i="1"/>
  <c r="F19" i="1"/>
  <c r="E16" i="1"/>
  <c r="E19" i="1" s="1"/>
  <c r="F57" i="1"/>
  <c r="G57" i="1"/>
  <c r="H57" i="1"/>
  <c r="I57" i="1"/>
  <c r="G43" i="1"/>
  <c r="H43" i="1"/>
  <c r="I43" i="1"/>
  <c r="F26" i="1"/>
  <c r="G26" i="1"/>
  <c r="H26" i="1"/>
  <c r="I26" i="1"/>
  <c r="E57" i="1"/>
  <c r="E48" i="1"/>
  <c r="E43" i="1"/>
  <c r="E26" i="1"/>
  <c r="F8" i="3" l="1"/>
  <c r="E8" i="3"/>
  <c r="G8" i="3"/>
  <c r="C8" i="3"/>
  <c r="D8" i="3"/>
  <c r="E23" i="2"/>
  <c r="H23" i="2"/>
  <c r="E27" i="1"/>
  <c r="D23" i="2"/>
  <c r="F49" i="1"/>
  <c r="F58" i="1" s="1"/>
  <c r="E49" i="1"/>
  <c r="E58" i="1" s="1"/>
  <c r="I49" i="1"/>
  <c r="I58" i="1" s="1"/>
  <c r="H49" i="1"/>
  <c r="H58" i="1" s="1"/>
  <c r="G49" i="1"/>
  <c r="G58" i="1" s="1"/>
  <c r="F27" i="1"/>
  <c r="F4" i="1" s="1"/>
  <c r="G27" i="1"/>
  <c r="G4" i="1" s="1"/>
  <c r="H27" i="1"/>
  <c r="H4" i="1" s="1"/>
  <c r="I27" i="1"/>
  <c r="I4" i="1" l="1"/>
</calcChain>
</file>

<file path=xl/sharedStrings.xml><?xml version="1.0" encoding="utf-8"?>
<sst xmlns="http://schemas.openxmlformats.org/spreadsheetml/2006/main" count="108" uniqueCount="83">
  <si>
    <t>Kas dan setara kas</t>
  </si>
  <si>
    <t>Pitang usaha</t>
  </si>
  <si>
    <t>Pihak ketiga</t>
  </si>
  <si>
    <t>Pihak berelasi</t>
  </si>
  <si>
    <t>Uang muka dan piutang lain-lain</t>
  </si>
  <si>
    <t>Persediaan</t>
  </si>
  <si>
    <t>Pajak dibayar dimuka</t>
  </si>
  <si>
    <t>Pajak penghasilan badan</t>
  </si>
  <si>
    <t>Pajak lain-lain</t>
  </si>
  <si>
    <t>Beban dibayar dimuka</t>
  </si>
  <si>
    <t>ASET</t>
  </si>
  <si>
    <t>Aset Lancar</t>
  </si>
  <si>
    <t>Jumlah Aset Lancar</t>
  </si>
  <si>
    <t>Aset Tidak Lancar</t>
  </si>
  <si>
    <t>Aset tetap</t>
  </si>
  <si>
    <t>Goodwill</t>
  </si>
  <si>
    <t>Aset tak berwujud</t>
  </si>
  <si>
    <t>Aset tidak lancar lainnya</t>
  </si>
  <si>
    <t>Jumlah Aset Tidak Lancar</t>
  </si>
  <si>
    <t>2014</t>
  </si>
  <si>
    <t>JUMLAH ASET</t>
  </si>
  <si>
    <t>2015</t>
  </si>
  <si>
    <t>2016</t>
  </si>
  <si>
    <t>2017</t>
  </si>
  <si>
    <t>2018</t>
  </si>
  <si>
    <t>LIABILITAS</t>
  </si>
  <si>
    <t>Liabilitas Jangka Pendek</t>
  </si>
  <si>
    <t>Pinjaman bank</t>
  </si>
  <si>
    <t>Utang usaha</t>
  </si>
  <si>
    <t>Utang pajak</t>
  </si>
  <si>
    <t>Akrual</t>
  </si>
  <si>
    <t>Utang lain-lain</t>
  </si>
  <si>
    <t>Kewajiban imbalan kerja jangka panjang - bagian lancar</t>
  </si>
  <si>
    <t>Jumlah Liabilitas Jangka Pendek</t>
  </si>
  <si>
    <t>Liabilitas Jangka Panjang</t>
  </si>
  <si>
    <t>Liabilitas pajak tangguhan</t>
  </si>
  <si>
    <t>Jumlah Liabilitas Jangka Panjang</t>
  </si>
  <si>
    <t>JUMLAH LIABILITAS</t>
  </si>
  <si>
    <t>EKUITAS</t>
  </si>
  <si>
    <t>Modal saham</t>
  </si>
  <si>
    <t xml:space="preserve">(Modal dasar, seluruhnya ditempatkan dan disetor penuh: 7.630.000.000 saham biasa dengan nilai nominal Rp 10 (nilai penuh) per saham)
</t>
  </si>
  <si>
    <t>Tambahan modal disetor</t>
  </si>
  <si>
    <t>Saldo laba yang dicadangkan</t>
  </si>
  <si>
    <t>Saldo laba yang belum dicadangkan</t>
  </si>
  <si>
    <t>JUMLAH EKUITAS</t>
  </si>
  <si>
    <t>JUMLAH LIABILITAS DAN EKUITAS</t>
  </si>
  <si>
    <t>Aset yang dimiliki untuk dijual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</si>
  <si>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</si>
  <si>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</si>
  <si>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</si>
  <si>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</si>
  <si>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</si>
  <si>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</si>
  <si>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</si>
  <si>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</si>
  <si>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</si>
  <si>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</si>
  <si>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</si>
  <si>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</si>
  <si>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</si>
  <si>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</si>
  <si>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</si>
  <si>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</si>
  <si>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</si>
  <si>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</si>
  <si>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</si>
  <si>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</si>
  <si>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</si>
  <si>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</si>
  <si>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</si>
  <si>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</si>
  <si>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Laporan Posisi Keuangan Konsolidasian</t>
  </si>
  <si>
    <t>Debt to Equity Ratio</t>
  </si>
  <si>
    <t>Net Profit Margin</t>
  </si>
  <si>
    <t>Laba bersih</t>
  </si>
  <si>
    <t>Return On Asset</t>
  </si>
  <si>
    <r>
      <t>Laba bersih per saham dasar (</t>
    </r>
    <r>
      <rPr>
        <i/>
        <sz val="11"/>
        <color theme="1"/>
        <rFont val="Calibri"/>
        <family val="2"/>
        <scheme val="minor"/>
      </rPr>
      <t>dinyatakan dalam nilai penuh Rupiah per saham</t>
    </r>
    <r>
      <rPr>
        <sz val="11"/>
        <color theme="1"/>
        <rFont val="Calibri"/>
        <family val="2"/>
        <scheme val="minor"/>
      </rPr>
      <t>)</t>
    </r>
  </si>
  <si>
    <t>Aset lancar</t>
  </si>
  <si>
    <t>Jumlah aset</t>
  </si>
  <si>
    <t>Liabilitas jangka panjang</t>
  </si>
  <si>
    <t>Liabilitas jangka pendek</t>
  </si>
  <si>
    <t>Jumlah liabilitas</t>
  </si>
  <si>
    <t xml:space="preserve">Harga penutupan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</si>
</sst>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8" formatCode="_(* #,##0_);_(* \(#,##0\);_(* &quot;-&quot;??_);_(@_)"/>
    <numFmt numFmtId="170" formatCode="_(* #,##0.0000_);_(* \(#,##0.0000\);_(* &quot;-&quot;?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68" fontId="0" fillId="0" borderId="0" xfId="1" applyNumberFormat="1" applyFont="1"/>
    <xf numFmtId="168" fontId="0" fillId="0" borderId="0" xfId="1" quotePrefix="1" applyNumberFormat="1" applyFont="1"/>
    <xf numFmtId="168" fontId="3" fillId="0" borderId="0" xfId="1" applyNumberFormat="1" applyFont="1"/>
    <xf numFmtId="168" fontId="0" fillId="0" borderId="0" xfId="1" applyNumberFormat="1" applyFont="1" applyAlignment="1">
      <alignment horizontal="center"/>
    </xf>
    <xf numFmtId="168" fontId="0" fillId="0" borderId="0" xfId="1" applyNumberFormat="1" applyFont="1" applyAlignment="1"/>
    <xf numFmtId="168" fontId="3" fillId="0" borderId="0" xfId="1" applyNumberFormat="1" applyFont="1" applyAlignment="1">
      <alignment vertical="top"/>
    </xf>
    <xf numFmtId="168" fontId="3" fillId="0" borderId="0" xfId="1" applyNumberFormat="1" applyFont="1" applyAlignment="1">
      <alignment horizontal="center" vertical="top"/>
    </xf>
    <xf numFmtId="168" fontId="0" fillId="0" borderId="0" xfId="1" applyNumberFormat="1" applyFont="1" applyAlignment="1">
      <alignment vertical="top"/>
    </xf>
    <xf numFmtId="168" fontId="0" fillId="0" borderId="0" xfId="1" applyNumberFormat="1" applyFont="1" applyAlignment="1">
      <alignment horizontal="left" vertical="top"/>
    </xf>
    <xf numFmtId="168" fontId="0" fillId="0" borderId="0" xfId="1" applyNumberFormat="1" applyFont="1" applyAlignment="1">
      <alignment horizontal="left" vertical="top" wrapText="1"/>
    </xf>
    <xf numFmtId="168" fontId="3" fillId="0" borderId="0" xfId="1" applyNumberFormat="1" applyFont="1" applyAlignment="1">
      <alignment horizontal="left" vertical="top" wrapText="1"/>
    </xf>
    <xf numFmtId="168" fontId="0" fillId="0" borderId="0" xfId="1" applyNumberFormat="1" applyFont="1" applyAlignment="1">
      <alignment horizontal="left" vertical="top" wrapText="1"/>
    </xf>
    <xf numFmtId="168" fontId="3" fillId="0" borderId="1" xfId="1" applyNumberFormat="1" applyFont="1" applyBorder="1" applyAlignment="1">
      <alignment vertical="top"/>
    </xf>
    <xf numFmtId="168" fontId="3" fillId="0" borderId="0" xfId="1" applyNumberFormat="1" applyFont="1" applyBorder="1" applyAlignment="1">
      <alignment vertical="top"/>
    </xf>
    <xf numFmtId="168" fontId="3" fillId="0" borderId="0" xfId="1" applyNumberFormat="1" applyFont="1" applyAlignment="1">
      <alignment horizontal="left" vertical="top"/>
    </xf>
    <xf numFmtId="168" fontId="3" fillId="0" borderId="1" xfId="1" applyNumberFormat="1" applyFont="1" applyBorder="1" applyAlignment="1">
      <alignment horizontal="left" vertical="top"/>
    </xf>
    <xf numFmtId="168" fontId="3" fillId="0" borderId="2" xfId="1" applyNumberFormat="1" applyFont="1" applyBorder="1" applyAlignment="1">
      <alignment vertical="top"/>
    </xf>
    <xf numFmtId="168" fontId="3" fillId="0" borderId="2" xfId="1" applyNumberFormat="1" applyFont="1" applyBorder="1" applyAlignment="1">
      <alignment horizontal="left" vertical="top" wrapText="1"/>
    </xf>
    <xf numFmtId="168" fontId="3" fillId="0" borderId="2" xfId="1" quotePrefix="1" applyNumberFormat="1" applyFont="1" applyBorder="1" applyAlignment="1">
      <alignment horizontal="center" vertical="top"/>
    </xf>
    <xf numFmtId="168" fontId="2" fillId="0" borderId="0" xfId="1" applyNumberFormat="1" applyFont="1" applyFill="1" applyAlignment="1">
      <alignment vertical="top"/>
    </xf>
    <xf numFmtId="168" fontId="2" fillId="0" borderId="0" xfId="1" applyNumberFormat="1" applyFont="1" applyFill="1" applyAlignment="1">
      <alignment horizontal="left" vertical="top" wrapText="1"/>
    </xf>
    <xf numFmtId="0" fontId="0" fillId="0" borderId="0" xfId="0" applyAlignment="1">
      <alignment horizontal="center" vertical="top"/>
    </xf>
    <xf numFmtId="168" fontId="0" fillId="0" borderId="0" xfId="1" applyNumberFormat="1" applyFont="1" applyAlignment="1">
      <alignment horizontal="left" vertical="top"/>
    </xf>
    <xf numFmtId="168" fontId="3" fillId="0" borderId="0" xfId="1" applyNumberFormat="1" applyFont="1" applyAlignment="1">
      <alignment horizontal="left" vertical="top"/>
    </xf>
    <xf numFmtId="168" fontId="1" fillId="0" borderId="0" xfId="1" applyNumberFormat="1" applyFont="1"/>
    <xf numFmtId="168" fontId="0" fillId="0" borderId="2" xfId="1" applyNumberFormat="1" applyFont="1" applyBorder="1" applyAlignment="1">
      <alignment horizontal="center" vertical="top"/>
    </xf>
    <xf numFmtId="168" fontId="0" fillId="0" borderId="2" xfId="1" applyNumberFormat="1" applyFont="1" applyBorder="1" applyAlignment="1">
      <alignment horizontal="center" vertical="top" wrapText="1"/>
    </xf>
    <xf numFmtId="168" fontId="0" fillId="0" borderId="2" xfId="1" quotePrefix="1" applyNumberFormat="1" applyFont="1" applyBorder="1" applyAlignment="1">
      <alignment horizontal="center"/>
    </xf>
    <xf numFmtId="168" fontId="1" fillId="0" borderId="0" xfId="1" applyNumberFormat="1" applyFont="1" applyAlignment="1">
      <alignment horizontal="left" vertical="top" wrapText="1"/>
    </xf>
    <xf numFmtId="168" fontId="0" fillId="0" borderId="2" xfId="1" applyNumberFormat="1" applyFont="1" applyBorder="1" applyAlignment="1">
      <alignment horizontal="left" vertical="top" wrapText="1"/>
    </xf>
    <xf numFmtId="168" fontId="0" fillId="0" borderId="2" xfId="1" applyNumberFormat="1" applyFont="1" applyBorder="1"/>
    <xf numFmtId="168" fontId="4" fillId="0" borderId="2" xfId="1" applyNumberFormat="1" applyFont="1" applyBorder="1" applyAlignment="1">
      <alignment horizontal="left" vertical="top"/>
    </xf>
    <xf numFmtId="168" fontId="2" fillId="0" borderId="0" xfId="1" applyNumberFormat="1" applyFont="1" applyFill="1" applyAlignment="1">
      <alignment horizontal="left" vertical="top"/>
    </xf>
    <xf numFmtId="168" fontId="4" fillId="0" borderId="0" xfId="1" applyNumberFormat="1" applyFont="1" applyBorder="1" applyAlignment="1">
      <alignment horizontal="left" vertical="top"/>
    </xf>
    <xf numFmtId="168" fontId="2" fillId="0" borderId="0" xfId="1" applyNumberFormat="1" applyFont="1" applyFill="1" applyBorder="1" applyAlignment="1">
      <alignment vertical="top"/>
    </xf>
    <xf numFmtId="170" fontId="0" fillId="0" borderId="0" xfId="1" quotePrefix="1" applyNumberFormat="1" applyFont="1"/>
    <xf numFmtId="170" fontId="0" fillId="0" borderId="0" xfId="1" applyNumberFormat="1" applyFont="1"/>
    <xf numFmtId="0" fontId="0" fillId="0" borderId="0" xfId="0" applyFont="1"/>
    <xf numFmtId="0" fontId="4" fillId="0" borderId="0" xfId="0" applyFont="1"/>
    <xf numFmtId="170" fontId="0" fillId="0" borderId="2" xfId="1" quotePrefix="1" applyNumberFormat="1" applyFont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0" fontId="0" fillId="0" borderId="3" xfId="0" applyFont="1" applyBorder="1"/>
    <xf numFmtId="0" fontId="4" fillId="0" borderId="3" xfId="0" applyFont="1" applyBorder="1"/>
    <xf numFmtId="41" fontId="0" fillId="0" borderId="0" xfId="1" quotePrefix="1" applyNumberFormat="1" applyFont="1"/>
    <xf numFmtId="41" fontId="0" fillId="0" borderId="0" xfId="0" applyNumberFormat="1"/>
    <xf numFmtId="0" fontId="0" fillId="0" borderId="3" xfId="0" applyFont="1" applyBorder="1" applyAlignment="1">
      <alignment horizontal="left" vertical="top"/>
    </xf>
    <xf numFmtId="168" fontId="0" fillId="0" borderId="0" xfId="1" quotePrefix="1" applyNumberFormat="1" applyFont="1" applyBorder="1" applyAlignment="1">
      <alignment horizontal="center" vertical="top"/>
    </xf>
    <xf numFmtId="168" fontId="4" fillId="0" borderId="0" xfId="1" applyNumberFormat="1" applyFont="1" applyAlignment="1">
      <alignment horizontal="left" vertical="top" wrapText="1"/>
    </xf>
    <xf numFmtId="168" fontId="4" fillId="0" borderId="0" xfId="1" applyNumberFormat="1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tabSelected="1" topLeftCell="A7" zoomScale="115" zoomScaleNormal="115" workbookViewId="0">
      <selection activeCell="C19" sqref="C19"/>
    </sheetView>
  </sheetViews>
  <sheetFormatPr defaultRowHeight="15" x14ac:dyDescent="0.25"/>
  <cols>
    <col min="2" max="2" width="70.7109375" style="38" bestFit="1" customWidth="1"/>
    <col min="3" max="3" width="15.42578125" style="37" bestFit="1" customWidth="1"/>
    <col min="4" max="7" width="13.28515625" style="37" bestFit="1" customWidth="1"/>
  </cols>
  <sheetData>
    <row r="1" spans="2:7" x14ac:dyDescent="0.25">
      <c r="B1" s="39" t="s">
        <v>70</v>
      </c>
    </row>
    <row r="2" spans="2:7" s="22" customFormat="1" x14ac:dyDescent="0.25">
      <c r="B2" s="41"/>
      <c r="C2" s="40" t="s">
        <v>19</v>
      </c>
      <c r="D2" s="40" t="s">
        <v>21</v>
      </c>
      <c r="E2" s="40" t="s">
        <v>22</v>
      </c>
      <c r="F2" s="40" t="s">
        <v>23</v>
      </c>
      <c r="G2" s="40" t="s">
        <v>24</v>
      </c>
    </row>
    <row r="3" spans="2:7" s="22" customFormat="1" x14ac:dyDescent="0.25">
      <c r="B3" s="46" t="s">
        <v>77</v>
      </c>
      <c r="C3" s="47">
        <f>BALANCE_SHEET!E19</f>
        <v>6337170</v>
      </c>
      <c r="D3" s="47">
        <f>BALANCE_SHEET!F19</f>
        <v>6623114</v>
      </c>
      <c r="E3" s="47">
        <f>BALANCE_SHEET!G19</f>
        <v>6588109</v>
      </c>
      <c r="F3" s="47">
        <f>BALANCE_SHEET!H19</f>
        <v>7941635</v>
      </c>
      <c r="G3" s="47">
        <f>BALANCE_SHEET!I19</f>
        <v>8325029</v>
      </c>
    </row>
    <row r="4" spans="2:7" s="22" customFormat="1" x14ac:dyDescent="0.25">
      <c r="B4" s="46" t="s">
        <v>14</v>
      </c>
      <c r="C4" s="47">
        <f>BALANCE_SHEET!E22</f>
        <v>7348025</v>
      </c>
      <c r="D4" s="47">
        <f>BALANCE_SHEET!F22</f>
        <v>8320917</v>
      </c>
      <c r="E4" s="47">
        <f>BALANCE_SHEET!G22</f>
        <v>9529476</v>
      </c>
      <c r="F4" s="47">
        <f>BALANCE_SHEET!H22</f>
        <v>10422133</v>
      </c>
      <c r="G4" s="47">
        <f>BALANCE_SHEET!I22</f>
        <v>10627387</v>
      </c>
    </row>
    <row r="5" spans="2:7" s="22" customFormat="1" x14ac:dyDescent="0.25">
      <c r="B5" s="46" t="s">
        <v>15</v>
      </c>
      <c r="C5" s="47">
        <f>BALANCE_SHEET!E23</f>
        <v>61925</v>
      </c>
      <c r="D5" s="47">
        <f>BALANCE_SHEET!F23</f>
        <v>61925</v>
      </c>
      <c r="E5" s="47">
        <f>BALANCE_SHEET!G23</f>
        <v>61925</v>
      </c>
      <c r="F5" s="47">
        <f>BALANCE_SHEET!H23</f>
        <v>61925</v>
      </c>
      <c r="G5" s="47">
        <f>BALANCE_SHEET!I23</f>
        <v>61925</v>
      </c>
    </row>
    <row r="6" spans="2:7" s="22" customFormat="1" x14ac:dyDescent="0.25">
      <c r="B6" s="46" t="s">
        <v>16</v>
      </c>
      <c r="C6" s="47">
        <f>BALANCE_SHEET!E24</f>
        <v>452240</v>
      </c>
      <c r="D6" s="47">
        <f>BALANCE_SHEET!F24</f>
        <v>431021</v>
      </c>
      <c r="E6" s="47">
        <f>BALANCE_SHEET!G24</f>
        <v>409802</v>
      </c>
      <c r="F6" s="47">
        <f>BALANCE_SHEET!H24</f>
        <v>390838</v>
      </c>
      <c r="G6" s="47">
        <f>BALANCE_SHEET!I24</f>
        <v>434205</v>
      </c>
    </row>
    <row r="7" spans="2:7" s="22" customFormat="1" x14ac:dyDescent="0.25">
      <c r="B7" s="46" t="s">
        <v>17</v>
      </c>
      <c r="C7" s="47">
        <f>BALANCE_SHEET!E25</f>
        <v>81310</v>
      </c>
      <c r="D7" s="47">
        <f>BALANCE_SHEET!F25</f>
        <v>292968</v>
      </c>
      <c r="E7" s="47">
        <f>BALANCE_SHEET!G25</f>
        <v>156383</v>
      </c>
      <c r="F7" s="47">
        <f>BALANCE_SHEET!H25</f>
        <v>89882</v>
      </c>
      <c r="G7" s="47">
        <f>BALANCE_SHEET!I25</f>
        <v>74424</v>
      </c>
    </row>
    <row r="8" spans="2:7" s="22" customFormat="1" x14ac:dyDescent="0.25">
      <c r="B8" s="46" t="s">
        <v>78</v>
      </c>
      <c r="C8" s="47">
        <f>SUM(C3:C7)</f>
        <v>14280670</v>
      </c>
      <c r="D8" s="47">
        <f t="shared" ref="D8:G8" si="0">SUM(D3:D7)</f>
        <v>15729945</v>
      </c>
      <c r="E8" s="47">
        <f t="shared" si="0"/>
        <v>16745695</v>
      </c>
      <c r="F8" s="47">
        <f t="shared" si="0"/>
        <v>18906413</v>
      </c>
      <c r="G8" s="47">
        <f t="shared" si="0"/>
        <v>19522970</v>
      </c>
    </row>
    <row r="9" spans="2:7" s="22" customFormat="1" x14ac:dyDescent="0.25">
      <c r="B9" s="46"/>
      <c r="C9" s="47"/>
      <c r="D9" s="47"/>
      <c r="E9" s="47"/>
      <c r="F9" s="47"/>
      <c r="G9" s="47"/>
    </row>
    <row r="10" spans="2:7" s="22" customFormat="1" x14ac:dyDescent="0.25">
      <c r="B10" s="46" t="s">
        <v>80</v>
      </c>
      <c r="C10" s="47"/>
      <c r="D10" s="47"/>
      <c r="E10" s="47"/>
      <c r="F10" s="47"/>
      <c r="G10" s="47"/>
    </row>
    <row r="11" spans="2:7" s="22" customFormat="1" x14ac:dyDescent="0.25">
      <c r="B11" s="46" t="s">
        <v>79</v>
      </c>
      <c r="C11" s="47"/>
      <c r="D11" s="47"/>
      <c r="E11" s="47"/>
      <c r="F11" s="47"/>
      <c r="G11" s="47"/>
    </row>
    <row r="12" spans="2:7" s="22" customFormat="1" x14ac:dyDescent="0.25">
      <c r="B12" s="46" t="s">
        <v>81</v>
      </c>
      <c r="C12" s="47"/>
      <c r="D12" s="47"/>
      <c r="E12" s="47"/>
      <c r="F12" s="47"/>
      <c r="G12" s="47"/>
    </row>
    <row r="13" spans="2:7" s="22" customFormat="1" x14ac:dyDescent="0.25">
      <c r="B13" s="46"/>
      <c r="C13" s="47"/>
      <c r="D13" s="47"/>
      <c r="E13" s="47"/>
      <c r="F13" s="47"/>
      <c r="G13" s="47"/>
    </row>
    <row r="14" spans="2:7" s="22" customFormat="1" x14ac:dyDescent="0.25">
      <c r="B14" s="46"/>
      <c r="C14" s="47"/>
      <c r="D14" s="47"/>
      <c r="E14" s="47"/>
      <c r="F14" s="47"/>
      <c r="G14" s="47"/>
    </row>
    <row r="15" spans="2:7" s="22" customFormat="1" x14ac:dyDescent="0.25">
      <c r="B15" s="46"/>
      <c r="C15" s="47"/>
      <c r="D15" s="47"/>
      <c r="E15" s="47"/>
      <c r="F15" s="47"/>
      <c r="G15" s="47"/>
    </row>
    <row r="16" spans="2:7" s="22" customFormat="1" x14ac:dyDescent="0.25">
      <c r="B16" s="46"/>
      <c r="C16" s="47"/>
      <c r="D16" s="47"/>
      <c r="E16" s="47"/>
      <c r="F16" s="47"/>
      <c r="G16" s="47"/>
    </row>
    <row r="17" spans="2:7" s="22" customFormat="1" x14ac:dyDescent="0.25">
      <c r="B17" s="46"/>
      <c r="C17" s="47"/>
      <c r="D17" s="47"/>
      <c r="E17" s="47"/>
      <c r="F17" s="47"/>
      <c r="G17" s="47"/>
    </row>
    <row r="18" spans="2:7" s="22" customFormat="1" x14ac:dyDescent="0.25">
      <c r="B18" s="46"/>
      <c r="C18" s="47"/>
      <c r="D18" s="47"/>
      <c r="E18" s="47"/>
      <c r="F18" s="47"/>
      <c r="G18" s="47"/>
    </row>
    <row r="19" spans="2:7" s="22" customFormat="1" x14ac:dyDescent="0.25">
      <c r="B19" s="46" t="s">
        <v>82</v>
      </c>
      <c r="C19" s="47"/>
      <c r="D19" s="47">
        <v>37000</v>
      </c>
      <c r="E19" s="47">
        <v>38800</v>
      </c>
      <c r="F19">
        <v>55900</v>
      </c>
      <c r="G19" s="47">
        <v>45400</v>
      </c>
    </row>
    <row r="20" spans="2:7" s="22" customFormat="1" x14ac:dyDescent="0.25">
      <c r="B20" s="46"/>
      <c r="C20" s="47"/>
      <c r="D20" s="47"/>
      <c r="E20" s="47"/>
      <c r="F20" s="47"/>
      <c r="G20" s="47"/>
    </row>
    <row r="21" spans="2:7" s="22" customFormat="1" x14ac:dyDescent="0.25">
      <c r="B21" s="46"/>
      <c r="C21" s="47"/>
      <c r="D21" s="47"/>
      <c r="E21" s="47"/>
      <c r="F21" s="47"/>
      <c r="G21" s="47"/>
    </row>
    <row r="22" spans="2:7" s="22" customFormat="1" x14ac:dyDescent="0.25">
      <c r="B22" s="46"/>
      <c r="C22" s="47"/>
      <c r="D22" s="47"/>
      <c r="E22" s="47"/>
      <c r="F22" s="47"/>
      <c r="G22" s="47"/>
    </row>
    <row r="23" spans="2:7" s="45" customFormat="1" x14ac:dyDescent="0.25">
      <c r="B23" s="46" t="s">
        <v>47</v>
      </c>
      <c r="C23" s="44">
        <f>INCOME_STATEMENT!D6</f>
        <v>34511534</v>
      </c>
      <c r="D23" s="44">
        <f>INCOME_STATEMENT!E6</f>
        <v>36484030</v>
      </c>
      <c r="E23" s="44">
        <f>INCOME_STATEMENT!F6</f>
        <v>40053732</v>
      </c>
      <c r="F23" s="44">
        <f>INCOME_STATEMENT!G6</f>
        <v>41204510</v>
      </c>
      <c r="G23" s="44">
        <f>INCOME_STATEMENT!H6</f>
        <v>41802073</v>
      </c>
    </row>
    <row r="24" spans="2:7" s="45" customFormat="1" x14ac:dyDescent="0.25">
      <c r="B24" s="46" t="s">
        <v>74</v>
      </c>
      <c r="C24" s="44">
        <f>INCOME_STATEMENT!D17</f>
        <v>5738523</v>
      </c>
      <c r="D24" s="44">
        <f>INCOME_STATEMENT!E17</f>
        <v>5851805</v>
      </c>
      <c r="E24" s="44">
        <f>INCOME_STATEMENT!F17</f>
        <v>6390672</v>
      </c>
      <c r="F24" s="44">
        <f>INCOME_STATEMENT!G17</f>
        <v>7004562</v>
      </c>
      <c r="G24" s="44">
        <f>INCOME_STATEMENT!H17</f>
        <v>9109445</v>
      </c>
    </row>
    <row r="25" spans="2:7" x14ac:dyDescent="0.25">
      <c r="B25" s="46" t="s">
        <v>76</v>
      </c>
      <c r="C25" s="2">
        <f>INCOME_STATEMENT!D26</f>
        <v>752</v>
      </c>
      <c r="D25" s="2">
        <f>INCOME_STATEMENT!E26</f>
        <v>766</v>
      </c>
      <c r="E25" s="2">
        <f>INCOME_STATEMENT!F26</f>
        <v>838</v>
      </c>
      <c r="F25" s="2">
        <f>INCOME_STATEMENT!G26</f>
        <v>918</v>
      </c>
      <c r="G25" s="2">
        <f>INCOME_STATEMENT!H26</f>
        <v>1194</v>
      </c>
    </row>
    <row r="26" spans="2:7" x14ac:dyDescent="0.25">
      <c r="B26" s="42"/>
      <c r="C26" s="36"/>
      <c r="D26" s="36"/>
      <c r="E26" s="36"/>
      <c r="F26" s="36"/>
      <c r="G26" s="36"/>
    </row>
    <row r="27" spans="2:7" x14ac:dyDescent="0.25">
      <c r="B27" s="43" t="s">
        <v>75</v>
      </c>
      <c r="C27" s="37">
        <f>INCOME_STATEMENT!D17/BALANCE_SHEET!E27</f>
        <v>0.40183849917405834</v>
      </c>
      <c r="D27" s="37">
        <f>INCOME_STATEMENT!E17/BALANCE_SHEET!F27</f>
        <v>0.37201687609206519</v>
      </c>
      <c r="E27" s="37">
        <f>INCOME_STATEMENT!F17/BALANCE_SHEET!G27</f>
        <v>0.38163074151296794</v>
      </c>
      <c r="F27" s="37">
        <f>INCOME_STATEMENT!G17/BALANCE_SHEET!H27</f>
        <v>0.37048603561130289</v>
      </c>
      <c r="G27" s="37">
        <f>INCOME_STATEMENT!H17/BALANCE_SHEET!I27</f>
        <v>0.46660139312819721</v>
      </c>
    </row>
    <row r="28" spans="2:7" x14ac:dyDescent="0.25">
      <c r="B28" s="43" t="s">
        <v>72</v>
      </c>
      <c r="C28" s="37">
        <f>BALANCE_SHEET!E49/BALANCE_SHEET!E57</f>
        <v>2.1053157118558783</v>
      </c>
      <c r="D28" s="37">
        <f>BALANCE_SHEET!F49/BALANCE_SHEET!F57</f>
        <v>2.2584984339266181</v>
      </c>
      <c r="E28" s="37">
        <f>BALANCE_SHEET!G49/BALANCE_SHEET!G57</f>
        <v>2.5596889031171335</v>
      </c>
      <c r="F28" s="37">
        <f>BALANCE_SHEET!H49/BALANCE_SHEET!H57</f>
        <v>2.6545515240689466</v>
      </c>
      <c r="G28" s="37">
        <f>BALANCE_SHEET!I49/BALANCE_SHEET!I57</f>
        <v>1.576224249429246</v>
      </c>
    </row>
    <row r="29" spans="2:7" x14ac:dyDescent="0.25">
      <c r="B29" s="43" t="s">
        <v>73</v>
      </c>
      <c r="C29" s="37">
        <f>INCOME_STATEMENT!D17/INCOME_STATEMENT!D6</f>
        <v>0.16627840999475713</v>
      </c>
      <c r="D29" s="37">
        <f>INCOME_STATEMENT!E17/INCOME_STATEMENT!E6</f>
        <v>0.16039360235149461</v>
      </c>
      <c r="E29" s="37">
        <f>INCOME_STATEMENT!F17/INCOME_STATEMENT!F6</f>
        <v>0.15955247316280041</v>
      </c>
      <c r="F29" s="37">
        <f>INCOME_STATEMENT!G17/INCOME_STATEMENT!G6</f>
        <v>0.16999503209721459</v>
      </c>
      <c r="G29" s="37">
        <f>INCOME_STATEMENT!H17/INCOME_STATEMENT!H6</f>
        <v>0.21791849892229029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9"/>
  <sheetViews>
    <sheetView topLeftCell="A43" zoomScale="130" zoomScaleNormal="130" workbookViewId="0">
      <selection activeCell="H54" sqref="H54"/>
    </sheetView>
  </sheetViews>
  <sheetFormatPr defaultRowHeight="15" x14ac:dyDescent="0.25"/>
  <cols>
    <col min="1" max="1" width="9.140625" style="8"/>
    <col min="2" max="2" width="3.28515625" style="8" customWidth="1"/>
    <col min="3" max="3" width="3.28515625" style="12" customWidth="1"/>
    <col min="4" max="4" width="29.5703125" style="12" customWidth="1"/>
    <col min="5" max="9" width="12.140625" style="8" customWidth="1"/>
    <col min="10" max="16384" width="9.140625" style="8"/>
  </cols>
  <sheetData>
    <row r="1" spans="2:9" x14ac:dyDescent="0.25">
      <c r="B1" s="24" t="s">
        <v>68</v>
      </c>
    </row>
    <row r="2" spans="2:9" x14ac:dyDescent="0.25">
      <c r="B2" s="24" t="s">
        <v>71</v>
      </c>
    </row>
    <row r="3" spans="2:9" x14ac:dyDescent="0.25">
      <c r="B3" s="34" t="s">
        <v>70</v>
      </c>
    </row>
    <row r="4" spans="2:9" s="20" customFormat="1" x14ac:dyDescent="0.25">
      <c r="B4" s="35"/>
      <c r="C4" s="21"/>
      <c r="D4" s="33"/>
      <c r="E4" s="20" t="str">
        <f>IF(E27-E58=0,"BALANCED","unbalanced")</f>
        <v>BALANCED</v>
      </c>
      <c r="F4" s="20" t="str">
        <f>IF(F27-F58=0,"BALANCED","unbalanced")</f>
        <v>BALANCED</v>
      </c>
      <c r="G4" s="20" t="str">
        <f>IF(G27-G58=0,"BALANCED","unbalanced")</f>
        <v>BALANCED</v>
      </c>
      <c r="H4" s="20" t="str">
        <f>IF(H27-H58=0,"BALANCED","unbalanced")</f>
        <v>BALANCED</v>
      </c>
      <c r="I4" s="20" t="str">
        <f>IF(I27-I58=0,"BALANCED","unbalanced")</f>
        <v>BALANCED</v>
      </c>
    </row>
    <row r="5" spans="2:9" s="7" customFormat="1" x14ac:dyDescent="0.25">
      <c r="B5" s="17"/>
      <c r="C5" s="18"/>
      <c r="D5" s="18"/>
      <c r="E5" s="19" t="s">
        <v>19</v>
      </c>
      <c r="F5" s="19" t="s">
        <v>21</v>
      </c>
      <c r="G5" s="19" t="s">
        <v>22</v>
      </c>
      <c r="H5" s="19" t="s">
        <v>23</v>
      </c>
      <c r="I5" s="19" t="s">
        <v>24</v>
      </c>
    </row>
    <row r="6" spans="2:9" s="6" customFormat="1" x14ac:dyDescent="0.25">
      <c r="B6" s="15" t="s">
        <v>10</v>
      </c>
      <c r="C6" s="15"/>
      <c r="D6" s="15"/>
    </row>
    <row r="7" spans="2:9" s="6" customFormat="1" x14ac:dyDescent="0.25">
      <c r="B7" s="6" t="s">
        <v>11</v>
      </c>
      <c r="C7" s="11"/>
      <c r="D7" s="11"/>
    </row>
    <row r="8" spans="2:9" x14ac:dyDescent="0.25">
      <c r="C8" s="10" t="s">
        <v>0</v>
      </c>
      <c r="D8" s="10"/>
      <c r="E8" s="8">
        <v>859127</v>
      </c>
      <c r="F8" s="8">
        <v>628159</v>
      </c>
      <c r="G8" s="8">
        <v>373835</v>
      </c>
      <c r="H8" s="8">
        <v>404784</v>
      </c>
      <c r="I8" s="8">
        <v>351667</v>
      </c>
    </row>
    <row r="9" spans="2:9" x14ac:dyDescent="0.25">
      <c r="C9" s="10" t="s">
        <v>1</v>
      </c>
      <c r="D9" s="10"/>
    </row>
    <row r="10" spans="2:9" x14ac:dyDescent="0.25">
      <c r="D10" s="12" t="s">
        <v>2</v>
      </c>
      <c r="E10" s="8">
        <v>2464145</v>
      </c>
      <c r="F10" s="8">
        <v>2822930</v>
      </c>
      <c r="G10" s="8">
        <v>3290889</v>
      </c>
      <c r="H10" s="8">
        <v>4346917</v>
      </c>
      <c r="I10" s="8">
        <v>4485405</v>
      </c>
    </row>
    <row r="11" spans="2:9" x14ac:dyDescent="0.25">
      <c r="D11" s="12" t="s">
        <v>3</v>
      </c>
      <c r="E11" s="8">
        <v>431370</v>
      </c>
      <c r="F11" s="8">
        <v>421696</v>
      </c>
      <c r="G11" s="8">
        <v>417368</v>
      </c>
      <c r="H11" s="8">
        <v>368637</v>
      </c>
      <c r="I11" s="8">
        <v>498066</v>
      </c>
    </row>
    <row r="12" spans="2:9" x14ac:dyDescent="0.25">
      <c r="C12" s="10" t="s">
        <v>4</v>
      </c>
      <c r="D12" s="10"/>
    </row>
    <row r="13" spans="2:9" x14ac:dyDescent="0.25">
      <c r="D13" s="12" t="s">
        <v>2</v>
      </c>
      <c r="E13" s="8">
        <v>116603</v>
      </c>
      <c r="F13" s="8">
        <v>138188</v>
      </c>
      <c r="G13" s="8">
        <v>85188</v>
      </c>
      <c r="H13" s="8">
        <v>72986</v>
      </c>
      <c r="I13" s="8">
        <v>92172</v>
      </c>
    </row>
    <row r="14" spans="2:9" x14ac:dyDescent="0.25">
      <c r="D14" s="12" t="s">
        <v>3</v>
      </c>
      <c r="E14" s="8">
        <v>40142</v>
      </c>
      <c r="F14" s="8">
        <v>219458</v>
      </c>
      <c r="G14" s="8">
        <v>16409</v>
      </c>
      <c r="H14" s="8">
        <v>66285</v>
      </c>
      <c r="I14" s="8">
        <v>27763</v>
      </c>
    </row>
    <row r="15" spans="2:9" x14ac:dyDescent="0.25">
      <c r="C15" s="10" t="s">
        <v>5</v>
      </c>
      <c r="D15" s="10"/>
      <c r="E15" s="8">
        <v>2325989</v>
      </c>
      <c r="F15" s="8">
        <v>2297502</v>
      </c>
      <c r="G15" s="8">
        <v>2318130</v>
      </c>
      <c r="H15" s="8">
        <v>2393540</v>
      </c>
      <c r="I15" s="8">
        <v>2658073</v>
      </c>
    </row>
    <row r="16" spans="2:9" x14ac:dyDescent="0.25">
      <c r="C16" s="10" t="s">
        <v>6</v>
      </c>
      <c r="D16" s="10"/>
      <c r="E16" s="8">
        <f>14179+85615</f>
        <v>99794</v>
      </c>
      <c r="H16" s="8">
        <v>3707</v>
      </c>
      <c r="I16" s="8">
        <v>47063</v>
      </c>
    </row>
    <row r="17" spans="2:9" x14ac:dyDescent="0.25">
      <c r="C17" s="10" t="s">
        <v>9</v>
      </c>
      <c r="D17" s="10"/>
      <c r="E17" s="8">
        <v>0</v>
      </c>
      <c r="F17" s="8">
        <v>95181</v>
      </c>
      <c r="G17" s="8">
        <v>86290</v>
      </c>
      <c r="H17" s="8">
        <v>109578</v>
      </c>
      <c r="I17" s="8">
        <v>164820</v>
      </c>
    </row>
    <row r="18" spans="2:9" x14ac:dyDescent="0.25">
      <c r="C18" s="10" t="s">
        <v>46</v>
      </c>
      <c r="D18" s="10"/>
      <c r="E18" s="8">
        <v>0</v>
      </c>
      <c r="F18" s="8">
        <v>0</v>
      </c>
      <c r="G18" s="8">
        <v>0</v>
      </c>
      <c r="H18" s="8">
        <v>175201</v>
      </c>
      <c r="I18" s="8">
        <v>0</v>
      </c>
    </row>
    <row r="19" spans="2:9" s="6" customFormat="1" x14ac:dyDescent="0.25">
      <c r="B19" s="6" t="s">
        <v>12</v>
      </c>
      <c r="C19" s="11"/>
      <c r="D19" s="11"/>
      <c r="E19" s="6">
        <f>SUM(E8:E18)</f>
        <v>6337170</v>
      </c>
      <c r="F19" s="6">
        <f>SUM(F8:F18)</f>
        <v>6623114</v>
      </c>
      <c r="G19" s="6">
        <f>SUM(G8:G18)</f>
        <v>6588109</v>
      </c>
      <c r="H19" s="6">
        <f>SUM(H8:H18)</f>
        <v>7941635</v>
      </c>
      <c r="I19" s="6">
        <f>SUM(I8:I18)</f>
        <v>8325029</v>
      </c>
    </row>
    <row r="21" spans="2:9" s="6" customFormat="1" x14ac:dyDescent="0.25">
      <c r="B21" s="6" t="s">
        <v>13</v>
      </c>
      <c r="C21" s="11"/>
      <c r="D21" s="11"/>
    </row>
    <row r="22" spans="2:9" x14ac:dyDescent="0.25">
      <c r="C22" s="10" t="s">
        <v>14</v>
      </c>
      <c r="D22" s="10"/>
      <c r="E22" s="8">
        <v>7348025</v>
      </c>
      <c r="F22" s="8">
        <v>8320917</v>
      </c>
      <c r="G22" s="8">
        <v>9529476</v>
      </c>
      <c r="H22" s="8">
        <v>10422133</v>
      </c>
      <c r="I22" s="8">
        <v>10627387</v>
      </c>
    </row>
    <row r="23" spans="2:9" x14ac:dyDescent="0.25">
      <c r="C23" s="48" t="s">
        <v>15</v>
      </c>
      <c r="D23" s="48"/>
      <c r="E23" s="8">
        <v>61925</v>
      </c>
      <c r="F23" s="8">
        <v>61925</v>
      </c>
      <c r="G23" s="8">
        <v>61925</v>
      </c>
      <c r="H23" s="8">
        <v>61925</v>
      </c>
      <c r="I23" s="8">
        <v>61925</v>
      </c>
    </row>
    <row r="24" spans="2:9" x14ac:dyDescent="0.25">
      <c r="C24" s="10" t="s">
        <v>16</v>
      </c>
      <c r="D24" s="10"/>
      <c r="E24" s="8">
        <v>452240</v>
      </c>
      <c r="F24" s="8">
        <v>431021</v>
      </c>
      <c r="G24" s="8">
        <v>409802</v>
      </c>
      <c r="H24" s="8">
        <v>390838</v>
      </c>
      <c r="I24" s="8">
        <v>434205</v>
      </c>
    </row>
    <row r="25" spans="2:9" x14ac:dyDescent="0.25">
      <c r="C25" s="10" t="s">
        <v>17</v>
      </c>
      <c r="D25" s="10"/>
      <c r="E25" s="8">
        <v>81310</v>
      </c>
      <c r="F25" s="8">
        <v>292968</v>
      </c>
      <c r="G25" s="8">
        <v>156383</v>
      </c>
      <c r="H25" s="8">
        <v>89882</v>
      </c>
      <c r="I25" s="8">
        <v>74424</v>
      </c>
    </row>
    <row r="26" spans="2:9" s="6" customFormat="1" x14ac:dyDescent="0.25">
      <c r="B26" s="6" t="s">
        <v>18</v>
      </c>
      <c r="C26" s="11"/>
      <c r="D26" s="11"/>
      <c r="E26" s="6">
        <f>SUM(E22:E25)</f>
        <v>7943500</v>
      </c>
      <c r="F26" s="6">
        <f t="shared" ref="F26:I26" si="0">SUM(F22:F25)</f>
        <v>9106831</v>
      </c>
      <c r="G26" s="6">
        <f t="shared" si="0"/>
        <v>10157586</v>
      </c>
      <c r="H26" s="6">
        <f t="shared" si="0"/>
        <v>10964778</v>
      </c>
      <c r="I26" s="6">
        <f t="shared" si="0"/>
        <v>11197941</v>
      </c>
    </row>
    <row r="27" spans="2:9" s="14" customFormat="1" ht="15.75" thickBot="1" x14ac:dyDescent="0.3">
      <c r="B27" s="16" t="s">
        <v>20</v>
      </c>
      <c r="C27" s="16"/>
      <c r="D27" s="16"/>
      <c r="E27" s="13">
        <f>E19+E26</f>
        <v>14280670</v>
      </c>
      <c r="F27" s="13">
        <f t="shared" ref="F27:I27" si="1">F19+F26</f>
        <v>15729945</v>
      </c>
      <c r="G27" s="13">
        <f t="shared" si="1"/>
        <v>16745695</v>
      </c>
      <c r="H27" s="13">
        <f t="shared" si="1"/>
        <v>18906413</v>
      </c>
      <c r="I27" s="13">
        <f t="shared" si="1"/>
        <v>19522970</v>
      </c>
    </row>
    <row r="28" spans="2:9" ht="15.75" thickTop="1" x14ac:dyDescent="0.25"/>
    <row r="29" spans="2:9" x14ac:dyDescent="0.25">
      <c r="B29" s="6" t="s">
        <v>25</v>
      </c>
    </row>
    <row r="30" spans="2:9" x14ac:dyDescent="0.25">
      <c r="B30" s="6" t="s">
        <v>26</v>
      </c>
    </row>
    <row r="31" spans="2:9" x14ac:dyDescent="0.25">
      <c r="C31" s="10" t="s">
        <v>27</v>
      </c>
      <c r="D31" s="10"/>
      <c r="E31" s="8">
        <v>1250000</v>
      </c>
      <c r="F31" s="8">
        <v>1700000</v>
      </c>
      <c r="G31" s="8">
        <v>2392970</v>
      </c>
      <c r="H31" s="8">
        <v>3450000</v>
      </c>
      <c r="I31" s="8">
        <v>460000</v>
      </c>
    </row>
    <row r="32" spans="2:9" x14ac:dyDescent="0.25">
      <c r="C32" s="10" t="s">
        <v>28</v>
      </c>
      <c r="D32" s="10"/>
    </row>
    <row r="33" spans="2:9" x14ac:dyDescent="0.25">
      <c r="D33" s="12" t="s">
        <v>2</v>
      </c>
      <c r="E33" s="8">
        <v>4365358</v>
      </c>
      <c r="F33" s="8">
        <v>4514939</v>
      </c>
      <c r="G33" s="8">
        <v>4295353</v>
      </c>
      <c r="H33" s="8">
        <v>4291308</v>
      </c>
      <c r="I33" s="8">
        <v>4288383</v>
      </c>
    </row>
    <row r="34" spans="2:9" x14ac:dyDescent="0.25">
      <c r="D34" s="12" t="s">
        <v>3</v>
      </c>
      <c r="E34" s="8">
        <v>266189</v>
      </c>
      <c r="F34" s="8">
        <v>327231</v>
      </c>
      <c r="G34" s="8">
        <v>346557</v>
      </c>
      <c r="H34" s="8">
        <v>235802</v>
      </c>
      <c r="I34" s="8">
        <v>284217</v>
      </c>
    </row>
    <row r="35" spans="2:9" x14ac:dyDescent="0.25">
      <c r="C35" s="10" t="s">
        <v>29</v>
      </c>
      <c r="D35" s="10"/>
    </row>
    <row r="36" spans="2:9" x14ac:dyDescent="0.25">
      <c r="D36" s="12" t="s">
        <v>7</v>
      </c>
      <c r="E36" s="8">
        <v>198361</v>
      </c>
      <c r="F36" s="8">
        <v>190795</v>
      </c>
      <c r="G36" s="8">
        <v>286191</v>
      </c>
      <c r="H36" s="8">
        <v>180638</v>
      </c>
      <c r="I36" s="8">
        <v>948467</v>
      </c>
    </row>
    <row r="37" spans="2:9" x14ac:dyDescent="0.25">
      <c r="D37" s="12" t="s">
        <v>8</v>
      </c>
      <c r="E37" s="8">
        <v>259143</v>
      </c>
      <c r="F37" s="8">
        <v>439079</v>
      </c>
      <c r="G37" s="8">
        <v>412286</v>
      </c>
      <c r="H37" s="8">
        <v>263924</v>
      </c>
      <c r="I37" s="8">
        <v>62999</v>
      </c>
    </row>
    <row r="38" spans="2:9" x14ac:dyDescent="0.25">
      <c r="C38" s="10" t="s">
        <v>30</v>
      </c>
      <c r="D38" s="10"/>
      <c r="E38" s="8">
        <v>1141375</v>
      </c>
      <c r="F38" s="8">
        <v>1119513</v>
      </c>
      <c r="G38" s="8">
        <v>1659753</v>
      </c>
      <c r="H38" s="8">
        <v>2288992</v>
      </c>
      <c r="I38" s="8">
        <v>2681273</v>
      </c>
    </row>
    <row r="39" spans="2:9" x14ac:dyDescent="0.25">
      <c r="C39" s="10" t="s">
        <v>31</v>
      </c>
      <c r="D39" s="10"/>
    </row>
    <row r="40" spans="2:9" x14ac:dyDescent="0.25">
      <c r="D40" s="12" t="s">
        <v>2</v>
      </c>
      <c r="E40" s="8">
        <v>864276</v>
      </c>
      <c r="F40" s="8">
        <v>1132076</v>
      </c>
      <c r="G40" s="8">
        <v>1208673</v>
      </c>
      <c r="H40" s="8">
        <v>965798</v>
      </c>
      <c r="I40" s="8">
        <v>1338860</v>
      </c>
    </row>
    <row r="41" spans="2:9" x14ac:dyDescent="0.25">
      <c r="D41" s="12" t="s">
        <v>3</v>
      </c>
      <c r="E41" s="8">
        <v>481096</v>
      </c>
      <c r="F41" s="8">
        <v>640669</v>
      </c>
      <c r="G41" s="8">
        <v>131640</v>
      </c>
      <c r="H41" s="8">
        <v>709313</v>
      </c>
      <c r="I41" s="8">
        <v>772680</v>
      </c>
    </row>
    <row r="42" spans="2:9" ht="30" customHeight="1" x14ac:dyDescent="0.25">
      <c r="C42" s="10" t="s">
        <v>32</v>
      </c>
      <c r="D42" s="10"/>
      <c r="E42" s="8">
        <v>39034</v>
      </c>
      <c r="F42" s="8">
        <v>63240</v>
      </c>
      <c r="G42" s="8">
        <v>144651</v>
      </c>
      <c r="H42" s="8">
        <v>146529</v>
      </c>
      <c r="I42" s="8">
        <v>297907</v>
      </c>
    </row>
    <row r="43" spans="2:9" s="6" customFormat="1" x14ac:dyDescent="0.25">
      <c r="B43" s="6" t="s">
        <v>33</v>
      </c>
      <c r="C43" s="11"/>
      <c r="D43" s="11"/>
      <c r="E43" s="6">
        <f>SUM(E31:E42)</f>
        <v>8864832</v>
      </c>
      <c r="F43" s="6">
        <f>SUM(F31:F42)</f>
        <v>10127542</v>
      </c>
      <c r="G43" s="6">
        <f t="shared" ref="G43:I43" si="2">SUM(G31:G42)</f>
        <v>10878074</v>
      </c>
      <c r="H43" s="6">
        <f t="shared" si="2"/>
        <v>12532304</v>
      </c>
      <c r="I43" s="6">
        <f t="shared" si="2"/>
        <v>11134786</v>
      </c>
    </row>
    <row r="45" spans="2:9" x14ac:dyDescent="0.25">
      <c r="B45" s="6" t="s">
        <v>34</v>
      </c>
    </row>
    <row r="46" spans="2:9" x14ac:dyDescent="0.25">
      <c r="C46" s="10" t="s">
        <v>35</v>
      </c>
      <c r="D46" s="10"/>
      <c r="E46" s="8">
        <v>246093</v>
      </c>
      <c r="F46" s="8">
        <v>372041</v>
      </c>
      <c r="G46" s="8">
        <v>245152</v>
      </c>
      <c r="H46" s="8">
        <v>344965</v>
      </c>
      <c r="I46" s="8">
        <v>398047</v>
      </c>
    </row>
    <row r="47" spans="2:9" ht="30" customHeight="1" x14ac:dyDescent="0.25">
      <c r="C47" s="10" t="s">
        <v>32</v>
      </c>
      <c r="D47" s="10"/>
      <c r="E47" s="8">
        <v>570963</v>
      </c>
      <c r="F47" s="8">
        <v>403002</v>
      </c>
      <c r="G47" s="8">
        <v>918211</v>
      </c>
      <c r="H47" s="8">
        <v>855756</v>
      </c>
      <c r="I47" s="8">
        <v>412004</v>
      </c>
    </row>
    <row r="48" spans="2:9" s="6" customFormat="1" x14ac:dyDescent="0.25">
      <c r="B48" s="6" t="s">
        <v>36</v>
      </c>
      <c r="C48" s="11"/>
      <c r="D48" s="11"/>
      <c r="E48" s="6">
        <f>SUM(E46:E47)</f>
        <v>817056</v>
      </c>
      <c r="F48" s="6">
        <f>SUM(F46:F47)</f>
        <v>775043</v>
      </c>
      <c r="G48" s="6">
        <f>SUM(G46:G47)</f>
        <v>1163363</v>
      </c>
      <c r="H48" s="6">
        <f>SUM(H46:H47)</f>
        <v>1200721</v>
      </c>
      <c r="I48" s="6">
        <f>SUM(I46:I47)</f>
        <v>810051</v>
      </c>
    </row>
    <row r="49" spans="2:9" s="6" customFormat="1" ht="15.75" thickBot="1" x14ac:dyDescent="0.3">
      <c r="B49" s="16" t="s">
        <v>37</v>
      </c>
      <c r="C49" s="16"/>
      <c r="D49" s="16"/>
      <c r="E49" s="13">
        <f>E43+E48</f>
        <v>9681888</v>
      </c>
      <c r="F49" s="13">
        <f>F43+F48</f>
        <v>10902585</v>
      </c>
      <c r="G49" s="13">
        <f t="shared" ref="G49:I49" si="3">G43+G48</f>
        <v>12041437</v>
      </c>
      <c r="H49" s="13">
        <f t="shared" si="3"/>
        <v>13733025</v>
      </c>
      <c r="I49" s="13">
        <f t="shared" si="3"/>
        <v>11944837</v>
      </c>
    </row>
    <row r="50" spans="2:9" ht="15.75" thickTop="1" x14ac:dyDescent="0.25"/>
    <row r="51" spans="2:9" s="6" customFormat="1" x14ac:dyDescent="0.25">
      <c r="B51" s="6" t="s">
        <v>38</v>
      </c>
      <c r="C51" s="11"/>
      <c r="D51" s="11"/>
    </row>
    <row r="52" spans="2:9" x14ac:dyDescent="0.25">
      <c r="C52" s="10" t="s">
        <v>39</v>
      </c>
      <c r="D52" s="10"/>
    </row>
    <row r="53" spans="2:9" ht="75" customHeight="1" x14ac:dyDescent="0.25">
      <c r="D53" s="49" t="s">
        <v>40</v>
      </c>
      <c r="E53" s="5">
        <v>76300</v>
      </c>
      <c r="F53" s="5">
        <v>76300</v>
      </c>
      <c r="G53" s="5">
        <v>76300</v>
      </c>
      <c r="H53" s="5">
        <v>76300</v>
      </c>
      <c r="I53" s="5">
        <v>76300</v>
      </c>
    </row>
    <row r="54" spans="2:9" x14ac:dyDescent="0.25">
      <c r="C54" s="10" t="s">
        <v>41</v>
      </c>
      <c r="D54" s="10"/>
      <c r="E54" s="8">
        <v>96000</v>
      </c>
      <c r="F54" s="8">
        <v>96000</v>
      </c>
      <c r="G54" s="8">
        <v>96000</v>
      </c>
      <c r="H54" s="8">
        <v>96000</v>
      </c>
      <c r="I54" s="8">
        <v>96000</v>
      </c>
    </row>
    <row r="55" spans="2:9" x14ac:dyDescent="0.25">
      <c r="C55" s="10" t="s">
        <v>42</v>
      </c>
      <c r="D55" s="10"/>
      <c r="E55" s="8">
        <v>15260</v>
      </c>
      <c r="F55" s="8">
        <v>15260</v>
      </c>
      <c r="G55" s="8">
        <v>15260</v>
      </c>
      <c r="H55" s="8">
        <v>15260</v>
      </c>
      <c r="I55" s="8">
        <v>15260</v>
      </c>
    </row>
    <row r="56" spans="2:9" x14ac:dyDescent="0.25">
      <c r="C56" s="10" t="s">
        <v>43</v>
      </c>
      <c r="D56" s="10"/>
      <c r="E56" s="8">
        <v>4411222</v>
      </c>
      <c r="F56" s="8">
        <v>4639800</v>
      </c>
      <c r="G56" s="8">
        <v>4516698</v>
      </c>
      <c r="H56" s="8">
        <v>4985828</v>
      </c>
      <c r="I56" s="8">
        <v>7390573</v>
      </c>
    </row>
    <row r="57" spans="2:9" s="6" customFormat="1" ht="15.75" thickBot="1" x14ac:dyDescent="0.3">
      <c r="B57" s="16" t="s">
        <v>44</v>
      </c>
      <c r="C57" s="16"/>
      <c r="D57" s="16"/>
      <c r="E57" s="13">
        <f>SUM(E52:E56)</f>
        <v>4598782</v>
      </c>
      <c r="F57" s="13">
        <f t="shared" ref="F57:I57" si="4">SUM(F52:F56)</f>
        <v>4827360</v>
      </c>
      <c r="G57" s="13">
        <f t="shared" si="4"/>
        <v>4704258</v>
      </c>
      <c r="H57" s="13">
        <f>SUM(H53:H56)</f>
        <v>5173388</v>
      </c>
      <c r="I57" s="13">
        <f>SUM(I53:I56)</f>
        <v>7578133</v>
      </c>
    </row>
    <row r="58" spans="2:9" s="6" customFormat="1" ht="16.5" thickTop="1" thickBot="1" x14ac:dyDescent="0.3">
      <c r="B58" s="16" t="s">
        <v>45</v>
      </c>
      <c r="C58" s="16"/>
      <c r="D58" s="16"/>
      <c r="E58" s="13">
        <f>E49+E57</f>
        <v>14280670</v>
      </c>
      <c r="F58" s="13">
        <f>F49+F57</f>
        <v>15729945</v>
      </c>
      <c r="G58" s="13">
        <f>G49+G57</f>
        <v>16745695</v>
      </c>
      <c r="H58" s="13">
        <f>H49+H57</f>
        <v>18906413</v>
      </c>
      <c r="I58" s="13">
        <f>I49+I57</f>
        <v>19522970</v>
      </c>
    </row>
    <row r="59" spans="2:9" ht="15.75" thickTop="1" x14ac:dyDescent="0.25"/>
  </sheetData>
  <mergeCells count="28">
    <mergeCell ref="B6:D6"/>
    <mergeCell ref="B27:D27"/>
    <mergeCell ref="B49:D49"/>
    <mergeCell ref="B57:D57"/>
    <mergeCell ref="B58:D58"/>
    <mergeCell ref="C52:D52"/>
    <mergeCell ref="C46:D46"/>
    <mergeCell ref="C54:D54"/>
    <mergeCell ref="C55:D55"/>
    <mergeCell ref="C56:D56"/>
    <mergeCell ref="C18:D18"/>
    <mergeCell ref="C22:D22"/>
    <mergeCell ref="C42:D42"/>
    <mergeCell ref="C39:D39"/>
    <mergeCell ref="C38:D38"/>
    <mergeCell ref="C35:D35"/>
    <mergeCell ref="C32:D32"/>
    <mergeCell ref="C31:D31"/>
    <mergeCell ref="C47:D47"/>
    <mergeCell ref="C9:D9"/>
    <mergeCell ref="C8:D8"/>
    <mergeCell ref="C12:D12"/>
    <mergeCell ref="C16:D16"/>
    <mergeCell ref="C15:D15"/>
    <mergeCell ref="C17:D17"/>
    <mergeCell ref="C25:D25"/>
    <mergeCell ref="C24:D24"/>
    <mergeCell ref="C23:D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opLeftCell="A19" zoomScale="130" zoomScaleNormal="130" workbookViewId="0">
      <selection activeCell="B6" sqref="B6:C6"/>
    </sheetView>
  </sheetViews>
  <sheetFormatPr defaultRowHeight="15" x14ac:dyDescent="0.25"/>
  <cols>
    <col min="1" max="1" width="9.140625" style="1"/>
    <col min="2" max="2" width="3.7109375" style="23" customWidth="1"/>
    <col min="3" max="3" width="41.5703125" style="12" customWidth="1"/>
    <col min="4" max="8" width="12.42578125" style="1" bestFit="1" customWidth="1"/>
    <col min="9" max="16384" width="9.140625" style="1"/>
  </cols>
  <sheetData>
    <row r="1" spans="2:8" s="3" customFormat="1" x14ac:dyDescent="0.25">
      <c r="B1" s="24" t="s">
        <v>68</v>
      </c>
      <c r="C1" s="11"/>
    </row>
    <row r="2" spans="2:8" s="3" customFormat="1" x14ac:dyDescent="0.25">
      <c r="B2" s="24" t="s">
        <v>69</v>
      </c>
      <c r="C2" s="11"/>
    </row>
    <row r="3" spans="2:8" s="3" customFormat="1" x14ac:dyDescent="0.25">
      <c r="B3" s="34" t="s">
        <v>70</v>
      </c>
      <c r="C3" s="11"/>
    </row>
    <row r="4" spans="2:8" x14ac:dyDescent="0.25">
      <c r="B4" s="32"/>
      <c r="C4" s="30"/>
      <c r="D4" s="31"/>
      <c r="E4" s="31"/>
      <c r="F4" s="31"/>
      <c r="G4" s="31"/>
      <c r="H4" s="31"/>
    </row>
    <row r="5" spans="2:8" s="4" customFormat="1" x14ac:dyDescent="0.25">
      <c r="B5" s="26"/>
      <c r="C5" s="27"/>
      <c r="D5" s="28" t="s">
        <v>19</v>
      </c>
      <c r="E5" s="28" t="s">
        <v>21</v>
      </c>
      <c r="F5" s="28" t="s">
        <v>22</v>
      </c>
      <c r="G5" s="28" t="s">
        <v>23</v>
      </c>
      <c r="H5" s="28" t="s">
        <v>24</v>
      </c>
    </row>
    <row r="6" spans="2:8" x14ac:dyDescent="0.25">
      <c r="B6" s="9" t="s">
        <v>47</v>
      </c>
      <c r="C6" s="9"/>
      <c r="D6" s="1">
        <v>34511534</v>
      </c>
      <c r="E6" s="1">
        <v>36484030</v>
      </c>
      <c r="F6" s="1">
        <v>40053732</v>
      </c>
      <c r="G6" s="1">
        <v>41204510</v>
      </c>
      <c r="H6" s="1">
        <v>41802073</v>
      </c>
    </row>
    <row r="7" spans="2:8" x14ac:dyDescent="0.25">
      <c r="B7" s="9" t="s">
        <v>48</v>
      </c>
      <c r="C7" s="9"/>
      <c r="D7" s="1">
        <v>-17412413</v>
      </c>
      <c r="E7" s="1">
        <v>-17835061</v>
      </c>
      <c r="F7" s="1">
        <v>-19594636</v>
      </c>
      <c r="G7" s="1">
        <v>-19984776</v>
      </c>
      <c r="H7" s="1">
        <v>-20709800</v>
      </c>
    </row>
    <row r="8" spans="2:8" s="3" customFormat="1" x14ac:dyDescent="0.25">
      <c r="B8" s="24"/>
      <c r="C8" s="11" t="s">
        <v>49</v>
      </c>
      <c r="D8" s="3">
        <f>D6+D7</f>
        <v>17099121</v>
      </c>
      <c r="E8" s="3">
        <f>E6+E7</f>
        <v>18648969</v>
      </c>
      <c r="F8" s="3">
        <f>F6+F7</f>
        <v>20459096</v>
      </c>
      <c r="G8" s="3">
        <f>G6+G7</f>
        <v>21219734</v>
      </c>
      <c r="H8" s="3">
        <f>H6+H7</f>
        <v>21092273</v>
      </c>
    </row>
    <row r="9" spans="2:8" x14ac:dyDescent="0.25">
      <c r="B9" s="9" t="s">
        <v>50</v>
      </c>
      <c r="C9" s="9"/>
      <c r="D9" s="1">
        <v>-6613992</v>
      </c>
      <c r="E9" s="1">
        <v>-7239165</v>
      </c>
      <c r="F9" s="1">
        <v>-7791556</v>
      </c>
      <c r="G9" s="1">
        <v>-7839387</v>
      </c>
      <c r="H9" s="1">
        <v>-7719088</v>
      </c>
    </row>
    <row r="10" spans="2:8" x14ac:dyDescent="0.25">
      <c r="B10" s="9" t="s">
        <v>51</v>
      </c>
      <c r="C10" s="9"/>
      <c r="D10" s="1">
        <v>-2705822</v>
      </c>
      <c r="E10" s="1">
        <v>-3465924</v>
      </c>
      <c r="F10" s="1">
        <v>-3960830</v>
      </c>
      <c r="G10" s="1">
        <v>-3875371</v>
      </c>
      <c r="H10" s="1">
        <v>-3917171</v>
      </c>
    </row>
    <row r="11" spans="2:8" x14ac:dyDescent="0.25">
      <c r="B11" s="9" t="s">
        <v>58</v>
      </c>
      <c r="C11" s="9"/>
      <c r="D11" s="1">
        <v>-16979</v>
      </c>
      <c r="E11" s="1">
        <v>-4479</v>
      </c>
      <c r="F11" s="1">
        <v>951</v>
      </c>
      <c r="G11" s="1">
        <v>-9212</v>
      </c>
      <c r="H11" s="1">
        <v>2822616</v>
      </c>
    </row>
    <row r="12" spans="2:8" s="3" customFormat="1" x14ac:dyDescent="0.25">
      <c r="B12" s="24"/>
      <c r="C12" s="11" t="s">
        <v>52</v>
      </c>
      <c r="D12" s="3">
        <f>D8+SUM(D9:D11)</f>
        <v>7762328</v>
      </c>
      <c r="E12" s="3">
        <f>E8+SUM(E9:E11)</f>
        <v>7939401</v>
      </c>
      <c r="F12" s="3">
        <f>F8+SUM(F9:F11)</f>
        <v>8707661</v>
      </c>
      <c r="G12" s="3">
        <f>G8+SUM(G9:G11)</f>
        <v>9495764</v>
      </c>
      <c r="H12" s="3">
        <f>H8+SUM(H9:H11)</f>
        <v>12278630</v>
      </c>
    </row>
    <row r="13" spans="2:8" x14ac:dyDescent="0.25">
      <c r="B13" s="9" t="s">
        <v>53</v>
      </c>
      <c r="C13" s="9"/>
      <c r="D13" s="1">
        <v>10458</v>
      </c>
      <c r="E13" s="1">
        <v>10616</v>
      </c>
      <c r="F13" s="1">
        <v>7468</v>
      </c>
      <c r="G13" s="1">
        <v>3579</v>
      </c>
      <c r="H13" s="1">
        <v>15776</v>
      </c>
    </row>
    <row r="14" spans="2:8" x14ac:dyDescent="0.25">
      <c r="B14" s="9" t="s">
        <v>54</v>
      </c>
      <c r="C14" s="9"/>
      <c r="D14" s="1">
        <v>-96064</v>
      </c>
      <c r="E14" s="1">
        <v>-120527</v>
      </c>
      <c r="F14" s="1">
        <v>-143244</v>
      </c>
      <c r="G14" s="1">
        <v>-127682</v>
      </c>
      <c r="H14" s="1">
        <v>-108642</v>
      </c>
    </row>
    <row r="15" spans="2:8" s="3" customFormat="1" x14ac:dyDescent="0.25">
      <c r="B15" s="24"/>
      <c r="C15" s="11" t="s">
        <v>55</v>
      </c>
      <c r="D15" s="3">
        <f>D12+SUM(D13:D14)</f>
        <v>7676722</v>
      </c>
      <c r="E15" s="3">
        <f>E12+SUM(E13:E14)</f>
        <v>7829490</v>
      </c>
      <c r="F15" s="3">
        <f>F12+SUM(F13:F14)</f>
        <v>8571885</v>
      </c>
      <c r="G15" s="3">
        <f>G12+SUM(G13:G14)</f>
        <v>9371661</v>
      </c>
      <c r="H15" s="3">
        <f>H12+SUM(H13:H14)</f>
        <v>12185764</v>
      </c>
    </row>
    <row r="16" spans="2:8" x14ac:dyDescent="0.25">
      <c r="B16" s="9" t="s">
        <v>56</v>
      </c>
      <c r="C16" s="9"/>
      <c r="D16" s="1">
        <v>-1938199</v>
      </c>
      <c r="E16" s="1">
        <v>-1977685</v>
      </c>
      <c r="F16" s="1">
        <v>-2181213</v>
      </c>
      <c r="G16" s="1">
        <v>-2367099</v>
      </c>
      <c r="H16" s="1">
        <v>-3076319</v>
      </c>
    </row>
    <row r="17" spans="2:8" s="3" customFormat="1" x14ac:dyDescent="0.25">
      <c r="B17" s="24"/>
      <c r="C17" s="11" t="s">
        <v>57</v>
      </c>
      <c r="D17" s="3">
        <f>D15+D16</f>
        <v>5738523</v>
      </c>
      <c r="E17" s="3">
        <f>E15+E16</f>
        <v>5851805</v>
      </c>
      <c r="F17" s="3">
        <f>F15+F16</f>
        <v>6390672</v>
      </c>
      <c r="G17" s="3">
        <f>G15+G16</f>
        <v>7004562</v>
      </c>
      <c r="H17" s="3">
        <f>H15+H16</f>
        <v>9109445</v>
      </c>
    </row>
    <row r="18" spans="2:8" s="3" customFormat="1" x14ac:dyDescent="0.25">
      <c r="B18" s="15" t="s">
        <v>59</v>
      </c>
      <c r="C18" s="15"/>
    </row>
    <row r="19" spans="2:8" x14ac:dyDescent="0.25">
      <c r="B19" s="9" t="s">
        <v>60</v>
      </c>
      <c r="C19" s="9"/>
    </row>
    <row r="20" spans="2:8" ht="30" x14ac:dyDescent="0.25">
      <c r="C20" s="12" t="s">
        <v>61</v>
      </c>
      <c r="D20" s="1">
        <v>0</v>
      </c>
      <c r="E20" s="1">
        <v>16775</v>
      </c>
      <c r="F20" s="1">
        <v>-577554</v>
      </c>
      <c r="G20" s="1">
        <v>136981</v>
      </c>
      <c r="H20" s="1">
        <v>369000</v>
      </c>
    </row>
    <row r="21" spans="2:8" ht="30" x14ac:dyDescent="0.25">
      <c r="C21" s="12" t="s">
        <v>62</v>
      </c>
      <c r="D21" s="1">
        <v>0</v>
      </c>
      <c r="E21" s="1">
        <v>-4194</v>
      </c>
      <c r="F21" s="1">
        <v>144389</v>
      </c>
      <c r="G21" s="1">
        <v>-34223</v>
      </c>
      <c r="H21" s="1">
        <v>-92250</v>
      </c>
    </row>
    <row r="22" spans="2:8" s="3" customFormat="1" x14ac:dyDescent="0.25">
      <c r="B22" s="15" t="s">
        <v>63</v>
      </c>
      <c r="C22" s="15"/>
      <c r="D22" s="3">
        <f>D20+D21</f>
        <v>0</v>
      </c>
      <c r="E22" s="3">
        <f>E20+E21</f>
        <v>12581</v>
      </c>
      <c r="F22" s="3">
        <f t="shared" ref="F22:H22" si="0">F20+F21</f>
        <v>-433165</v>
      </c>
      <c r="G22" s="3">
        <f t="shared" si="0"/>
        <v>102758</v>
      </c>
      <c r="H22" s="3">
        <f t="shared" si="0"/>
        <v>276750</v>
      </c>
    </row>
    <row r="23" spans="2:8" s="3" customFormat="1" x14ac:dyDescent="0.25">
      <c r="B23" s="15" t="s">
        <v>64</v>
      </c>
      <c r="C23" s="15"/>
      <c r="D23" s="3">
        <f>D17+D22</f>
        <v>5738523</v>
      </c>
      <c r="E23" s="3">
        <f>E17+E22</f>
        <v>5864386</v>
      </c>
      <c r="F23" s="3">
        <f t="shared" ref="F23:H23" si="1">F17+F22</f>
        <v>5957507</v>
      </c>
      <c r="G23" s="3">
        <f t="shared" si="1"/>
        <v>7107320</v>
      </c>
      <c r="H23" s="3">
        <f t="shared" si="1"/>
        <v>9386195</v>
      </c>
    </row>
    <row r="24" spans="2:8" s="25" customFormat="1" ht="30" customHeight="1" x14ac:dyDescent="0.25">
      <c r="B24" s="29" t="s">
        <v>67</v>
      </c>
      <c r="C24" s="29"/>
      <c r="D24" s="25">
        <v>0</v>
      </c>
      <c r="E24" s="25">
        <v>0</v>
      </c>
      <c r="F24" s="25">
        <v>0</v>
      </c>
      <c r="G24" s="25">
        <v>10149844</v>
      </c>
      <c r="H24" s="25">
        <v>13055881</v>
      </c>
    </row>
    <row r="25" spans="2:8" s="3" customFormat="1" x14ac:dyDescent="0.25">
      <c r="B25" s="15" t="s">
        <v>65</v>
      </c>
      <c r="C25" s="15"/>
    </row>
    <row r="26" spans="2:8" ht="30" x14ac:dyDescent="0.25">
      <c r="C26" s="12" t="s">
        <v>66</v>
      </c>
      <c r="D26" s="1">
        <v>752</v>
      </c>
      <c r="E26" s="1">
        <v>766</v>
      </c>
      <c r="F26" s="1">
        <v>838</v>
      </c>
      <c r="G26" s="1">
        <v>918</v>
      </c>
      <c r="H26" s="1">
        <v>1194</v>
      </c>
    </row>
  </sheetData>
  <mergeCells count="14">
    <mergeCell ref="B19:C19"/>
    <mergeCell ref="B18:C18"/>
    <mergeCell ref="B22:C22"/>
    <mergeCell ref="B23:C23"/>
    <mergeCell ref="B25:C25"/>
    <mergeCell ref="B24:C24"/>
    <mergeCell ref="B6:C6"/>
    <mergeCell ref="B7:C7"/>
    <mergeCell ref="B9:C9"/>
    <mergeCell ref="B10:C10"/>
    <mergeCell ref="B16:C16"/>
    <mergeCell ref="B14:C14"/>
    <mergeCell ref="B13:C13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ANALISIS</vt:lpstr>
      <vt:lpstr>BALANCE_SHEET</vt:lpstr>
      <vt:lpstr>INCOME_STATEMENT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turahane agus</cp:lastModifiedBy>
  <dcterms:created xsi:type="dcterms:W3CDTF">2019-09-26T09:34:33Z</dcterms:created>
  <dcterms:modified xsi:type="dcterms:W3CDTF">2019-09-26T14:02:22Z</dcterms:modified>
</cp:coreProperties>
</file>