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PROSKRIP\"/>
    </mc:Choice>
  </mc:AlternateContent>
  <bookViews>
    <workbookView xWindow="0" yWindow="0" windowWidth="24000" windowHeight="9735" activeTab="2"/>
  </bookViews>
  <sheets>
    <sheet name="ANALISIS" sheetId="3" r:id="rId1"/>
    <sheet name="BALANCE_SHEET" sheetId="1" r:id="rId2"/>
    <sheet name="INCOME_STATEMEN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I12" i="1" l="1"/>
  <c r="I15" i="1" s="1"/>
  <c r="H12" i="1"/>
  <c r="H15" i="1" s="1"/>
  <c r="G12" i="1"/>
  <c r="G15" i="1" s="1"/>
  <c r="F15" i="1"/>
  <c r="F5" i="1" s="1"/>
  <c r="E12" i="1"/>
  <c r="E15" i="1" s="1"/>
  <c r="I8" i="1"/>
  <c r="H8" i="1"/>
  <c r="G8" i="1"/>
  <c r="F8" i="1"/>
  <c r="E8" i="1"/>
  <c r="H100" i="2"/>
  <c r="G100" i="2"/>
  <c r="F100" i="2"/>
  <c r="E100" i="2"/>
  <c r="D100" i="2"/>
  <c r="H86" i="2"/>
  <c r="H90" i="2" s="1"/>
  <c r="H93" i="2" s="1"/>
  <c r="H95" i="2" s="1"/>
  <c r="G86" i="2"/>
  <c r="G90" i="2" s="1"/>
  <c r="G93" i="2" s="1"/>
  <c r="F86" i="2"/>
  <c r="E86" i="2"/>
  <c r="E90" i="2" s="1"/>
  <c r="E93" i="2" s="1"/>
  <c r="E95" i="2" s="1"/>
  <c r="E101" i="2" s="1"/>
  <c r="D86" i="2"/>
  <c r="D90" i="2" s="1"/>
  <c r="D93" i="2" s="1"/>
  <c r="D95" i="2" s="1"/>
  <c r="H74" i="2"/>
  <c r="G74" i="2"/>
  <c r="F74" i="2"/>
  <c r="E74" i="2"/>
  <c r="D74" i="2"/>
  <c r="H63" i="2"/>
  <c r="G63" i="2"/>
  <c r="F63" i="2"/>
  <c r="E63" i="2"/>
  <c r="D63" i="2"/>
  <c r="H60" i="2"/>
  <c r="G60" i="2"/>
  <c r="F60" i="2"/>
  <c r="F64" i="2" s="1"/>
  <c r="F67" i="2" s="1"/>
  <c r="F69" i="2" s="1"/>
  <c r="E60" i="2"/>
  <c r="E64" i="2" s="1"/>
  <c r="E67" i="2" s="1"/>
  <c r="E69" i="2" s="1"/>
  <c r="E75" i="2" s="1"/>
  <c r="D60" i="2"/>
  <c r="G37" i="2"/>
  <c r="H37" i="2"/>
  <c r="E37" i="2"/>
  <c r="F37" i="2"/>
  <c r="D37" i="2"/>
  <c r="H48" i="2"/>
  <c r="G48" i="2"/>
  <c r="F48" i="2"/>
  <c r="E48" i="2"/>
  <c r="D48" i="2"/>
  <c r="H34" i="2"/>
  <c r="H38" i="2" s="1"/>
  <c r="G34" i="2"/>
  <c r="G38" i="2" s="1"/>
  <c r="F34" i="2"/>
  <c r="E34" i="2"/>
  <c r="D34" i="2"/>
  <c r="D38" i="2" s="1"/>
  <c r="D41" i="2" s="1"/>
  <c r="I57" i="1"/>
  <c r="I60" i="1" s="1"/>
  <c r="H57" i="1"/>
  <c r="H60" i="1" s="1"/>
  <c r="G57" i="1"/>
  <c r="G60" i="1" s="1"/>
  <c r="F57" i="1"/>
  <c r="F60" i="1" s="1"/>
  <c r="E57" i="1"/>
  <c r="E60" i="1" s="1"/>
  <c r="I53" i="1"/>
  <c r="H53" i="1"/>
  <c r="G53" i="1"/>
  <c r="F53" i="1"/>
  <c r="E53" i="1"/>
  <c r="I42" i="1"/>
  <c r="I45" i="1" s="1"/>
  <c r="H42" i="1"/>
  <c r="H45" i="1" s="1"/>
  <c r="G42" i="1"/>
  <c r="G45" i="1" s="1"/>
  <c r="F42" i="1"/>
  <c r="F45" i="1" s="1"/>
  <c r="E42" i="1"/>
  <c r="E45" i="1" s="1"/>
  <c r="I38" i="1"/>
  <c r="H38" i="1"/>
  <c r="G38" i="1"/>
  <c r="F38" i="1"/>
  <c r="E38" i="1"/>
  <c r="I27" i="1"/>
  <c r="I30" i="1" s="1"/>
  <c r="H27" i="1"/>
  <c r="H30" i="1" s="1"/>
  <c r="G27" i="1"/>
  <c r="G30" i="1" s="1"/>
  <c r="F27" i="1"/>
  <c r="F30" i="1" s="1"/>
  <c r="E27" i="1"/>
  <c r="E30" i="1" s="1"/>
  <c r="F23" i="1"/>
  <c r="G23" i="1"/>
  <c r="G20" i="1" s="1"/>
  <c r="H23" i="1"/>
  <c r="I23" i="1"/>
  <c r="E23" i="1"/>
  <c r="E20" i="1" s="1"/>
  <c r="E38" i="2" l="1"/>
  <c r="E41" i="2" s="1"/>
  <c r="E43" i="2" s="1"/>
  <c r="F38" i="2"/>
  <c r="F41" i="2" s="1"/>
  <c r="G64" i="2"/>
  <c r="G67" i="2" s="1"/>
  <c r="G69" i="2" s="1"/>
  <c r="G75" i="2" s="1"/>
  <c r="G95" i="2"/>
  <c r="G101" i="2" s="1"/>
  <c r="F75" i="2"/>
  <c r="D64" i="2"/>
  <c r="D67" i="2" s="1"/>
  <c r="D69" i="2" s="1"/>
  <c r="D75" i="2" s="1"/>
  <c r="H64" i="2"/>
  <c r="H67" i="2" s="1"/>
  <c r="H69" i="2" s="1"/>
  <c r="H75" i="2" s="1"/>
  <c r="D101" i="2"/>
  <c r="H101" i="2"/>
  <c r="H5" i="1"/>
  <c r="G5" i="1"/>
  <c r="G35" i="1"/>
  <c r="E50" i="1"/>
  <c r="E5" i="1"/>
  <c r="I5" i="1"/>
  <c r="F35" i="1"/>
  <c r="F50" i="1"/>
  <c r="G50" i="1"/>
  <c r="F90" i="2"/>
  <c r="F93" i="2" s="1"/>
  <c r="F95" i="2" s="1"/>
  <c r="F101" i="2" s="1"/>
  <c r="H50" i="1"/>
  <c r="I50" i="1"/>
  <c r="H35" i="1"/>
  <c r="I35" i="1"/>
  <c r="E35" i="1"/>
  <c r="G41" i="2"/>
  <c r="G43" i="2" s="1"/>
  <c r="G49" i="2" s="1"/>
  <c r="H41" i="2"/>
  <c r="H43" i="2" s="1"/>
  <c r="H49" i="2" s="1"/>
  <c r="F43" i="2"/>
  <c r="F49" i="2" s="1"/>
  <c r="D43" i="2"/>
  <c r="D49" i="2" s="1"/>
  <c r="E49" i="2"/>
  <c r="I20" i="1"/>
  <c r="H20" i="1"/>
  <c r="F20" i="1"/>
  <c r="D21" i="2"/>
  <c r="F21" i="2"/>
  <c r="G21" i="2"/>
  <c r="H21" i="2"/>
  <c r="E21" i="2"/>
  <c r="D7" i="2"/>
  <c r="D11" i="2" s="1"/>
  <c r="D14" i="2" s="1"/>
  <c r="D16" i="2" s="1"/>
  <c r="H7" i="2"/>
  <c r="H11" i="2" s="1"/>
  <c r="H14" i="2" s="1"/>
  <c r="H16" i="2" s="1"/>
  <c r="G7" i="2"/>
  <c r="G11" i="2" s="1"/>
  <c r="G14" i="2" s="1"/>
  <c r="G16" i="2" s="1"/>
  <c r="F7" i="2"/>
  <c r="F11" i="2" s="1"/>
  <c r="F14" i="2" s="1"/>
  <c r="F16" i="2" s="1"/>
  <c r="F22" i="2" s="1"/>
  <c r="E7" i="2"/>
  <c r="E11" i="2" s="1"/>
  <c r="E14" i="2" s="1"/>
  <c r="E16" i="2" s="1"/>
  <c r="G22" i="2" l="1"/>
  <c r="E22" i="2"/>
  <c r="H22" i="2"/>
  <c r="D22" i="2"/>
</calcChain>
</file>

<file path=xl/sharedStrings.xml><?xml version="1.0" encoding="utf-8"?>
<sst xmlns="http://schemas.openxmlformats.org/spreadsheetml/2006/main" count="169" uniqueCount="46">
  <si>
    <t>Aset Lancar</t>
  </si>
  <si>
    <t>Aset Tidak Lancar</t>
  </si>
  <si>
    <t>2014</t>
  </si>
  <si>
    <t>2015</t>
  </si>
  <si>
    <t>2016</t>
  </si>
  <si>
    <t>2017</t>
  </si>
  <si>
    <t>2018</t>
  </si>
  <si>
    <t>Liabilitas Jangka Pendek</t>
  </si>
  <si>
    <t>Liabilitas Jangka Panjang</t>
  </si>
  <si>
    <t>Penjualan bersih</t>
  </si>
  <si>
    <t>Harga pokok penjualan</t>
  </si>
  <si>
    <t>LABA BRUTO</t>
  </si>
  <si>
    <t>Beban pemasaran dan penjualan</t>
  </si>
  <si>
    <t>Beban umum dan administrasi</t>
  </si>
  <si>
    <t>LABA USAHA</t>
  </si>
  <si>
    <t>Penghasilan keuangan</t>
  </si>
  <si>
    <t>Biaya keuangan</t>
  </si>
  <si>
    <t>LABA SEBELUM PAJAK PENGHASILAN</t>
  </si>
  <si>
    <t>Beban pajak penghasilan</t>
  </si>
  <si>
    <t>LABA</t>
  </si>
  <si>
    <t>Penghasilan/(beban) lain-lain, berish</t>
  </si>
  <si>
    <t>(Rugi) penghasilan komprehensif lain</t>
  </si>
  <si>
    <t>Pos-pos yang tidak akan direklasifikasi ke laba rugi</t>
  </si>
  <si>
    <t>Pengukuran kembali kewajiban imbalan kerja jangka panjang</t>
  </si>
  <si>
    <t>Beban pajak atas (rugi) penghasilan komprehensif lain</t>
  </si>
  <si>
    <t>Jumlah (rugi) penghasilan komprehensif lain</t>
  </si>
  <si>
    <t>JUMLAH PENGHASILAN KOMPREHENSIF</t>
  </si>
  <si>
    <t>LABA BERSIH PER SAHAM DASAR</t>
  </si>
  <si>
    <t>(dinyatakan dalam nilai penuh Rupiah per saham)</t>
  </si>
  <si>
    <t>Laba sebelum bunga, pajak, penyusutan, dan amortisasi (EBTIDA)</t>
  </si>
  <si>
    <t>PT Unilever Indonesia Tbk  dan Entitas Anak</t>
  </si>
  <si>
    <t>Laporan Laba Rugi Komprehensif Konsolidasian</t>
  </si>
  <si>
    <t>(dalam jutaan Rupiah, kecuali dinyatakan lain)</t>
  </si>
  <si>
    <t>PT. MUSTIKA RATU Tbk</t>
  </si>
  <si>
    <t>Jumlah Aset</t>
  </si>
  <si>
    <t>Jumlah Liabilitas</t>
  </si>
  <si>
    <t>Jumlah Ekuitas</t>
  </si>
  <si>
    <t>Jumlah Liabilitas dan Ekuitas</t>
  </si>
  <si>
    <t>PT. MARTINA BERTO Tbk</t>
  </si>
  <si>
    <t>PT. MANDOM INDONESIA Tbk</t>
  </si>
  <si>
    <t>PT Martina Berto Tbk  dan Entitas Anak</t>
  </si>
  <si>
    <t>PT Mustika Ratu Tbk  dan Entitas Anak</t>
  </si>
  <si>
    <t>Penghasilan/(beban) lain-lain, bersih</t>
  </si>
  <si>
    <t>(dalam Rupiah penuh, kecuali dinyatakan lain)</t>
  </si>
  <si>
    <t>PT Mandom Indonesia Tbk  dan Entitas Anak</t>
  </si>
  <si>
    <t>PT. UNILEVER INDONESIA Tbk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</si>
</sst>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1" applyNumberFormat="1" applyFont="1"/>
    <xf numFmtId="0" fontId="0" fillId="0" borderId="0" xfId="0" applyFont="1"/>
    <xf numFmtId="164" fontId="3" fillId="0" borderId="0" xfId="1" applyNumberFormat="1" applyFont="1" applyAlignment="1">
      <alignment horizontal="left" vertical="top" wrapText="1"/>
    </xf>
    <xf numFmtId="164" fontId="3" fillId="0" borderId="0" xfId="1" applyNumberFormat="1" applyFont="1" applyAlignment="1">
      <alignment vertical="top"/>
    </xf>
    <xf numFmtId="164" fontId="2" fillId="0" borderId="0" xfId="1" applyNumberFormat="1" applyFont="1" applyAlignment="1">
      <alignment vertical="top"/>
    </xf>
    <xf numFmtId="164" fontId="2" fillId="0" borderId="0" xfId="1" applyNumberFormat="1" applyFont="1" applyAlignment="1">
      <alignment horizontal="left" vertical="top" wrapText="1"/>
    </xf>
    <xf numFmtId="164" fontId="2" fillId="0" borderId="1" xfId="1" applyNumberFormat="1" applyFont="1" applyBorder="1" applyAlignment="1">
      <alignment vertical="top"/>
    </xf>
    <xf numFmtId="164" fontId="2" fillId="0" borderId="0" xfId="1" applyNumberFormat="1" applyFont="1" applyBorder="1" applyAlignment="1">
      <alignment vertical="top"/>
    </xf>
    <xf numFmtId="164" fontId="4" fillId="0" borderId="0" xfId="1" applyNumberFormat="1" applyFont="1" applyAlignment="1">
      <alignment vertical="top"/>
    </xf>
    <xf numFmtId="164" fontId="4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5" fillId="0" borderId="0" xfId="1" applyNumberFormat="1" applyFont="1" applyAlignment="1">
      <alignment vertical="top"/>
    </xf>
    <xf numFmtId="164" fontId="4" fillId="0" borderId="2" xfId="1" applyNumberFormat="1" applyFont="1" applyBorder="1" applyAlignment="1">
      <alignment vertical="top"/>
    </xf>
    <xf numFmtId="164" fontId="4" fillId="0" borderId="2" xfId="1" applyNumberFormat="1" applyFont="1" applyBorder="1" applyAlignment="1">
      <alignment horizontal="left" vertical="top" wrapText="1"/>
    </xf>
    <xf numFmtId="164" fontId="4" fillId="0" borderId="2" xfId="1" applyNumberFormat="1" applyFont="1" applyBorder="1" applyAlignment="1">
      <alignment horizontal="center" vertical="top"/>
    </xf>
    <xf numFmtId="164" fontId="2" fillId="0" borderId="0" xfId="1" applyNumberFormat="1" applyFont="1" applyBorder="1" applyAlignment="1">
      <alignment horizontal="left" vertical="top"/>
    </xf>
    <xf numFmtId="164" fontId="2" fillId="0" borderId="1" xfId="1" applyNumberFormat="1" applyFont="1" applyBorder="1" applyAlignment="1">
      <alignment horizontal="left" vertical="top" wrapText="1"/>
    </xf>
    <xf numFmtId="164" fontId="3" fillId="0" borderId="0" xfId="1" applyNumberFormat="1" applyFont="1" applyAlignment="1">
      <alignment horizontal="left" vertical="top" wrapText="1"/>
    </xf>
    <xf numFmtId="164" fontId="6" fillId="0" borderId="0" xfId="1" applyNumberFormat="1" applyFont="1" applyAlignment="1">
      <alignment horizontal="left" vertical="top"/>
    </xf>
    <xf numFmtId="164" fontId="6" fillId="0" borderId="0" xfId="1" applyNumberFormat="1" applyFont="1" applyAlignment="1">
      <alignment horizontal="left" vertical="top" wrapText="1"/>
    </xf>
    <xf numFmtId="164" fontId="6" fillId="0" borderId="0" xfId="1" applyNumberFormat="1" applyFont="1"/>
    <xf numFmtId="164" fontId="7" fillId="0" borderId="0" xfId="1" applyNumberFormat="1" applyFont="1" applyBorder="1" applyAlignment="1">
      <alignment horizontal="left" vertical="top"/>
    </xf>
    <xf numFmtId="164" fontId="8" fillId="0" borderId="0" xfId="1" applyNumberFormat="1" applyFont="1" applyAlignment="1">
      <alignment horizontal="left" vertical="top" wrapText="1"/>
    </xf>
    <xf numFmtId="164" fontId="8" fillId="0" borderId="0" xfId="1" applyNumberFormat="1" applyFont="1"/>
    <xf numFmtId="164" fontId="9" fillId="0" borderId="0" xfId="1" applyNumberFormat="1" applyFont="1"/>
    <xf numFmtId="164" fontId="9" fillId="0" borderId="2" xfId="1" applyNumberFormat="1" applyFont="1" applyBorder="1" applyAlignment="1">
      <alignment horizontal="center" vertical="top"/>
    </xf>
    <xf numFmtId="164" fontId="9" fillId="0" borderId="2" xfId="1" applyNumberFormat="1" applyFont="1" applyBorder="1" applyAlignment="1">
      <alignment horizontal="center" vertical="top" wrapText="1"/>
    </xf>
    <xf numFmtId="164" fontId="9" fillId="0" borderId="2" xfId="1" quotePrefix="1" applyNumberFormat="1" applyFont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left" vertical="top"/>
    </xf>
    <xf numFmtId="164" fontId="8" fillId="0" borderId="0" xfId="1" applyNumberFormat="1" applyFont="1" applyAlignment="1">
      <alignment horizontal="left" vertical="top"/>
    </xf>
    <xf numFmtId="164" fontId="10" fillId="0" borderId="0" xfId="1" applyNumberFormat="1" applyFont="1" applyAlignment="1">
      <alignment horizontal="left" vertical="top"/>
    </xf>
    <xf numFmtId="164" fontId="10" fillId="0" borderId="0" xfId="1" applyNumberFormat="1" applyFont="1" applyAlignment="1">
      <alignment horizontal="left" vertical="top" wrapText="1"/>
    </xf>
    <xf numFmtId="164" fontId="10" fillId="0" borderId="0" xfId="1" applyNumberFormat="1" applyFont="1"/>
    <xf numFmtId="164" fontId="8" fillId="0" borderId="0" xfId="1" applyNumberFormat="1" applyFont="1" applyAlignment="1">
      <alignment horizontal="left" vertical="top"/>
    </xf>
    <xf numFmtId="164" fontId="9" fillId="0" borderId="0" xfId="1" applyNumberFormat="1" applyFont="1" applyAlignment="1">
      <alignment horizontal="left" vertical="top"/>
    </xf>
    <xf numFmtId="164" fontId="9" fillId="0" borderId="0" xfId="1" applyNumberFormat="1" applyFont="1" applyAlignment="1">
      <alignment horizontal="left" vertical="top" wrapText="1"/>
    </xf>
    <xf numFmtId="164" fontId="9" fillId="0" borderId="0" xfId="1" applyNumberFormat="1" applyFont="1" applyAlignment="1">
      <alignment horizontal="left" vertical="top" wrapText="1"/>
    </xf>
    <xf numFmtId="164" fontId="11" fillId="0" borderId="0" xfId="1" applyNumberFormat="1" applyFont="1"/>
    <xf numFmtId="164" fontId="1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topLeftCell="B1" zoomScale="115" zoomScaleNormal="115" workbookViewId="0">
      <selection activeCell="E24" sqref="E24"/>
    </sheetView>
  </sheetViews>
  <sheetFormatPr defaultRowHeight="15" x14ac:dyDescent="0.25"/>
  <cols>
    <col min="2" max="2" width="9.140625" style="2"/>
    <col min="3" max="7" width="9.140625" style="1"/>
  </cols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1"/>
  <sheetViews>
    <sheetView topLeftCell="A43" zoomScale="115" zoomScaleNormal="115" workbookViewId="0">
      <selection activeCell="F10" sqref="F10"/>
    </sheetView>
  </sheetViews>
  <sheetFormatPr defaultRowHeight="12.75" x14ac:dyDescent="0.25"/>
  <cols>
    <col min="1" max="1" width="9.140625" style="4"/>
    <col min="2" max="2" width="3.28515625" style="4" customWidth="1"/>
    <col min="3" max="3" width="3.28515625" style="3" customWidth="1"/>
    <col min="4" max="4" width="29.5703125" style="3" customWidth="1"/>
    <col min="5" max="5" width="17.28515625" style="4" bestFit="1" customWidth="1"/>
    <col min="6" max="9" width="18.140625" style="4" bestFit="1" customWidth="1"/>
    <col min="10" max="16384" width="9.140625" style="4"/>
  </cols>
  <sheetData>
    <row r="1" spans="2:9" s="5" customFormat="1" x14ac:dyDescent="0.25">
      <c r="B1" s="16"/>
      <c r="C1" s="16"/>
      <c r="D1" s="16"/>
      <c r="E1" s="8"/>
      <c r="F1" s="8"/>
      <c r="G1" s="8"/>
      <c r="H1" s="8"/>
      <c r="I1" s="8"/>
    </row>
    <row r="2" spans="2:9" s="5" customFormat="1" x14ac:dyDescent="0.25">
      <c r="B2" s="16"/>
      <c r="C2" s="16"/>
      <c r="D2" s="16"/>
      <c r="E2" s="8"/>
      <c r="F2" s="8"/>
      <c r="G2" s="8"/>
      <c r="H2" s="8"/>
      <c r="I2" s="8"/>
    </row>
    <row r="3" spans="2:9" s="5" customFormat="1" x14ac:dyDescent="0.25">
      <c r="B3" s="16"/>
      <c r="C3" s="16"/>
      <c r="D3" s="16"/>
      <c r="E3" s="8"/>
      <c r="F3" s="8"/>
      <c r="G3" s="8"/>
      <c r="H3" s="8"/>
      <c r="I3" s="8"/>
    </row>
    <row r="4" spans="2:9" s="5" customFormat="1" x14ac:dyDescent="0.25">
      <c r="B4" s="9"/>
      <c r="C4" s="10"/>
      <c r="D4" s="10"/>
      <c r="E4" s="11" t="s">
        <v>2</v>
      </c>
      <c r="F4" s="11" t="s">
        <v>3</v>
      </c>
      <c r="G4" s="11" t="s">
        <v>4</v>
      </c>
      <c r="H4" s="11" t="s">
        <v>5</v>
      </c>
      <c r="I4" s="11" t="s">
        <v>6</v>
      </c>
    </row>
    <row r="5" spans="2:9" s="5" customFormat="1" x14ac:dyDescent="0.25">
      <c r="B5" s="13" t="s">
        <v>45</v>
      </c>
      <c r="C5" s="14"/>
      <c r="D5" s="14"/>
      <c r="E5" s="15" t="str">
        <f>IF(E8-E15=0,"","UNBALANCED")</f>
        <v/>
      </c>
      <c r="F5" s="15" t="str">
        <f t="shared" ref="F5:I5" si="0">IF(F8-F15=0,"","UNBALANCED")</f>
        <v/>
      </c>
      <c r="G5" s="15" t="str">
        <f t="shared" si="0"/>
        <v/>
      </c>
      <c r="H5" s="15" t="str">
        <f t="shared" si="0"/>
        <v/>
      </c>
      <c r="I5" s="15" t="str">
        <f t="shared" si="0"/>
        <v/>
      </c>
    </row>
    <row r="6" spans="2:9" s="5" customFormat="1" x14ac:dyDescent="0.25">
      <c r="B6" s="4"/>
      <c r="C6" s="18" t="s">
        <v>0</v>
      </c>
      <c r="D6" s="18"/>
      <c r="E6" s="4">
        <v>6337170000000</v>
      </c>
      <c r="F6" s="4">
        <v>6623114000000</v>
      </c>
      <c r="G6" s="4">
        <v>6588109000000</v>
      </c>
      <c r="H6" s="4">
        <v>6588109000000</v>
      </c>
      <c r="I6" s="4">
        <v>7941635000000</v>
      </c>
    </row>
    <row r="7" spans="2:9" s="5" customFormat="1" x14ac:dyDescent="0.25">
      <c r="B7" s="4"/>
      <c r="C7" s="18" t="s">
        <v>1</v>
      </c>
      <c r="D7" s="18"/>
      <c r="E7" s="4">
        <v>7943500000000</v>
      </c>
      <c r="F7" s="4">
        <v>9106831000000</v>
      </c>
      <c r="G7" s="4">
        <v>10157586000000</v>
      </c>
      <c r="H7" s="4">
        <v>10157586000000</v>
      </c>
      <c r="I7" s="4">
        <v>10964778000000</v>
      </c>
    </row>
    <row r="8" spans="2:9" s="5" customFormat="1" x14ac:dyDescent="0.25">
      <c r="B8" s="5" t="s">
        <v>34</v>
      </c>
      <c r="C8" s="6"/>
      <c r="D8" s="6"/>
      <c r="E8" s="5">
        <f>E6+E7</f>
        <v>14280670000000</v>
      </c>
      <c r="F8" s="5">
        <f t="shared" ref="F8" si="1">F6+F7</f>
        <v>15729945000000</v>
      </c>
      <c r="G8" s="5">
        <f t="shared" ref="G8" si="2">G6+G7</f>
        <v>16745695000000</v>
      </c>
      <c r="H8" s="5">
        <f t="shared" ref="H8" si="3">H6+H7</f>
        <v>16745695000000</v>
      </c>
      <c r="I8" s="5">
        <f t="shared" ref="I8" si="4">I6+I7</f>
        <v>18906413000000</v>
      </c>
    </row>
    <row r="9" spans="2:9" s="5" customFormat="1" x14ac:dyDescent="0.25">
      <c r="B9" s="4"/>
      <c r="C9" s="3"/>
      <c r="D9" s="3"/>
      <c r="E9" s="4"/>
      <c r="F9" s="4"/>
      <c r="G9" s="4"/>
      <c r="H9" s="4"/>
      <c r="I9" s="4"/>
    </row>
    <row r="10" spans="2:9" s="5" customFormat="1" x14ac:dyDescent="0.25">
      <c r="B10" s="4"/>
      <c r="C10" s="18" t="s">
        <v>7</v>
      </c>
      <c r="D10" s="18"/>
      <c r="E10" s="4">
        <v>8864832000000</v>
      </c>
      <c r="F10" s="4">
        <v>10127542000000</v>
      </c>
      <c r="G10" s="4">
        <v>10878074000000</v>
      </c>
      <c r="H10" s="4">
        <v>10878074000000</v>
      </c>
      <c r="I10" s="4">
        <v>12532304000000</v>
      </c>
    </row>
    <row r="11" spans="2:9" s="5" customFormat="1" x14ac:dyDescent="0.25">
      <c r="B11" s="4"/>
      <c r="C11" s="18" t="s">
        <v>8</v>
      </c>
      <c r="D11" s="18"/>
      <c r="E11" s="4">
        <v>817056000000</v>
      </c>
      <c r="F11" s="4">
        <v>775043000000</v>
      </c>
      <c r="G11" s="4">
        <v>1163363000000</v>
      </c>
      <c r="H11" s="4">
        <v>1163363000000</v>
      </c>
      <c r="I11" s="4">
        <v>1200721000000</v>
      </c>
    </row>
    <row r="12" spans="2:9" s="5" customFormat="1" x14ac:dyDescent="0.25">
      <c r="B12" s="5" t="s">
        <v>35</v>
      </c>
      <c r="C12" s="6"/>
      <c r="D12" s="6"/>
      <c r="E12" s="5">
        <f>E10+E11</f>
        <v>9681888000000</v>
      </c>
      <c r="F12" s="5">
        <f t="shared" ref="F12" si="5">F10+F11</f>
        <v>10902585000000</v>
      </c>
      <c r="G12" s="5">
        <f t="shared" ref="G12" si="6">G10+G11</f>
        <v>12041437000000</v>
      </c>
      <c r="H12" s="5">
        <f t="shared" ref="H12" si="7">H10+H11</f>
        <v>12041437000000</v>
      </c>
      <c r="I12" s="5">
        <f t="shared" ref="I12" si="8">I10+I11</f>
        <v>13733025000000</v>
      </c>
    </row>
    <row r="13" spans="2:9" s="5" customFormat="1" x14ac:dyDescent="0.25">
      <c r="B13" s="4"/>
      <c r="C13" s="3"/>
      <c r="D13" s="3"/>
      <c r="E13" s="4"/>
      <c r="F13" s="4"/>
      <c r="G13" s="4"/>
      <c r="H13" s="4"/>
      <c r="I13" s="4"/>
    </row>
    <row r="14" spans="2:9" s="5" customFormat="1" x14ac:dyDescent="0.25">
      <c r="B14" s="5" t="s">
        <v>36</v>
      </c>
      <c r="C14" s="6"/>
      <c r="D14" s="6"/>
      <c r="E14" s="5">
        <v>4598782000000</v>
      </c>
      <c r="F14" s="5">
        <v>4827360000000</v>
      </c>
      <c r="G14" s="5">
        <v>4704258000000</v>
      </c>
      <c r="H14" s="5">
        <v>4704258000000</v>
      </c>
      <c r="I14" s="5">
        <v>5173388000000</v>
      </c>
    </row>
    <row r="15" spans="2:9" s="5" customFormat="1" ht="13.5" thickBot="1" x14ac:dyDescent="0.3">
      <c r="B15" s="7" t="s">
        <v>37</v>
      </c>
      <c r="C15" s="17"/>
      <c r="D15" s="17"/>
      <c r="E15" s="7">
        <f>E12+E14</f>
        <v>14280670000000</v>
      </c>
      <c r="F15" s="7">
        <f t="shared" ref="F15" si="9">F12+F14</f>
        <v>15729945000000</v>
      </c>
      <c r="G15" s="7">
        <f t="shared" ref="G15" si="10">G12+G14</f>
        <v>16745695000000</v>
      </c>
      <c r="H15" s="7">
        <f t="shared" ref="H15" si="11">H12+H14</f>
        <v>16745695000000</v>
      </c>
      <c r="I15" s="7">
        <f t="shared" ref="I15" si="12">I12+I14</f>
        <v>18906413000000</v>
      </c>
    </row>
    <row r="16" spans="2:9" s="5" customFormat="1" ht="13.5" thickTop="1" x14ac:dyDescent="0.25">
      <c r="B16" s="16"/>
      <c r="C16" s="16"/>
      <c r="D16" s="16"/>
      <c r="E16" s="8"/>
      <c r="F16" s="8"/>
      <c r="G16" s="8"/>
      <c r="H16" s="8"/>
      <c r="I16" s="8"/>
    </row>
    <row r="17" spans="2:9" s="5" customFormat="1" x14ac:dyDescent="0.25">
      <c r="B17" s="16"/>
      <c r="C17" s="16"/>
      <c r="D17" s="16"/>
      <c r="E17" s="8"/>
      <c r="F17" s="8"/>
      <c r="G17" s="8"/>
      <c r="H17" s="8"/>
      <c r="I17" s="8"/>
    </row>
    <row r="19" spans="2:9" s="9" customFormat="1" x14ac:dyDescent="0.25">
      <c r="C19" s="10"/>
      <c r="D19" s="10"/>
      <c r="E19" s="11" t="s">
        <v>2</v>
      </c>
      <c r="F19" s="11" t="s">
        <v>3</v>
      </c>
      <c r="G19" s="11" t="s">
        <v>4</v>
      </c>
      <c r="H19" s="11" t="s">
        <v>5</v>
      </c>
      <c r="I19" s="11" t="s">
        <v>6</v>
      </c>
    </row>
    <row r="20" spans="2:9" s="9" customFormat="1" x14ac:dyDescent="0.25">
      <c r="B20" s="13" t="s">
        <v>33</v>
      </c>
      <c r="C20" s="14"/>
      <c r="D20" s="14"/>
      <c r="E20" s="15" t="str">
        <f>IF(E23-E30=0,"","UNBALANCED")</f>
        <v/>
      </c>
      <c r="F20" s="15" t="str">
        <f t="shared" ref="F20:I20" si="13">IF(F23-F30=0,"","UNBALANCED")</f>
        <v/>
      </c>
      <c r="G20" s="15" t="str">
        <f t="shared" si="13"/>
        <v/>
      </c>
      <c r="H20" s="15" t="str">
        <f t="shared" si="13"/>
        <v/>
      </c>
      <c r="I20" s="15" t="str">
        <f t="shared" si="13"/>
        <v/>
      </c>
    </row>
    <row r="21" spans="2:9" x14ac:dyDescent="0.25">
      <c r="C21" s="18" t="s">
        <v>0</v>
      </c>
      <c r="D21" s="18"/>
      <c r="E21" s="4">
        <v>376694285634</v>
      </c>
      <c r="F21" s="4">
        <v>380988168593</v>
      </c>
      <c r="G21" s="4">
        <v>372731501477</v>
      </c>
      <c r="H21" s="4">
        <v>384262906538</v>
      </c>
      <c r="I21" s="4">
        <v>382330851179</v>
      </c>
    </row>
    <row r="22" spans="2:9" x14ac:dyDescent="0.25">
      <c r="C22" s="18" t="s">
        <v>1</v>
      </c>
      <c r="D22" s="18"/>
      <c r="E22" s="4">
        <v>122092091111</v>
      </c>
      <c r="F22" s="4">
        <v>116101869515</v>
      </c>
      <c r="G22" s="4">
        <v>110305672387</v>
      </c>
      <c r="H22" s="4">
        <v>113091512551</v>
      </c>
      <c r="I22" s="4">
        <v>129556932688</v>
      </c>
    </row>
    <row r="23" spans="2:9" s="5" customFormat="1" x14ac:dyDescent="0.25">
      <c r="B23" s="5" t="s">
        <v>34</v>
      </c>
      <c r="C23" s="6"/>
      <c r="D23" s="6"/>
      <c r="E23" s="5">
        <f>E21+E22</f>
        <v>498786376745</v>
      </c>
      <c r="F23" s="5">
        <f t="shared" ref="F23:I23" si="14">F21+F22</f>
        <v>497090038108</v>
      </c>
      <c r="G23" s="5">
        <f t="shared" si="14"/>
        <v>483037173864</v>
      </c>
      <c r="H23" s="5">
        <f t="shared" si="14"/>
        <v>497354419089</v>
      </c>
      <c r="I23" s="5">
        <f t="shared" si="14"/>
        <v>511887783867</v>
      </c>
    </row>
    <row r="25" spans="2:9" x14ac:dyDescent="0.25">
      <c r="C25" s="18" t="s">
        <v>7</v>
      </c>
      <c r="D25" s="18"/>
      <c r="E25" s="4">
        <v>104267201912</v>
      </c>
      <c r="F25" s="4">
        <v>102898339772</v>
      </c>
      <c r="G25" s="4">
        <v>93871952310</v>
      </c>
      <c r="H25" s="4">
        <v>106813922324</v>
      </c>
      <c r="I25" s="4">
        <v>122929175890</v>
      </c>
    </row>
    <row r="26" spans="2:9" ht="15" customHeight="1" x14ac:dyDescent="0.25">
      <c r="C26" s="18" t="s">
        <v>8</v>
      </c>
      <c r="D26" s="18"/>
      <c r="E26" s="4">
        <v>10574595944</v>
      </c>
      <c r="F26" s="4">
        <v>17165678527</v>
      </c>
      <c r="G26" s="4">
        <v>20076021579</v>
      </c>
      <c r="H26" s="4">
        <v>23809082761</v>
      </c>
      <c r="I26" s="4">
        <v>20984611197</v>
      </c>
    </row>
    <row r="27" spans="2:9" s="5" customFormat="1" x14ac:dyDescent="0.25">
      <c r="B27" s="5" t="s">
        <v>35</v>
      </c>
      <c r="C27" s="6"/>
      <c r="D27" s="6"/>
      <c r="E27" s="5">
        <f>E25+E26</f>
        <v>114841797856</v>
      </c>
      <c r="F27" s="5">
        <f t="shared" ref="F27" si="15">F25+F26</f>
        <v>120064018299</v>
      </c>
      <c r="G27" s="5">
        <f t="shared" ref="G27" si="16">G25+G26</f>
        <v>113947973889</v>
      </c>
      <c r="H27" s="5">
        <f t="shared" ref="H27" si="17">H25+H26</f>
        <v>130623005085</v>
      </c>
      <c r="I27" s="5">
        <f t="shared" ref="I27" si="18">I25+I26</f>
        <v>143913787087</v>
      </c>
    </row>
    <row r="29" spans="2:9" s="5" customFormat="1" x14ac:dyDescent="0.25">
      <c r="B29" s="5" t="s">
        <v>36</v>
      </c>
      <c r="C29" s="6"/>
      <c r="D29" s="6"/>
      <c r="E29" s="5">
        <v>383944578889</v>
      </c>
      <c r="F29" s="5">
        <v>377026019809</v>
      </c>
      <c r="G29" s="5">
        <v>369089199975</v>
      </c>
      <c r="H29" s="5">
        <v>366731414004</v>
      </c>
      <c r="I29" s="5">
        <v>367973996780</v>
      </c>
    </row>
    <row r="30" spans="2:9" s="5" customFormat="1" ht="13.5" thickBot="1" x14ac:dyDescent="0.3">
      <c r="B30" s="7" t="s">
        <v>37</v>
      </c>
      <c r="C30" s="17"/>
      <c r="D30" s="17"/>
      <c r="E30" s="7">
        <f>E27+E29</f>
        <v>498786376745</v>
      </c>
      <c r="F30" s="7">
        <f t="shared" ref="F30:I30" si="19">F27+F29</f>
        <v>497090038108</v>
      </c>
      <c r="G30" s="7">
        <f t="shared" si="19"/>
        <v>483037173864</v>
      </c>
      <c r="H30" s="7">
        <f t="shared" si="19"/>
        <v>497354419089</v>
      </c>
      <c r="I30" s="7">
        <f t="shared" si="19"/>
        <v>511887783867</v>
      </c>
    </row>
    <row r="31" spans="2:9" ht="13.5" thickTop="1" x14ac:dyDescent="0.25"/>
    <row r="34" spans="2:9" s="9" customFormat="1" x14ac:dyDescent="0.25">
      <c r="C34" s="10"/>
      <c r="D34" s="10"/>
      <c r="E34" s="11" t="s">
        <v>2</v>
      </c>
      <c r="F34" s="11" t="s">
        <v>3</v>
      </c>
      <c r="G34" s="11" t="s">
        <v>4</v>
      </c>
      <c r="H34" s="11" t="s">
        <v>5</v>
      </c>
      <c r="I34" s="11" t="s">
        <v>6</v>
      </c>
    </row>
    <row r="35" spans="2:9" s="12" customFormat="1" x14ac:dyDescent="0.25">
      <c r="B35" s="13" t="s">
        <v>38</v>
      </c>
      <c r="C35" s="14"/>
      <c r="D35" s="14"/>
      <c r="E35" s="15" t="str">
        <f>IF(E38-E45=0,"","UNBALANCED")</f>
        <v/>
      </c>
      <c r="F35" s="15" t="str">
        <f>IF(F38-F45=0,"","UNBALANCED")</f>
        <v/>
      </c>
      <c r="G35" s="15" t="str">
        <f>IF(G38-G45=0,"","UNBALANCED")</f>
        <v/>
      </c>
      <c r="H35" s="15" t="str">
        <f>IF(H38-H45=0,"","UNBALANCED")</f>
        <v/>
      </c>
      <c r="I35" s="15" t="str">
        <f>IF(I38-I45=0,"","UNBALANCED")</f>
        <v/>
      </c>
    </row>
    <row r="36" spans="2:9" x14ac:dyDescent="0.25">
      <c r="C36" s="18" t="s">
        <v>0</v>
      </c>
      <c r="D36" s="18"/>
      <c r="E36" s="4">
        <v>441621631299</v>
      </c>
      <c r="F36" s="4">
        <v>467304062732</v>
      </c>
      <c r="G36" s="4">
        <v>472762014033</v>
      </c>
      <c r="H36" s="4">
        <v>520384083342</v>
      </c>
      <c r="I36" s="4">
        <v>392357840917</v>
      </c>
    </row>
    <row r="37" spans="2:9" x14ac:dyDescent="0.25">
      <c r="C37" s="18" t="s">
        <v>1</v>
      </c>
      <c r="D37" s="18"/>
      <c r="E37" s="4">
        <v>177761450767</v>
      </c>
      <c r="F37" s="4">
        <v>181595314508</v>
      </c>
      <c r="G37" s="4">
        <v>237197154055</v>
      </c>
      <c r="H37" s="4">
        <v>260285678445</v>
      </c>
      <c r="I37" s="4">
        <v>255659039408</v>
      </c>
    </row>
    <row r="38" spans="2:9" x14ac:dyDescent="0.25">
      <c r="B38" s="5" t="s">
        <v>34</v>
      </c>
      <c r="C38" s="6"/>
      <c r="D38" s="6"/>
      <c r="E38" s="5">
        <f>E36+E37</f>
        <v>619383082066</v>
      </c>
      <c r="F38" s="5">
        <f t="shared" ref="F38" si="20">F36+F37</f>
        <v>648899377240</v>
      </c>
      <c r="G38" s="5">
        <f t="shared" ref="G38" si="21">G36+G37</f>
        <v>709959168088</v>
      </c>
      <c r="H38" s="5">
        <f t="shared" ref="H38" si="22">H36+H37</f>
        <v>780669761787</v>
      </c>
      <c r="I38" s="5">
        <f t="shared" ref="I38" si="23">I36+I37</f>
        <v>648016880325</v>
      </c>
    </row>
    <row r="40" spans="2:9" x14ac:dyDescent="0.25">
      <c r="C40" s="18" t="s">
        <v>7</v>
      </c>
      <c r="D40" s="18"/>
      <c r="E40" s="4">
        <v>111683722179</v>
      </c>
      <c r="F40" s="4">
        <v>149060988246</v>
      </c>
      <c r="G40" s="4">
        <v>155284557576</v>
      </c>
      <c r="H40" s="4">
        <v>252247858307</v>
      </c>
      <c r="I40" s="4">
        <v>240203560883</v>
      </c>
    </row>
    <row r="41" spans="2:9" x14ac:dyDescent="0.25">
      <c r="C41" s="18" t="s">
        <v>8</v>
      </c>
      <c r="D41" s="18"/>
      <c r="E41" s="4">
        <v>53950225983</v>
      </c>
      <c r="F41" s="4">
        <v>65624793028</v>
      </c>
      <c r="G41" s="4">
        <v>113747712801</v>
      </c>
      <c r="H41" s="4">
        <v>115679280937</v>
      </c>
      <c r="I41" s="4">
        <v>107313562569</v>
      </c>
    </row>
    <row r="42" spans="2:9" x14ac:dyDescent="0.25">
      <c r="B42" s="5" t="s">
        <v>35</v>
      </c>
      <c r="C42" s="6"/>
      <c r="D42" s="6"/>
      <c r="E42" s="5">
        <f>E40+E41</f>
        <v>165633948162</v>
      </c>
      <c r="F42" s="5">
        <f t="shared" ref="F42" si="24">F40+F41</f>
        <v>214685781274</v>
      </c>
      <c r="G42" s="5">
        <f t="shared" ref="G42" si="25">G40+G41</f>
        <v>269032270377</v>
      </c>
      <c r="H42" s="5">
        <f t="shared" ref="H42" si="26">H40+H41</f>
        <v>367927139244</v>
      </c>
      <c r="I42" s="5">
        <f t="shared" ref="I42" si="27">I40+I41</f>
        <v>347517123452</v>
      </c>
    </row>
    <row r="44" spans="2:9" x14ac:dyDescent="0.25">
      <c r="B44" s="5" t="s">
        <v>36</v>
      </c>
      <c r="C44" s="6"/>
      <c r="D44" s="6"/>
      <c r="E44" s="5">
        <v>453749133904</v>
      </c>
      <c r="F44" s="5">
        <v>434213595966</v>
      </c>
      <c r="G44" s="5">
        <v>440926897711</v>
      </c>
      <c r="H44" s="5">
        <v>412742622543</v>
      </c>
      <c r="I44" s="5">
        <v>300499756873</v>
      </c>
    </row>
    <row r="45" spans="2:9" ht="13.5" thickBot="1" x14ac:dyDescent="0.3">
      <c r="B45" s="7" t="s">
        <v>37</v>
      </c>
      <c r="C45" s="17"/>
      <c r="D45" s="17"/>
      <c r="E45" s="7">
        <f>E42+E44</f>
        <v>619383082066</v>
      </c>
      <c r="F45" s="7">
        <f t="shared" ref="F45" si="28">F42+F44</f>
        <v>648899377240</v>
      </c>
      <c r="G45" s="7">
        <f t="shared" ref="G45" si="29">G42+G44</f>
        <v>709959168088</v>
      </c>
      <c r="H45" s="7">
        <f t="shared" ref="H45" si="30">H42+H44</f>
        <v>780669761787</v>
      </c>
      <c r="I45" s="7">
        <f t="shared" ref="I45" si="31">I42+I44</f>
        <v>648016880325</v>
      </c>
    </row>
    <row r="46" spans="2:9" ht="13.5" thickTop="1" x14ac:dyDescent="0.25"/>
    <row r="49" spans="2:9" s="12" customFormat="1" x14ac:dyDescent="0.25">
      <c r="B49" s="9"/>
      <c r="C49" s="10"/>
      <c r="D49" s="10"/>
      <c r="E49" s="11" t="s">
        <v>2</v>
      </c>
      <c r="F49" s="11" t="s">
        <v>3</v>
      </c>
      <c r="G49" s="11" t="s">
        <v>4</v>
      </c>
      <c r="H49" s="11" t="s">
        <v>5</v>
      </c>
      <c r="I49" s="11" t="s">
        <v>6</v>
      </c>
    </row>
    <row r="50" spans="2:9" s="12" customFormat="1" x14ac:dyDescent="0.25">
      <c r="B50" s="13" t="s">
        <v>39</v>
      </c>
      <c r="C50" s="14"/>
      <c r="D50" s="14"/>
      <c r="E50" s="15" t="str">
        <f>IF(E53-E60=0,"","UNBALANCED")</f>
        <v/>
      </c>
      <c r="F50" s="15" t="str">
        <f>IF(F53-F60=0,"","UNBALANCED")</f>
        <v/>
      </c>
      <c r="G50" s="15" t="str">
        <f>IF(G53-G60=0,"","UNBALANCED")</f>
        <v/>
      </c>
      <c r="H50" s="15" t="str">
        <f>IF(H53-H60=0,"","UNBALANCED")</f>
        <v/>
      </c>
      <c r="I50" s="15" t="str">
        <f>IF(I53-I60=0,"","UNBALANCED")</f>
        <v/>
      </c>
    </row>
    <row r="51" spans="2:9" x14ac:dyDescent="0.25">
      <c r="C51" s="18" t="s">
        <v>0</v>
      </c>
      <c r="D51" s="18"/>
      <c r="E51" s="4">
        <v>0</v>
      </c>
      <c r="F51" s="4">
        <v>1112672539416</v>
      </c>
      <c r="G51" s="4">
        <v>1174482404487</v>
      </c>
      <c r="H51" s="4">
        <v>1276478591542</v>
      </c>
      <c r="I51" s="4">
        <v>1333428311186</v>
      </c>
    </row>
    <row r="52" spans="2:9" x14ac:dyDescent="0.25">
      <c r="C52" s="18" t="s">
        <v>1</v>
      </c>
      <c r="D52" s="18"/>
      <c r="E52" s="4">
        <v>0</v>
      </c>
      <c r="F52" s="4">
        <v>969424309287</v>
      </c>
      <c r="G52" s="4">
        <v>1010618633614</v>
      </c>
      <c r="H52" s="4">
        <v>1085328597888</v>
      </c>
      <c r="I52" s="4">
        <v>1111715200615</v>
      </c>
    </row>
    <row r="53" spans="2:9" x14ac:dyDescent="0.25">
      <c r="B53" s="5" t="s">
        <v>34</v>
      </c>
      <c r="C53" s="6"/>
      <c r="D53" s="6"/>
      <c r="E53" s="5">
        <f>E51+E52</f>
        <v>0</v>
      </c>
      <c r="F53" s="5">
        <f t="shared" ref="F53" si="32">F51+F52</f>
        <v>2082096848703</v>
      </c>
      <c r="G53" s="5">
        <f t="shared" ref="G53" si="33">G51+G52</f>
        <v>2185101038101</v>
      </c>
      <c r="H53" s="5">
        <f t="shared" ref="H53" si="34">H51+H52</f>
        <v>2361807189430</v>
      </c>
      <c r="I53" s="5">
        <f t="shared" ref="I53" si="35">I51+I52</f>
        <v>2445143511801</v>
      </c>
    </row>
    <row r="55" spans="2:9" x14ac:dyDescent="0.25">
      <c r="C55" s="18" t="s">
        <v>7</v>
      </c>
      <c r="D55" s="18"/>
      <c r="E55" s="4">
        <v>0</v>
      </c>
      <c r="F55" s="4">
        <v>222930621643</v>
      </c>
      <c r="G55" s="4">
        <v>223305151868</v>
      </c>
      <c r="H55" s="4">
        <v>259806845843</v>
      </c>
      <c r="I55" s="4">
        <v>231533842787</v>
      </c>
    </row>
    <row r="56" spans="2:9" x14ac:dyDescent="0.25">
      <c r="C56" s="18" t="s">
        <v>8</v>
      </c>
      <c r="D56" s="18"/>
      <c r="E56" s="4">
        <v>0</v>
      </c>
      <c r="F56" s="4">
        <v>144294749027</v>
      </c>
      <c r="G56" s="4">
        <v>178637378908</v>
      </c>
      <c r="H56" s="4">
        <v>243674007163</v>
      </c>
      <c r="I56" s="4">
        <v>241146503875</v>
      </c>
    </row>
    <row r="57" spans="2:9" x14ac:dyDescent="0.25">
      <c r="B57" s="5" t="s">
        <v>35</v>
      </c>
      <c r="C57" s="6"/>
      <c r="D57" s="6"/>
      <c r="E57" s="5">
        <f>E55+E56</f>
        <v>0</v>
      </c>
      <c r="F57" s="5">
        <f t="shared" ref="F57" si="36">F55+F56</f>
        <v>367225370670</v>
      </c>
      <c r="G57" s="5">
        <f t="shared" ref="G57" si="37">G55+G56</f>
        <v>401942530776</v>
      </c>
      <c r="H57" s="5">
        <f t="shared" ref="H57" si="38">H55+H56</f>
        <v>503480853006</v>
      </c>
      <c r="I57" s="5">
        <f t="shared" ref="I57" si="39">I55+I56</f>
        <v>472680346662</v>
      </c>
    </row>
    <row r="59" spans="2:9" x14ac:dyDescent="0.25">
      <c r="B59" s="5" t="s">
        <v>36</v>
      </c>
      <c r="C59" s="6"/>
      <c r="D59" s="6"/>
      <c r="E59" s="5">
        <v>0</v>
      </c>
      <c r="F59" s="5">
        <v>1714871478033</v>
      </c>
      <c r="G59" s="5">
        <v>1783158507325</v>
      </c>
      <c r="H59" s="5">
        <v>1858326336424</v>
      </c>
      <c r="I59" s="5">
        <v>1972463165139</v>
      </c>
    </row>
    <row r="60" spans="2:9" ht="13.5" thickBot="1" x14ac:dyDescent="0.3">
      <c r="B60" s="7" t="s">
        <v>37</v>
      </c>
      <c r="C60" s="17"/>
      <c r="D60" s="17"/>
      <c r="E60" s="7">
        <f>E57+E59</f>
        <v>0</v>
      </c>
      <c r="F60" s="7">
        <f t="shared" ref="F60" si="40">F57+F59</f>
        <v>2082096848703</v>
      </c>
      <c r="G60" s="7">
        <f t="shared" ref="G60" si="41">G57+G59</f>
        <v>2185101038101</v>
      </c>
      <c r="H60" s="7">
        <f t="shared" ref="H60" si="42">H57+H59</f>
        <v>2361807189430</v>
      </c>
      <c r="I60" s="7">
        <f t="shared" ref="I60" si="43">I57+I59</f>
        <v>2445143511801</v>
      </c>
    </row>
    <row r="61" spans="2:9" ht="13.5" thickTop="1" x14ac:dyDescent="0.25"/>
  </sheetData>
  <mergeCells count="16">
    <mergeCell ref="C55:D55"/>
    <mergeCell ref="C56:D56"/>
    <mergeCell ref="C6:D6"/>
    <mergeCell ref="C7:D7"/>
    <mergeCell ref="C10:D10"/>
    <mergeCell ref="C11:D11"/>
    <mergeCell ref="C37:D37"/>
    <mergeCell ref="C40:D40"/>
    <mergeCell ref="C41:D41"/>
    <mergeCell ref="C51:D51"/>
    <mergeCell ref="C52:D52"/>
    <mergeCell ref="C21:D21"/>
    <mergeCell ref="C22:D22"/>
    <mergeCell ref="C25:D25"/>
    <mergeCell ref="C26:D26"/>
    <mergeCell ref="C36:D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3"/>
  <sheetViews>
    <sheetView tabSelected="1" topLeftCell="A16" zoomScale="85" zoomScaleNormal="85" workbookViewId="0">
      <selection activeCell="D25" sqref="D25:H25"/>
    </sheetView>
  </sheetViews>
  <sheetFormatPr defaultRowHeight="12.75" x14ac:dyDescent="0.2"/>
  <cols>
    <col min="1" max="1" width="9.140625" style="25"/>
    <col min="2" max="2" width="3.7109375" style="36" customWidth="1"/>
    <col min="3" max="3" width="41.5703125" style="37" customWidth="1"/>
    <col min="4" max="4" width="17" style="25" bestFit="1" customWidth="1"/>
    <col min="5" max="8" width="18.5703125" style="25" bestFit="1" customWidth="1"/>
    <col min="9" max="16384" width="9.140625" style="25"/>
  </cols>
  <sheetData>
    <row r="1" spans="2:8" s="21" customFormat="1" x14ac:dyDescent="0.2">
      <c r="B1" s="19" t="s">
        <v>30</v>
      </c>
      <c r="C1" s="20"/>
    </row>
    <row r="2" spans="2:8" s="21" customFormat="1" x14ac:dyDescent="0.2">
      <c r="B2" s="19" t="s">
        <v>31</v>
      </c>
      <c r="C2" s="20"/>
    </row>
    <row r="3" spans="2:8" s="24" customFormat="1" x14ac:dyDescent="0.2">
      <c r="B3" s="22" t="s">
        <v>32</v>
      </c>
      <c r="C3" s="23"/>
    </row>
    <row r="4" spans="2:8" s="29" customFormat="1" x14ac:dyDescent="0.2">
      <c r="B4" s="26"/>
      <c r="C4" s="27"/>
      <c r="D4" s="28" t="s">
        <v>2</v>
      </c>
      <c r="E4" s="28" t="s">
        <v>3</v>
      </c>
      <c r="F4" s="28" t="s">
        <v>4</v>
      </c>
      <c r="G4" s="28" t="s">
        <v>5</v>
      </c>
      <c r="H4" s="28" t="s">
        <v>6</v>
      </c>
    </row>
    <row r="5" spans="2:8" x14ac:dyDescent="0.2">
      <c r="B5" s="30" t="s">
        <v>9</v>
      </c>
      <c r="C5" s="30"/>
      <c r="D5" s="25">
        <v>34511534</v>
      </c>
      <c r="E5" s="25">
        <v>36484030</v>
      </c>
      <c r="F5" s="25">
        <v>40053732</v>
      </c>
      <c r="G5" s="25">
        <v>41204510</v>
      </c>
      <c r="H5" s="25">
        <v>41802073</v>
      </c>
    </row>
    <row r="6" spans="2:8" x14ac:dyDescent="0.2">
      <c r="B6" s="30" t="s">
        <v>10</v>
      </c>
      <c r="C6" s="30"/>
      <c r="D6" s="25">
        <v>-17412413</v>
      </c>
      <c r="E6" s="25">
        <v>-17835061</v>
      </c>
      <c r="F6" s="25">
        <v>-19594636</v>
      </c>
      <c r="G6" s="25">
        <v>-19984776</v>
      </c>
      <c r="H6" s="25">
        <v>-20709800</v>
      </c>
    </row>
    <row r="7" spans="2:8" s="24" customFormat="1" x14ac:dyDescent="0.2">
      <c r="B7" s="31"/>
      <c r="C7" s="23" t="s">
        <v>11</v>
      </c>
      <c r="D7" s="24">
        <f>D5+D6</f>
        <v>17099121</v>
      </c>
      <c r="E7" s="24">
        <f>E5+E6</f>
        <v>18648969</v>
      </c>
      <c r="F7" s="24">
        <f>F5+F6</f>
        <v>20459096</v>
      </c>
      <c r="G7" s="24">
        <f>G5+G6</f>
        <v>21219734</v>
      </c>
      <c r="H7" s="24">
        <f>H5+H6</f>
        <v>21092273</v>
      </c>
    </row>
    <row r="8" spans="2:8" x14ac:dyDescent="0.2">
      <c r="B8" s="30" t="s">
        <v>12</v>
      </c>
      <c r="C8" s="30"/>
      <c r="D8" s="25">
        <v>-6613992</v>
      </c>
      <c r="E8" s="25">
        <v>-7239165</v>
      </c>
      <c r="F8" s="25">
        <v>-7791556</v>
      </c>
      <c r="G8" s="25">
        <v>-7839387</v>
      </c>
      <c r="H8" s="25">
        <v>-7719088</v>
      </c>
    </row>
    <row r="9" spans="2:8" x14ac:dyDescent="0.2">
      <c r="B9" s="30" t="s">
        <v>13</v>
      </c>
      <c r="C9" s="30"/>
      <c r="D9" s="25">
        <v>-2705822</v>
      </c>
      <c r="E9" s="25">
        <v>-3465924</v>
      </c>
      <c r="F9" s="25">
        <v>-3960830</v>
      </c>
      <c r="G9" s="25">
        <v>-3875371</v>
      </c>
      <c r="H9" s="25">
        <v>-3917171</v>
      </c>
    </row>
    <row r="10" spans="2:8" x14ac:dyDescent="0.2">
      <c r="B10" s="30" t="s">
        <v>20</v>
      </c>
      <c r="C10" s="30"/>
      <c r="D10" s="25">
        <v>-16979</v>
      </c>
      <c r="E10" s="25">
        <v>-4479</v>
      </c>
      <c r="F10" s="25">
        <v>951</v>
      </c>
      <c r="G10" s="25">
        <v>-9212</v>
      </c>
      <c r="H10" s="25">
        <v>2822616</v>
      </c>
    </row>
    <row r="11" spans="2:8" s="24" customFormat="1" x14ac:dyDescent="0.2">
      <c r="B11" s="31"/>
      <c r="C11" s="23" t="s">
        <v>14</v>
      </c>
      <c r="D11" s="24">
        <f>D7+SUM(D8:D10)</f>
        <v>7762328</v>
      </c>
      <c r="E11" s="24">
        <f>E7+SUM(E8:E10)</f>
        <v>7939401</v>
      </c>
      <c r="F11" s="24">
        <f>F7+SUM(F8:F10)</f>
        <v>8707661</v>
      </c>
      <c r="G11" s="24">
        <f>G7+SUM(G8:G10)</f>
        <v>9495764</v>
      </c>
      <c r="H11" s="24">
        <f>H7+SUM(H8:H10)</f>
        <v>12278630</v>
      </c>
    </row>
    <row r="12" spans="2:8" x14ac:dyDescent="0.2">
      <c r="B12" s="30" t="s">
        <v>15</v>
      </c>
      <c r="C12" s="30"/>
      <c r="D12" s="25">
        <v>10458</v>
      </c>
      <c r="E12" s="25">
        <v>10616</v>
      </c>
      <c r="F12" s="25">
        <v>7468</v>
      </c>
      <c r="G12" s="25">
        <v>3579</v>
      </c>
      <c r="H12" s="25">
        <v>15776</v>
      </c>
    </row>
    <row r="13" spans="2:8" x14ac:dyDescent="0.2">
      <c r="B13" s="30" t="s">
        <v>16</v>
      </c>
      <c r="C13" s="30"/>
      <c r="D13" s="25">
        <v>-96064</v>
      </c>
      <c r="E13" s="25">
        <v>-120527</v>
      </c>
      <c r="F13" s="25">
        <v>-143244</v>
      </c>
      <c r="G13" s="25">
        <v>-127682</v>
      </c>
      <c r="H13" s="25">
        <v>-108642</v>
      </c>
    </row>
    <row r="14" spans="2:8" s="24" customFormat="1" x14ac:dyDescent="0.2">
      <c r="B14" s="31"/>
      <c r="C14" s="23" t="s">
        <v>17</v>
      </c>
      <c r="D14" s="24">
        <f>D11+SUM(D12:D13)</f>
        <v>7676722</v>
      </c>
      <c r="E14" s="24">
        <f>E11+SUM(E12:E13)</f>
        <v>7829490</v>
      </c>
      <c r="F14" s="24">
        <f>F11+SUM(F12:F13)</f>
        <v>8571885</v>
      </c>
      <c r="G14" s="24">
        <f>G11+SUM(G12:G13)</f>
        <v>9371661</v>
      </c>
      <c r="H14" s="24">
        <f>H11+SUM(H12:H13)</f>
        <v>12185764</v>
      </c>
    </row>
    <row r="15" spans="2:8" x14ac:dyDescent="0.2">
      <c r="B15" s="30" t="s">
        <v>18</v>
      </c>
      <c r="C15" s="30"/>
      <c r="D15" s="25">
        <v>-1938199</v>
      </c>
      <c r="E15" s="25">
        <v>-1977685</v>
      </c>
      <c r="F15" s="25">
        <v>-2181213</v>
      </c>
      <c r="G15" s="25">
        <v>-2367099</v>
      </c>
      <c r="H15" s="25">
        <v>-3076319</v>
      </c>
    </row>
    <row r="16" spans="2:8" s="34" customFormat="1" x14ac:dyDescent="0.2">
      <c r="B16" s="32"/>
      <c r="C16" s="33" t="s">
        <v>19</v>
      </c>
      <c r="D16" s="34">
        <f>D14+D15</f>
        <v>5738523</v>
      </c>
      <c r="E16" s="34">
        <f>E14+E15</f>
        <v>5851805</v>
      </c>
      <c r="F16" s="34">
        <f>F14+F15</f>
        <v>6390672</v>
      </c>
      <c r="G16" s="34">
        <f>G14+G15</f>
        <v>7004562</v>
      </c>
      <c r="H16" s="34">
        <f>H14+H15</f>
        <v>9109445</v>
      </c>
    </row>
    <row r="17" spans="2:8" s="24" customFormat="1" x14ac:dyDescent="0.2">
      <c r="B17" s="35" t="s">
        <v>21</v>
      </c>
      <c r="C17" s="35"/>
    </row>
    <row r="18" spans="2:8" x14ac:dyDescent="0.2">
      <c r="B18" s="30" t="s">
        <v>22</v>
      </c>
      <c r="C18" s="30"/>
    </row>
    <row r="19" spans="2:8" ht="25.5" x14ac:dyDescent="0.2">
      <c r="C19" s="37" t="s">
        <v>23</v>
      </c>
      <c r="D19" s="25">
        <v>0</v>
      </c>
      <c r="E19" s="25">
        <v>16775</v>
      </c>
      <c r="F19" s="25">
        <v>-577554</v>
      </c>
      <c r="G19" s="25">
        <v>136981</v>
      </c>
      <c r="H19" s="25">
        <v>369000</v>
      </c>
    </row>
    <row r="20" spans="2:8" ht="25.5" x14ac:dyDescent="0.2">
      <c r="C20" s="37" t="s">
        <v>24</v>
      </c>
      <c r="D20" s="25">
        <v>0</v>
      </c>
      <c r="E20" s="25">
        <v>-4194</v>
      </c>
      <c r="F20" s="25">
        <v>144389</v>
      </c>
      <c r="G20" s="25">
        <v>-34223</v>
      </c>
      <c r="H20" s="25">
        <v>-92250</v>
      </c>
    </row>
    <row r="21" spans="2:8" s="24" customFormat="1" x14ac:dyDescent="0.2">
      <c r="B21" s="35" t="s">
        <v>25</v>
      </c>
      <c r="C21" s="35"/>
      <c r="D21" s="24">
        <f>D19+D20</f>
        <v>0</v>
      </c>
      <c r="E21" s="24">
        <f>E19+E20</f>
        <v>12581</v>
      </c>
      <c r="F21" s="24">
        <f t="shared" ref="F21:H21" si="0">F19+F20</f>
        <v>-433165</v>
      </c>
      <c r="G21" s="24">
        <f t="shared" si="0"/>
        <v>102758</v>
      </c>
      <c r="H21" s="24">
        <f t="shared" si="0"/>
        <v>276750</v>
      </c>
    </row>
    <row r="22" spans="2:8" s="24" customFormat="1" x14ac:dyDescent="0.2">
      <c r="B22" s="35" t="s">
        <v>26</v>
      </c>
      <c r="C22" s="35"/>
      <c r="D22" s="24">
        <f>D16+D21</f>
        <v>5738523</v>
      </c>
      <c r="E22" s="24">
        <f>E16+E21</f>
        <v>5864386</v>
      </c>
      <c r="F22" s="24">
        <f t="shared" ref="F22:H22" si="1">F16+F21</f>
        <v>5957507</v>
      </c>
      <c r="G22" s="24">
        <f t="shared" si="1"/>
        <v>7107320</v>
      </c>
      <c r="H22" s="24">
        <f t="shared" si="1"/>
        <v>9386195</v>
      </c>
    </row>
    <row r="23" spans="2:8" ht="30" customHeight="1" x14ac:dyDescent="0.2">
      <c r="B23" s="38" t="s">
        <v>29</v>
      </c>
      <c r="C23" s="38"/>
      <c r="D23" s="25">
        <v>0</v>
      </c>
      <c r="E23" s="25">
        <v>0</v>
      </c>
      <c r="F23" s="25">
        <v>0</v>
      </c>
      <c r="G23" s="25">
        <v>10149844</v>
      </c>
      <c r="H23" s="25">
        <v>13055881</v>
      </c>
    </row>
    <row r="24" spans="2:8" s="24" customFormat="1" x14ac:dyDescent="0.2">
      <c r="B24" s="35" t="s">
        <v>27</v>
      </c>
      <c r="C24" s="35"/>
    </row>
    <row r="25" spans="2:8" ht="25.5" x14ac:dyDescent="0.2">
      <c r="C25" s="37" t="s">
        <v>28</v>
      </c>
      <c r="D25" s="24">
        <v>752</v>
      </c>
      <c r="E25" s="24">
        <v>766</v>
      </c>
      <c r="F25" s="24">
        <v>838</v>
      </c>
      <c r="G25" s="24">
        <v>918</v>
      </c>
      <c r="H25" s="24">
        <v>1194</v>
      </c>
    </row>
    <row r="28" spans="2:8" s="39" customFormat="1" x14ac:dyDescent="0.2">
      <c r="B28" s="19" t="s">
        <v>41</v>
      </c>
      <c r="C28" s="20"/>
      <c r="D28" s="21"/>
      <c r="E28" s="21"/>
      <c r="F28" s="21"/>
      <c r="G28" s="21"/>
      <c r="H28" s="21"/>
    </row>
    <row r="29" spans="2:8" s="39" customFormat="1" x14ac:dyDescent="0.2">
      <c r="B29" s="19" t="s">
        <v>31</v>
      </c>
      <c r="C29" s="20"/>
      <c r="D29" s="21"/>
      <c r="E29" s="21"/>
      <c r="F29" s="21"/>
      <c r="G29" s="21"/>
      <c r="H29" s="21"/>
    </row>
    <row r="30" spans="2:8" x14ac:dyDescent="0.2">
      <c r="B30" s="22" t="s">
        <v>43</v>
      </c>
      <c r="C30" s="23"/>
      <c r="D30" s="24"/>
      <c r="E30" s="24"/>
      <c r="F30" s="24"/>
      <c r="G30" s="24"/>
      <c r="H30" s="24"/>
    </row>
    <row r="31" spans="2:8" x14ac:dyDescent="0.2">
      <c r="B31" s="26"/>
      <c r="C31" s="27"/>
      <c r="D31" s="28" t="s">
        <v>2</v>
      </c>
      <c r="E31" s="28" t="s">
        <v>3</v>
      </c>
      <c r="F31" s="28" t="s">
        <v>4</v>
      </c>
      <c r="G31" s="28" t="s">
        <v>5</v>
      </c>
      <c r="H31" s="28" t="s">
        <v>6</v>
      </c>
    </row>
    <row r="32" spans="2:8" x14ac:dyDescent="0.2">
      <c r="B32" s="30" t="s">
        <v>9</v>
      </c>
      <c r="C32" s="30"/>
      <c r="D32" s="25">
        <v>434747101600</v>
      </c>
      <c r="E32" s="25">
        <v>428092732505</v>
      </c>
      <c r="F32" s="25">
        <v>344361345265</v>
      </c>
      <c r="G32" s="25">
        <v>344678666245</v>
      </c>
      <c r="H32" s="25">
        <v>300572751733</v>
      </c>
    </row>
    <row r="33" spans="2:8" x14ac:dyDescent="0.2">
      <c r="B33" s="30" t="s">
        <v>10</v>
      </c>
      <c r="C33" s="30"/>
      <c r="D33" s="25">
        <v>-187750245429</v>
      </c>
      <c r="E33" s="25">
        <v>-181547126367</v>
      </c>
      <c r="F33" s="25">
        <v>-142263034669</v>
      </c>
      <c r="G33" s="25">
        <v>-145109272647</v>
      </c>
      <c r="H33" s="25">
        <v>-126237236215</v>
      </c>
    </row>
    <row r="34" spans="2:8" x14ac:dyDescent="0.2">
      <c r="B34" s="31"/>
      <c r="C34" s="23" t="s">
        <v>11</v>
      </c>
      <c r="D34" s="24">
        <f>D32+D33</f>
        <v>246996856171</v>
      </c>
      <c r="E34" s="24">
        <f>E32+E33</f>
        <v>246545606138</v>
      </c>
      <c r="F34" s="24">
        <f>F32+F33</f>
        <v>202098310596</v>
      </c>
      <c r="G34" s="24">
        <f>G32+G33</f>
        <v>199569393598</v>
      </c>
      <c r="H34" s="24">
        <f>H32+H33</f>
        <v>174335515518</v>
      </c>
    </row>
    <row r="35" spans="2:8" x14ac:dyDescent="0.2">
      <c r="B35" s="30" t="s">
        <v>12</v>
      </c>
      <c r="C35" s="30"/>
      <c r="D35" s="25">
        <v>-187666642049</v>
      </c>
      <c r="E35" s="25">
        <v>-190379660433</v>
      </c>
      <c r="F35" s="25">
        <v>-154870187331</v>
      </c>
      <c r="G35" s="25">
        <v>-149895559375</v>
      </c>
      <c r="H35" s="25">
        <v>-121854966846</v>
      </c>
    </row>
    <row r="36" spans="2:8" x14ac:dyDescent="0.2">
      <c r="B36" s="30" t="s">
        <v>13</v>
      </c>
      <c r="C36" s="30"/>
      <c r="D36" s="25">
        <v>-41469242951</v>
      </c>
      <c r="E36" s="25">
        <v>-46045824750</v>
      </c>
      <c r="F36" s="25">
        <v>-45750235747</v>
      </c>
      <c r="G36" s="25">
        <v>-43984434952</v>
      </c>
      <c r="H36" s="25">
        <v>-43793006242</v>
      </c>
    </row>
    <row r="37" spans="2:8" x14ac:dyDescent="0.2">
      <c r="B37" s="30" t="s">
        <v>42</v>
      </c>
      <c r="C37" s="30"/>
      <c r="D37" s="25">
        <f>-648323373-5475379430</f>
        <v>-6123702803</v>
      </c>
      <c r="E37" s="25">
        <f>-266342637-4615022538</f>
        <v>-4881365175</v>
      </c>
      <c r="F37" s="25">
        <f>-1309954850-167759452</f>
        <v>-1477714302</v>
      </c>
      <c r="G37" s="25">
        <f>1834023590-3878361119</f>
        <v>-2044337529</v>
      </c>
      <c r="H37" s="25">
        <f>2293299533-3391029312</f>
        <v>-1097729779</v>
      </c>
    </row>
    <row r="38" spans="2:8" x14ac:dyDescent="0.2">
      <c r="B38" s="31"/>
      <c r="C38" s="23" t="s">
        <v>14</v>
      </c>
      <c r="D38" s="24">
        <f>D34+D35+D36+D37</f>
        <v>11737268368</v>
      </c>
      <c r="E38" s="24">
        <f>E34+E35+E36+E37</f>
        <v>5238755780</v>
      </c>
      <c r="F38" s="24">
        <f>F34+F35+F36+F37</f>
        <v>173216</v>
      </c>
      <c r="G38" s="24">
        <f>G34+G35+G36+G37</f>
        <v>3645061742</v>
      </c>
      <c r="H38" s="24">
        <f>H34+H35+H36+H37</f>
        <v>7589812651</v>
      </c>
    </row>
    <row r="39" spans="2:8" x14ac:dyDescent="0.2">
      <c r="B39" s="30" t="s">
        <v>15</v>
      </c>
      <c r="C39" s="30"/>
      <c r="D39" s="25">
        <v>991753907</v>
      </c>
      <c r="E39" s="25">
        <v>682631942</v>
      </c>
      <c r="F39" s="25">
        <v>664733259</v>
      </c>
      <c r="G39" s="25">
        <v>-5568603458</v>
      </c>
      <c r="H39" s="25">
        <v>-6507057142</v>
      </c>
    </row>
    <row r="40" spans="2:8" x14ac:dyDescent="0.2">
      <c r="B40" s="30" t="s">
        <v>16</v>
      </c>
      <c r="C40" s="30"/>
      <c r="D40" s="25">
        <v>-2688038171</v>
      </c>
      <c r="E40" s="25">
        <v>-3665411293</v>
      </c>
      <c r="F40" s="25">
        <v>-4747208360</v>
      </c>
      <c r="G40" s="25">
        <v>567970732</v>
      </c>
      <c r="H40" s="25">
        <v>794345026</v>
      </c>
    </row>
    <row r="41" spans="2:8" x14ac:dyDescent="0.2">
      <c r="B41" s="31"/>
      <c r="C41" s="23" t="s">
        <v>17</v>
      </c>
      <c r="D41" s="24">
        <f>D38+D39+D40</f>
        <v>10040984104</v>
      </c>
      <c r="E41" s="24">
        <f>E38+E39+E40</f>
        <v>2255976429</v>
      </c>
      <c r="F41" s="24">
        <f>F38+(F39+F40)</f>
        <v>-4082301885</v>
      </c>
      <c r="G41" s="24">
        <f>G38+G39+G40</f>
        <v>-1355570984</v>
      </c>
      <c r="H41" s="24">
        <f>H38+H39+H40</f>
        <v>1877100535</v>
      </c>
    </row>
    <row r="42" spans="2:8" x14ac:dyDescent="0.2">
      <c r="B42" s="30" t="s">
        <v>18</v>
      </c>
      <c r="C42" s="30"/>
      <c r="D42" s="25">
        <v>-2669010262</v>
      </c>
      <c r="E42" s="25">
        <v>-1209986118</v>
      </c>
      <c r="F42" s="25">
        <v>-1467163793</v>
      </c>
      <c r="G42" s="25">
        <v>72238875</v>
      </c>
      <c r="H42" s="25">
        <v>-4133577032</v>
      </c>
    </row>
    <row r="43" spans="2:8" s="40" customFormat="1" x14ac:dyDescent="0.2">
      <c r="B43" s="32"/>
      <c r="C43" s="33" t="s">
        <v>19</v>
      </c>
      <c r="D43" s="34">
        <f>D41+D42</f>
        <v>7371973842</v>
      </c>
      <c r="E43" s="34">
        <f>E41+E42</f>
        <v>1045990311</v>
      </c>
      <c r="F43" s="34">
        <f>F41+F42</f>
        <v>-5549465678</v>
      </c>
      <c r="G43" s="34">
        <f>G41+G42</f>
        <v>-1283332109</v>
      </c>
      <c r="H43" s="34">
        <f>H41+H42</f>
        <v>-2256476497</v>
      </c>
    </row>
    <row r="44" spans="2:8" x14ac:dyDescent="0.2">
      <c r="B44" s="35" t="s">
        <v>21</v>
      </c>
      <c r="C44" s="35"/>
      <c r="D44" s="24"/>
      <c r="E44" s="24"/>
      <c r="F44" s="24"/>
      <c r="G44" s="24"/>
      <c r="H44" s="24"/>
    </row>
    <row r="45" spans="2:8" x14ac:dyDescent="0.2">
      <c r="B45" s="30" t="s">
        <v>22</v>
      </c>
      <c r="C45" s="30"/>
    </row>
    <row r="46" spans="2:8" ht="25.5" x14ac:dyDescent="0.2">
      <c r="C46" s="37" t="s">
        <v>23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</row>
    <row r="47" spans="2:8" ht="25.5" x14ac:dyDescent="0.2">
      <c r="C47" s="37" t="s">
        <v>24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</row>
    <row r="48" spans="2:8" x14ac:dyDescent="0.2">
      <c r="B48" s="35" t="s">
        <v>25</v>
      </c>
      <c r="C48" s="35"/>
      <c r="D48" s="24">
        <f>D46+D47</f>
        <v>0</v>
      </c>
      <c r="E48" s="24">
        <f>E46+E47</f>
        <v>0</v>
      </c>
      <c r="F48" s="24">
        <f t="shared" ref="F48:H48" si="2">F46+F47</f>
        <v>0</v>
      </c>
      <c r="G48" s="24">
        <f t="shared" si="2"/>
        <v>0</v>
      </c>
      <c r="H48" s="24">
        <f t="shared" si="2"/>
        <v>0</v>
      </c>
    </row>
    <row r="49" spans="2:8" x14ac:dyDescent="0.2">
      <c r="B49" s="35" t="s">
        <v>26</v>
      </c>
      <c r="C49" s="35"/>
      <c r="D49" s="24">
        <f>D43+D48</f>
        <v>7371973842</v>
      </c>
      <c r="E49" s="24">
        <f>E43+E48</f>
        <v>1045990311</v>
      </c>
      <c r="F49" s="24">
        <f t="shared" ref="F49:H49" si="3">F43+F48</f>
        <v>-5549465678</v>
      </c>
      <c r="G49" s="24">
        <f t="shared" si="3"/>
        <v>-1283332109</v>
      </c>
      <c r="H49" s="24">
        <f t="shared" si="3"/>
        <v>-2256476497</v>
      </c>
    </row>
    <row r="50" spans="2:8" x14ac:dyDescent="0.2">
      <c r="B50" s="38" t="s">
        <v>29</v>
      </c>
      <c r="C50" s="38"/>
      <c r="D50" s="25">
        <v>0</v>
      </c>
      <c r="E50" s="25">
        <v>0</v>
      </c>
      <c r="F50" s="25">
        <v>0</v>
      </c>
      <c r="G50" s="25">
        <v>0</v>
      </c>
      <c r="H50" s="25">
        <v>0</v>
      </c>
    </row>
    <row r="51" spans="2:8" x14ac:dyDescent="0.2">
      <c r="B51" s="35" t="s">
        <v>27</v>
      </c>
      <c r="C51" s="35"/>
      <c r="D51" s="24">
        <v>17</v>
      </c>
      <c r="E51" s="24">
        <v>2</v>
      </c>
      <c r="F51" s="24">
        <v>-13</v>
      </c>
      <c r="G51" s="24">
        <v>-3</v>
      </c>
      <c r="H51" s="24">
        <v>-527</v>
      </c>
    </row>
    <row r="54" spans="2:8" x14ac:dyDescent="0.2">
      <c r="B54" s="19" t="s">
        <v>40</v>
      </c>
      <c r="C54" s="20"/>
      <c r="D54" s="21"/>
      <c r="E54" s="21"/>
      <c r="F54" s="21"/>
      <c r="G54" s="21"/>
      <c r="H54" s="21"/>
    </row>
    <row r="55" spans="2:8" x14ac:dyDescent="0.2">
      <c r="B55" s="19" t="s">
        <v>31</v>
      </c>
      <c r="C55" s="20"/>
      <c r="D55" s="21"/>
      <c r="E55" s="21"/>
      <c r="F55" s="21"/>
      <c r="G55" s="21"/>
      <c r="H55" s="21"/>
    </row>
    <row r="56" spans="2:8" x14ac:dyDescent="0.2">
      <c r="B56" s="22" t="s">
        <v>43</v>
      </c>
      <c r="C56" s="23"/>
      <c r="D56" s="24"/>
      <c r="E56" s="24"/>
      <c r="F56" s="24"/>
      <c r="G56" s="24"/>
      <c r="H56" s="24"/>
    </row>
    <row r="57" spans="2:8" x14ac:dyDescent="0.2">
      <c r="B57" s="26"/>
      <c r="C57" s="27"/>
      <c r="D57" s="28" t="s">
        <v>2</v>
      </c>
      <c r="E57" s="28" t="s">
        <v>3</v>
      </c>
      <c r="F57" s="28" t="s">
        <v>4</v>
      </c>
      <c r="G57" s="28" t="s">
        <v>5</v>
      </c>
      <c r="H57" s="28" t="s">
        <v>6</v>
      </c>
    </row>
    <row r="58" spans="2:8" x14ac:dyDescent="0.2">
      <c r="B58" s="30" t="s">
        <v>9</v>
      </c>
      <c r="C58" s="30"/>
      <c r="D58" s="25">
        <v>434747101600</v>
      </c>
      <c r="E58" s="25">
        <v>428092732505</v>
      </c>
      <c r="F58" s="25">
        <v>344361345265</v>
      </c>
      <c r="G58" s="25">
        <v>344678666245</v>
      </c>
      <c r="H58" s="25">
        <v>300572751733</v>
      </c>
    </row>
    <row r="59" spans="2:8" x14ac:dyDescent="0.2">
      <c r="B59" s="30" t="s">
        <v>10</v>
      </c>
      <c r="C59" s="30"/>
      <c r="D59" s="25">
        <v>-187750245429</v>
      </c>
      <c r="E59" s="25">
        <v>-181547126367</v>
      </c>
      <c r="F59" s="25">
        <v>-142263034669</v>
      </c>
      <c r="G59" s="25">
        <v>-145109272647</v>
      </c>
      <c r="H59" s="25">
        <v>-126237236215</v>
      </c>
    </row>
    <row r="60" spans="2:8" x14ac:dyDescent="0.2">
      <c r="B60" s="31"/>
      <c r="C60" s="23" t="s">
        <v>11</v>
      </c>
      <c r="D60" s="24">
        <f>D58+D59</f>
        <v>246996856171</v>
      </c>
      <c r="E60" s="24">
        <f>E58+E59</f>
        <v>246545606138</v>
      </c>
      <c r="F60" s="24">
        <f>F58+F59</f>
        <v>202098310596</v>
      </c>
      <c r="G60" s="24">
        <f>G58+G59</f>
        <v>199569393598</v>
      </c>
      <c r="H60" s="24">
        <f>H58+H59</f>
        <v>174335515518</v>
      </c>
    </row>
    <row r="61" spans="2:8" x14ac:dyDescent="0.2">
      <c r="B61" s="30" t="s">
        <v>12</v>
      </c>
      <c r="C61" s="30"/>
      <c r="D61" s="25">
        <v>-187666642049</v>
      </c>
      <c r="E61" s="25">
        <v>-190379660433</v>
      </c>
      <c r="F61" s="25">
        <v>-154870187331</v>
      </c>
      <c r="G61" s="25">
        <v>-149895559375</v>
      </c>
      <c r="H61" s="25">
        <v>-121854966846</v>
      </c>
    </row>
    <row r="62" spans="2:8" x14ac:dyDescent="0.2">
      <c r="B62" s="30" t="s">
        <v>13</v>
      </c>
      <c r="C62" s="30"/>
      <c r="D62" s="25">
        <v>-41469242951</v>
      </c>
      <c r="E62" s="25">
        <v>-46045824750</v>
      </c>
      <c r="F62" s="25">
        <v>-45750235747</v>
      </c>
      <c r="G62" s="25">
        <v>-43984434952</v>
      </c>
      <c r="H62" s="25">
        <v>-43793006242</v>
      </c>
    </row>
    <row r="63" spans="2:8" x14ac:dyDescent="0.2">
      <c r="B63" s="30" t="s">
        <v>42</v>
      </c>
      <c r="C63" s="30"/>
      <c r="D63" s="25">
        <f>-648323373-5475379430</f>
        <v>-6123702803</v>
      </c>
      <c r="E63" s="25">
        <f>-266342637-4615022538</f>
        <v>-4881365175</v>
      </c>
      <c r="F63" s="25">
        <f>-1309954850-167759452</f>
        <v>-1477714302</v>
      </c>
      <c r="G63" s="25">
        <f>1834023590-3878361119</f>
        <v>-2044337529</v>
      </c>
      <c r="H63" s="25">
        <f>2293299533-3391029312</f>
        <v>-1097729779</v>
      </c>
    </row>
    <row r="64" spans="2:8" x14ac:dyDescent="0.2">
      <c r="B64" s="31"/>
      <c r="C64" s="23" t="s">
        <v>14</v>
      </c>
      <c r="D64" s="24">
        <f>D60+D61+D62+D63</f>
        <v>11737268368</v>
      </c>
      <c r="E64" s="24">
        <f>E60+E61+E62+E63</f>
        <v>5238755780</v>
      </c>
      <c r="F64" s="24">
        <f>F60+F61+F62+F63</f>
        <v>173216</v>
      </c>
      <c r="G64" s="24">
        <f>G60+G61+G62+G63</f>
        <v>3645061742</v>
      </c>
      <c r="H64" s="24">
        <f>H60+H61+H62+H63</f>
        <v>7589812651</v>
      </c>
    </row>
    <row r="65" spans="2:8" x14ac:dyDescent="0.2">
      <c r="B65" s="30" t="s">
        <v>15</v>
      </c>
      <c r="C65" s="30"/>
      <c r="D65" s="25">
        <v>991753907</v>
      </c>
      <c r="E65" s="25">
        <v>682631942</v>
      </c>
      <c r="F65" s="25">
        <v>664733259</v>
      </c>
      <c r="G65" s="25">
        <v>-5568603458</v>
      </c>
      <c r="H65" s="25">
        <v>-6507057142</v>
      </c>
    </row>
    <row r="66" spans="2:8" x14ac:dyDescent="0.2">
      <c r="B66" s="30" t="s">
        <v>16</v>
      </c>
      <c r="C66" s="30"/>
      <c r="D66" s="25">
        <v>-2688038171</v>
      </c>
      <c r="E66" s="25">
        <v>-3665411293</v>
      </c>
      <c r="F66" s="25">
        <v>-4747208360</v>
      </c>
      <c r="G66" s="25">
        <v>567970732</v>
      </c>
      <c r="H66" s="25">
        <v>794345026</v>
      </c>
    </row>
    <row r="67" spans="2:8" x14ac:dyDescent="0.2">
      <c r="B67" s="31"/>
      <c r="C67" s="23" t="s">
        <v>17</v>
      </c>
      <c r="D67" s="24">
        <f>D64+D65+D66</f>
        <v>10040984104</v>
      </c>
      <c r="E67" s="24">
        <f>E64+E65+E66</f>
        <v>2255976429</v>
      </c>
      <c r="F67" s="24">
        <f>F64+(F65+F66)</f>
        <v>-4082301885</v>
      </c>
      <c r="G67" s="24">
        <f>G64+G65+G66</f>
        <v>-1355570984</v>
      </c>
      <c r="H67" s="24">
        <f>H64+H65+H66</f>
        <v>1877100535</v>
      </c>
    </row>
    <row r="68" spans="2:8" x14ac:dyDescent="0.2">
      <c r="B68" s="30" t="s">
        <v>18</v>
      </c>
      <c r="C68" s="30"/>
      <c r="D68" s="25">
        <v>-2669010262</v>
      </c>
      <c r="E68" s="25">
        <v>-1209986118</v>
      </c>
      <c r="F68" s="25">
        <v>-1467163793</v>
      </c>
      <c r="G68" s="25">
        <v>72238875</v>
      </c>
      <c r="H68" s="25">
        <v>-4133577032</v>
      </c>
    </row>
    <row r="69" spans="2:8" x14ac:dyDescent="0.2">
      <c r="B69" s="32"/>
      <c r="C69" s="33" t="s">
        <v>19</v>
      </c>
      <c r="D69" s="34">
        <f>D67+D68</f>
        <v>7371973842</v>
      </c>
      <c r="E69" s="34">
        <f>E67+E68</f>
        <v>1045990311</v>
      </c>
      <c r="F69" s="34">
        <f>F67+F68</f>
        <v>-5549465678</v>
      </c>
      <c r="G69" s="34">
        <f>G67+G68</f>
        <v>-1283332109</v>
      </c>
      <c r="H69" s="34">
        <f>H67+H68</f>
        <v>-2256476497</v>
      </c>
    </row>
    <row r="70" spans="2:8" x14ac:dyDescent="0.2">
      <c r="B70" s="35" t="s">
        <v>21</v>
      </c>
      <c r="C70" s="35"/>
      <c r="D70" s="24"/>
      <c r="E70" s="24"/>
      <c r="F70" s="24"/>
      <c r="G70" s="24"/>
      <c r="H70" s="24"/>
    </row>
    <row r="71" spans="2:8" x14ac:dyDescent="0.2">
      <c r="B71" s="30" t="s">
        <v>22</v>
      </c>
      <c r="C71" s="30"/>
    </row>
    <row r="72" spans="2:8" ht="25.5" x14ac:dyDescent="0.2">
      <c r="C72" s="37" t="s">
        <v>23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</row>
    <row r="73" spans="2:8" ht="25.5" x14ac:dyDescent="0.2">
      <c r="C73" s="37" t="s">
        <v>24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</row>
    <row r="74" spans="2:8" x14ac:dyDescent="0.2">
      <c r="B74" s="35" t="s">
        <v>25</v>
      </c>
      <c r="C74" s="35"/>
      <c r="D74" s="24">
        <f>D72+D73</f>
        <v>0</v>
      </c>
      <c r="E74" s="24">
        <f>E72+E73</f>
        <v>0</v>
      </c>
      <c r="F74" s="24">
        <f t="shared" ref="F74:H74" si="4">F72+F73</f>
        <v>0</v>
      </c>
      <c r="G74" s="24">
        <f t="shared" si="4"/>
        <v>0</v>
      </c>
      <c r="H74" s="24">
        <f t="shared" si="4"/>
        <v>0</v>
      </c>
    </row>
    <row r="75" spans="2:8" x14ac:dyDescent="0.2">
      <c r="B75" s="35" t="s">
        <v>26</v>
      </c>
      <c r="C75" s="35"/>
      <c r="D75" s="24">
        <f>D69+D74</f>
        <v>7371973842</v>
      </c>
      <c r="E75" s="24">
        <f>E69+E74</f>
        <v>1045990311</v>
      </c>
      <c r="F75" s="24">
        <f t="shared" ref="F75:H75" si="5">F69+F74</f>
        <v>-5549465678</v>
      </c>
      <c r="G75" s="24">
        <f t="shared" si="5"/>
        <v>-1283332109</v>
      </c>
      <c r="H75" s="24">
        <f t="shared" si="5"/>
        <v>-2256476497</v>
      </c>
    </row>
    <row r="76" spans="2:8" x14ac:dyDescent="0.2">
      <c r="B76" s="38" t="s">
        <v>29</v>
      </c>
      <c r="C76" s="38"/>
      <c r="D76" s="25">
        <v>0</v>
      </c>
      <c r="E76" s="25">
        <v>0</v>
      </c>
      <c r="F76" s="25">
        <v>0</v>
      </c>
      <c r="G76" s="25">
        <v>0</v>
      </c>
      <c r="H76" s="25">
        <v>0</v>
      </c>
    </row>
    <row r="77" spans="2:8" x14ac:dyDescent="0.2">
      <c r="B77" s="35" t="s">
        <v>27</v>
      </c>
      <c r="C77" s="35"/>
      <c r="D77" s="24">
        <v>17</v>
      </c>
      <c r="E77" s="24">
        <v>2</v>
      </c>
      <c r="F77" s="24">
        <v>-13</v>
      </c>
      <c r="G77" s="24">
        <v>-3</v>
      </c>
      <c r="H77" s="24">
        <v>-527</v>
      </c>
    </row>
    <row r="80" spans="2:8" x14ac:dyDescent="0.2">
      <c r="B80" s="19" t="s">
        <v>44</v>
      </c>
      <c r="C80" s="20"/>
      <c r="D80" s="21"/>
      <c r="E80" s="21"/>
      <c r="F80" s="21"/>
      <c r="G80" s="21"/>
      <c r="H80" s="21"/>
    </row>
    <row r="81" spans="2:8" x14ac:dyDescent="0.2">
      <c r="B81" s="19" t="s">
        <v>31</v>
      </c>
      <c r="C81" s="20"/>
      <c r="D81" s="21"/>
      <c r="E81" s="21"/>
      <c r="F81" s="21"/>
      <c r="G81" s="21"/>
      <c r="H81" s="21"/>
    </row>
    <row r="82" spans="2:8" x14ac:dyDescent="0.2">
      <c r="B82" s="22" t="s">
        <v>43</v>
      </c>
      <c r="C82" s="23"/>
      <c r="D82" s="24"/>
      <c r="E82" s="24"/>
      <c r="F82" s="24"/>
      <c r="G82" s="24"/>
      <c r="H82" s="24"/>
    </row>
    <row r="83" spans="2:8" x14ac:dyDescent="0.2">
      <c r="B83" s="26"/>
      <c r="C83" s="27"/>
      <c r="D83" s="28" t="s">
        <v>2</v>
      </c>
      <c r="E83" s="28" t="s">
        <v>3</v>
      </c>
      <c r="F83" s="28" t="s">
        <v>4</v>
      </c>
      <c r="G83" s="28" t="s">
        <v>5</v>
      </c>
      <c r="H83" s="28" t="s">
        <v>6</v>
      </c>
    </row>
    <row r="84" spans="2:8" x14ac:dyDescent="0.2">
      <c r="B84" s="30" t="s">
        <v>9</v>
      </c>
      <c r="C84" s="30"/>
      <c r="D84" s="25">
        <v>0</v>
      </c>
      <c r="E84" s="25">
        <v>2314889854074</v>
      </c>
      <c r="F84" s="25">
        <v>2526776164168</v>
      </c>
      <c r="G84" s="25">
        <v>2706394847919</v>
      </c>
      <c r="H84" s="25">
        <v>2648754344347</v>
      </c>
    </row>
    <row r="85" spans="2:8" x14ac:dyDescent="0.2">
      <c r="B85" s="30" t="s">
        <v>10</v>
      </c>
      <c r="C85" s="30"/>
      <c r="D85" s="25">
        <v>0</v>
      </c>
      <c r="E85" s="25">
        <v>-1436977751396</v>
      </c>
      <c r="F85" s="25">
        <v>-1543337042469</v>
      </c>
      <c r="G85" s="25">
        <v>-1699417758295</v>
      </c>
      <c r="H85" s="25">
        <v>-1685791739001</v>
      </c>
    </row>
    <row r="86" spans="2:8" x14ac:dyDescent="0.2">
      <c r="B86" s="31"/>
      <c r="C86" s="23" t="s">
        <v>11</v>
      </c>
      <c r="D86" s="24">
        <f>D84+D85</f>
        <v>0</v>
      </c>
      <c r="E86" s="24">
        <f>E84+E85</f>
        <v>877912102678</v>
      </c>
      <c r="F86" s="24">
        <f>F84+F85</f>
        <v>983439121699</v>
      </c>
      <c r="G86" s="24">
        <f>G84+G85</f>
        <v>1006977089624</v>
      </c>
      <c r="H86" s="24">
        <f>H84+H85</f>
        <v>962962605346</v>
      </c>
    </row>
    <row r="87" spans="2:8" x14ac:dyDescent="0.2">
      <c r="B87" s="30" t="s">
        <v>12</v>
      </c>
      <c r="C87" s="30"/>
      <c r="D87" s="25">
        <v>0</v>
      </c>
      <c r="E87" s="25">
        <v>-486983280575</v>
      </c>
      <c r="F87" s="25">
        <v>-557095829636</v>
      </c>
      <c r="G87" s="25">
        <v>-568987731498</v>
      </c>
      <c r="H87" s="25">
        <v>-548089824378</v>
      </c>
    </row>
    <row r="88" spans="2:8" x14ac:dyDescent="0.2">
      <c r="B88" s="30" t="s">
        <v>13</v>
      </c>
      <c r="C88" s="30"/>
      <c r="D88" s="25">
        <v>0</v>
      </c>
      <c r="E88" s="25">
        <v>-172248605835</v>
      </c>
      <c r="F88" s="25">
        <v>-190489640668</v>
      </c>
      <c r="G88" s="25">
        <v>-212668813623</v>
      </c>
      <c r="H88" s="25">
        <v>-229749812470</v>
      </c>
    </row>
    <row r="89" spans="2:8" x14ac:dyDescent="0.2">
      <c r="B89" s="30" t="s">
        <v>42</v>
      </c>
      <c r="C89" s="30"/>
      <c r="D89" s="25">
        <v>0</v>
      </c>
      <c r="E89" s="25">
        <v>0</v>
      </c>
      <c r="F89" s="25">
        <v>0</v>
      </c>
      <c r="G89" s="25">
        <v>0</v>
      </c>
      <c r="H89" s="25">
        <v>0</v>
      </c>
    </row>
    <row r="90" spans="2:8" x14ac:dyDescent="0.2">
      <c r="B90" s="31"/>
      <c r="C90" s="23" t="s">
        <v>14</v>
      </c>
      <c r="D90" s="24">
        <f>D86+D87+D88+D89</f>
        <v>0</v>
      </c>
      <c r="E90" s="24">
        <f>E86+E87+E88+E89</f>
        <v>218680216268</v>
      </c>
      <c r="F90" s="24">
        <f>F86+F87+F88+F89</f>
        <v>235853651395</v>
      </c>
      <c r="G90" s="24">
        <f>G86+G87+G88+G89</f>
        <v>225320544503</v>
      </c>
      <c r="H90" s="24">
        <f>H86+H87+H88+H89</f>
        <v>185122968498</v>
      </c>
    </row>
    <row r="91" spans="2:8" x14ac:dyDescent="0.2">
      <c r="B91" s="30" t="s">
        <v>15</v>
      </c>
      <c r="C91" s="30"/>
      <c r="D91" s="25">
        <v>0</v>
      </c>
      <c r="E91" s="25">
        <v>364441731226</v>
      </c>
      <c r="F91" s="25">
        <v>-14377793752</v>
      </c>
      <c r="G91" s="25">
        <v>17762501284</v>
      </c>
      <c r="H91" s="25">
        <v>49502986166</v>
      </c>
    </row>
    <row r="92" spans="2:8" x14ac:dyDescent="0.2">
      <c r="B92" s="30" t="s">
        <v>16</v>
      </c>
      <c r="C92" s="30"/>
      <c r="D92" s="25">
        <v>0</v>
      </c>
      <c r="E92" s="25">
        <v>0</v>
      </c>
      <c r="F92" s="25">
        <v>0</v>
      </c>
      <c r="G92" s="25">
        <v>0</v>
      </c>
      <c r="H92" s="25">
        <v>0</v>
      </c>
    </row>
    <row r="93" spans="2:8" x14ac:dyDescent="0.2">
      <c r="B93" s="31"/>
      <c r="C93" s="23" t="s">
        <v>17</v>
      </c>
      <c r="D93" s="24">
        <f>D90+D91+D92</f>
        <v>0</v>
      </c>
      <c r="E93" s="24">
        <f>E90+E91+E92</f>
        <v>583121947494</v>
      </c>
      <c r="F93" s="24">
        <f>F90+(F91+F92)</f>
        <v>221475857643</v>
      </c>
      <c r="G93" s="24">
        <f>G90+G91</f>
        <v>243083045787</v>
      </c>
      <c r="H93" s="24">
        <f>H90+H91+H92</f>
        <v>234625954664</v>
      </c>
    </row>
    <row r="94" spans="2:8" x14ac:dyDescent="0.2">
      <c r="B94" s="30" t="s">
        <v>18</v>
      </c>
      <c r="C94" s="30"/>
      <c r="D94" s="25">
        <v>0</v>
      </c>
      <c r="E94" s="25">
        <v>-38647669480</v>
      </c>
      <c r="F94" s="25">
        <v>-59416261296</v>
      </c>
      <c r="G94" s="25">
        <v>-63956663719</v>
      </c>
      <c r="H94" s="25">
        <v>-61576511908</v>
      </c>
    </row>
    <row r="95" spans="2:8" x14ac:dyDescent="0.2">
      <c r="B95" s="32"/>
      <c r="C95" s="33" t="s">
        <v>19</v>
      </c>
      <c r="D95" s="34">
        <f>D93+D94</f>
        <v>0</v>
      </c>
      <c r="E95" s="34">
        <f>E93+E94</f>
        <v>544474278014</v>
      </c>
      <c r="F95" s="34">
        <f>F93+F94</f>
        <v>162059596347</v>
      </c>
      <c r="G95" s="34">
        <f>G93+G94</f>
        <v>179126382068</v>
      </c>
      <c r="H95" s="34">
        <f>H93+H94</f>
        <v>173049442756</v>
      </c>
    </row>
    <row r="96" spans="2:8" x14ac:dyDescent="0.2">
      <c r="B96" s="35" t="s">
        <v>21</v>
      </c>
      <c r="C96" s="35"/>
      <c r="D96" s="24"/>
      <c r="E96" s="24"/>
      <c r="F96" s="24"/>
      <c r="G96" s="24"/>
      <c r="H96" s="24"/>
    </row>
    <row r="97" spans="2:8" x14ac:dyDescent="0.2">
      <c r="B97" s="30" t="s">
        <v>22</v>
      </c>
      <c r="C97" s="30"/>
    </row>
    <row r="98" spans="2:8" ht="25.5" x14ac:dyDescent="0.2">
      <c r="C98" s="37" t="s">
        <v>23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</row>
    <row r="99" spans="2:8" ht="25.5" x14ac:dyDescent="0.2">
      <c r="C99" s="37" t="s">
        <v>24</v>
      </c>
      <c r="D99" s="25">
        <v>0</v>
      </c>
      <c r="E99" s="25">
        <v>0</v>
      </c>
      <c r="F99" s="25">
        <v>0</v>
      </c>
      <c r="G99" s="25">
        <v>0</v>
      </c>
      <c r="H99" s="25">
        <v>0</v>
      </c>
    </row>
    <row r="100" spans="2:8" x14ac:dyDescent="0.2">
      <c r="B100" s="35" t="s">
        <v>25</v>
      </c>
      <c r="C100" s="35"/>
      <c r="D100" s="24">
        <f>D98+D99</f>
        <v>0</v>
      </c>
      <c r="E100" s="24">
        <f>E98+E99</f>
        <v>0</v>
      </c>
      <c r="F100" s="24">
        <f t="shared" ref="F100:H100" si="6">F98+F99</f>
        <v>0</v>
      </c>
      <c r="G100" s="24">
        <f t="shared" si="6"/>
        <v>0</v>
      </c>
      <c r="H100" s="24">
        <f t="shared" si="6"/>
        <v>0</v>
      </c>
    </row>
    <row r="101" spans="2:8" x14ac:dyDescent="0.2">
      <c r="B101" s="35" t="s">
        <v>26</v>
      </c>
      <c r="C101" s="35"/>
      <c r="D101" s="24">
        <f>D95+D100</f>
        <v>0</v>
      </c>
      <c r="E101" s="24">
        <f>E95+E100</f>
        <v>544474278014</v>
      </c>
      <c r="F101" s="24">
        <f t="shared" ref="F101:H101" si="7">F95+F100</f>
        <v>162059596347</v>
      </c>
      <c r="G101" s="24">
        <f t="shared" si="7"/>
        <v>179126382068</v>
      </c>
      <c r="H101" s="24">
        <f t="shared" si="7"/>
        <v>173049442756</v>
      </c>
    </row>
    <row r="102" spans="2:8" x14ac:dyDescent="0.2">
      <c r="B102" s="38" t="s">
        <v>29</v>
      </c>
      <c r="C102" s="38"/>
      <c r="D102" s="25">
        <v>0</v>
      </c>
      <c r="E102" s="25">
        <v>0</v>
      </c>
      <c r="F102" s="25">
        <v>0</v>
      </c>
      <c r="G102" s="25">
        <v>0</v>
      </c>
      <c r="H102" s="25">
        <v>0</v>
      </c>
    </row>
    <row r="103" spans="2:8" x14ac:dyDescent="0.2">
      <c r="B103" s="35" t="s">
        <v>27</v>
      </c>
      <c r="C103" s="35"/>
      <c r="D103" s="24">
        <v>17</v>
      </c>
      <c r="E103" s="24">
        <v>2</v>
      </c>
      <c r="F103" s="24">
        <v>-13</v>
      </c>
      <c r="G103" s="24">
        <v>-3</v>
      </c>
      <c r="H103" s="24">
        <v>-527</v>
      </c>
    </row>
  </sheetData>
  <mergeCells count="56">
    <mergeCell ref="B102:C102"/>
    <mergeCell ref="B103:C103"/>
    <mergeCell ref="B94:C94"/>
    <mergeCell ref="B96:C96"/>
    <mergeCell ref="B97:C97"/>
    <mergeCell ref="B100:C100"/>
    <mergeCell ref="B101:C101"/>
    <mergeCell ref="B87:C87"/>
    <mergeCell ref="B88:C88"/>
    <mergeCell ref="B89:C89"/>
    <mergeCell ref="B91:C91"/>
    <mergeCell ref="B92:C92"/>
    <mergeCell ref="B75:C75"/>
    <mergeCell ref="B76:C76"/>
    <mergeCell ref="B77:C77"/>
    <mergeCell ref="B84:C84"/>
    <mergeCell ref="B85:C85"/>
    <mergeCell ref="B66:C66"/>
    <mergeCell ref="B68:C68"/>
    <mergeCell ref="B70:C70"/>
    <mergeCell ref="B71:C71"/>
    <mergeCell ref="B74:C74"/>
    <mergeCell ref="B59:C59"/>
    <mergeCell ref="B61:C61"/>
    <mergeCell ref="B62:C62"/>
    <mergeCell ref="B63:C63"/>
    <mergeCell ref="B65:C65"/>
    <mergeCell ref="B48:C48"/>
    <mergeCell ref="B49:C49"/>
    <mergeCell ref="B50:C50"/>
    <mergeCell ref="B51:C51"/>
    <mergeCell ref="B58:C58"/>
    <mergeCell ref="B39:C39"/>
    <mergeCell ref="B40:C40"/>
    <mergeCell ref="B42:C42"/>
    <mergeCell ref="B44:C44"/>
    <mergeCell ref="B45:C45"/>
    <mergeCell ref="B32:C32"/>
    <mergeCell ref="B33:C33"/>
    <mergeCell ref="B35:C35"/>
    <mergeCell ref="B36:C36"/>
    <mergeCell ref="B37:C37"/>
    <mergeCell ref="B18:C18"/>
    <mergeCell ref="B17:C17"/>
    <mergeCell ref="B21:C21"/>
    <mergeCell ref="B22:C22"/>
    <mergeCell ref="B24:C24"/>
    <mergeCell ref="B23:C23"/>
    <mergeCell ref="B5:C5"/>
    <mergeCell ref="B6:C6"/>
    <mergeCell ref="B8:C8"/>
    <mergeCell ref="B9:C9"/>
    <mergeCell ref="B15:C15"/>
    <mergeCell ref="B13:C13"/>
    <mergeCell ref="B12:C12"/>
    <mergeCell ref="B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ANALISIS</vt:lpstr>
      <vt:lpstr>BALANCE_SHEET</vt:lpstr>
      <vt:lpstr>INCOME_STATEMENT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turahane agus</dc:creator>
  <cp:lastModifiedBy>turahane agus</cp:lastModifiedBy>
  <dcterms:created xsi:type="dcterms:W3CDTF">2019-09-26T09:34:33Z</dcterms:created>
  <dcterms:modified xsi:type="dcterms:W3CDTF">2019-10-05T06:13:45Z</dcterms:modified>
</cp:coreProperties>
</file>