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1860" yWindow="60" windowWidth="19410" windowHeight="11010"/>
  </bookViews>
  <sheets>
    <sheet name="Лист1" sheetId="1" r:id="rId1"/>
  </sheets>
  <definedNames>
    <definedName name="_xlnm.Print_Titles" localSheetId="0">Лист1!#REF!</definedName>
    <definedName name="_xlnm.Print_Area" localSheetId="0">Лист1!$A$1:$R$116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" i="1" l="1"/>
  <c r="I87" i="1"/>
  <c r="L92" i="1" l="1"/>
  <c r="D83" i="1"/>
  <c r="L81" i="1"/>
  <c r="L74" i="1"/>
  <c r="M74" i="1" s="1"/>
  <c r="I75" i="1"/>
  <c r="L70" i="1"/>
  <c r="I71" i="1"/>
  <c r="J70" i="1"/>
  <c r="J71" i="1" s="1"/>
  <c r="E70" i="1"/>
  <c r="D70" i="1"/>
  <c r="L63" i="1"/>
  <c r="M63" i="1" s="1"/>
  <c r="L65" i="1" l="1"/>
  <c r="L59" i="1"/>
  <c r="L55" i="1" l="1"/>
  <c r="L49" i="1"/>
  <c r="L30" i="1" l="1"/>
  <c r="I32" i="1"/>
  <c r="D30" i="1"/>
  <c r="I48" i="1"/>
  <c r="L45" i="1"/>
  <c r="L47" i="1" s="1"/>
  <c r="J45" i="1"/>
  <c r="I47" i="1"/>
  <c r="L42" i="1"/>
  <c r="J42" i="1"/>
  <c r="J43" i="1" s="1"/>
  <c r="I43" i="1"/>
  <c r="L36" i="1"/>
  <c r="L38" i="1" s="1"/>
  <c r="I38" i="1"/>
  <c r="L21" i="1"/>
  <c r="G21" i="1"/>
  <c r="G22" i="1" s="1"/>
  <c r="L18" i="1"/>
  <c r="I20" i="1"/>
  <c r="J47" i="1" l="1"/>
  <c r="L94" i="1"/>
  <c r="L79" i="1"/>
  <c r="L75" i="1"/>
  <c r="L43" i="1"/>
  <c r="L35" i="1"/>
  <c r="L32" i="1"/>
  <c r="L22" i="1"/>
  <c r="L20" i="1"/>
  <c r="J92" i="1" l="1"/>
  <c r="I94" i="1"/>
  <c r="L83" i="1"/>
  <c r="J81" i="1"/>
  <c r="J83" i="1" s="1"/>
  <c r="I83" i="1"/>
  <c r="J63" i="1"/>
  <c r="J65" i="1" s="1"/>
  <c r="I65" i="1"/>
  <c r="J94" i="1" l="1"/>
  <c r="L56" i="1"/>
  <c r="J55" i="1"/>
  <c r="J56" i="1" s="1"/>
  <c r="I56" i="1"/>
  <c r="I98" i="1" l="1"/>
  <c r="G41" i="1"/>
  <c r="D41" i="1"/>
  <c r="G32" i="1"/>
  <c r="G29" i="1"/>
  <c r="G95" i="1"/>
  <c r="H95" i="1" s="1"/>
  <c r="H97" i="1" s="1"/>
  <c r="G71" i="1"/>
  <c r="G70" i="1" s="1"/>
  <c r="G97" i="1" l="1"/>
  <c r="H70" i="1"/>
  <c r="G15" i="1"/>
  <c r="H71" i="1" l="1"/>
  <c r="K70" i="1"/>
  <c r="K71" i="1" s="1"/>
  <c r="M95" i="1"/>
  <c r="M97" i="1" s="1"/>
  <c r="L97" i="1"/>
  <c r="L71" i="1"/>
  <c r="M70" i="1"/>
  <c r="G92" i="1"/>
  <c r="M92" i="1" s="1"/>
  <c r="E94" i="1"/>
  <c r="D94" i="1"/>
  <c r="G94" i="1" s="1"/>
  <c r="M94" i="1" s="1"/>
  <c r="G90" i="1"/>
  <c r="M90" i="1" s="1"/>
  <c r="E90" i="1"/>
  <c r="F85" i="1"/>
  <c r="E87" i="1"/>
  <c r="D85" i="1"/>
  <c r="G85" i="1" s="1"/>
  <c r="G83" i="1"/>
  <c r="M83" i="1" s="1"/>
  <c r="E83" i="1"/>
  <c r="G79" i="1"/>
  <c r="M79" i="1" s="1"/>
  <c r="G78" i="1"/>
  <c r="F78" i="1"/>
  <c r="E79" i="1"/>
  <c r="D78" i="1"/>
  <c r="G74" i="1"/>
  <c r="D74" i="1"/>
  <c r="G63" i="1"/>
  <c r="G65" i="1" s="1"/>
  <c r="E65" i="1"/>
  <c r="D65" i="1"/>
  <c r="G56" i="1"/>
  <c r="M56" i="1" s="1"/>
  <c r="G55" i="1"/>
  <c r="M55" i="1" s="1"/>
  <c r="F49" i="1"/>
  <c r="E51" i="1"/>
  <c r="D49" i="1"/>
  <c r="G49" i="1" s="1"/>
  <c r="G45" i="1"/>
  <c r="M45" i="1" s="1"/>
  <c r="E47" i="1"/>
  <c r="D47" i="1"/>
  <c r="G47" i="1" s="1"/>
  <c r="G43" i="1"/>
  <c r="M43" i="1" s="1"/>
  <c r="N43" i="1" s="1"/>
  <c r="G42" i="1"/>
  <c r="M42" i="1" s="1"/>
  <c r="N42" i="1" s="1"/>
  <c r="H41" i="1"/>
  <c r="G38" i="1"/>
  <c r="M38" i="1" s="1"/>
  <c r="G36" i="1"/>
  <c r="G33" i="1"/>
  <c r="G35" i="1" s="1"/>
  <c r="M32" i="1"/>
  <c r="H29" i="1"/>
  <c r="K29" i="1" s="1"/>
  <c r="G26" i="1"/>
  <c r="M22" i="1"/>
  <c r="H22" i="1"/>
  <c r="M20" i="1"/>
  <c r="G18" i="1"/>
  <c r="G20" i="1" s="1"/>
  <c r="F18" i="1"/>
  <c r="E19" i="1"/>
  <c r="F15" i="1"/>
  <c r="M71" i="1" l="1"/>
  <c r="N70" i="1"/>
  <c r="N71" i="1" s="1"/>
  <c r="M47" i="1"/>
  <c r="G75" i="1"/>
  <c r="M75" i="1" s="1"/>
  <c r="M65" i="1"/>
  <c r="H65" i="1"/>
  <c r="K65" i="1" s="1"/>
  <c r="H47" i="1"/>
  <c r="H38" i="1"/>
  <c r="H43" i="1"/>
  <c r="H56" i="1"/>
  <c r="N56" i="1" s="1"/>
  <c r="H63" i="1"/>
  <c r="K63" i="1" s="1"/>
  <c r="H79" i="1"/>
  <c r="N79" i="1" s="1"/>
  <c r="H90" i="1"/>
  <c r="N90" i="1" s="1"/>
  <c r="H94" i="1"/>
  <c r="H42" i="1"/>
  <c r="K42" i="1" s="1"/>
  <c r="K43" i="1" s="1"/>
  <c r="H45" i="1"/>
  <c r="K45" i="1" s="1"/>
  <c r="K47" i="1" s="1"/>
  <c r="H55" i="1"/>
  <c r="K55" i="1" s="1"/>
  <c r="H83" i="1"/>
  <c r="H92" i="1"/>
  <c r="K92" i="1" s="1"/>
  <c r="M41" i="1"/>
  <c r="N41" i="1" s="1"/>
  <c r="H32" i="1"/>
  <c r="H26" i="1"/>
  <c r="K26" i="1" s="1"/>
  <c r="M26" i="1"/>
  <c r="H24" i="1"/>
  <c r="M35" i="1"/>
  <c r="H35" i="1"/>
  <c r="K35" i="1" s="1"/>
  <c r="I99" i="1"/>
  <c r="F92" i="1"/>
  <c r="F88" i="1"/>
  <c r="D88" i="1"/>
  <c r="G88" i="1" s="1"/>
  <c r="F81" i="1"/>
  <c r="G81" i="1"/>
  <c r="F74" i="1"/>
  <c r="E75" i="1"/>
  <c r="F67" i="1"/>
  <c r="F63" i="1"/>
  <c r="F55" i="1"/>
  <c r="E56" i="1"/>
  <c r="D55" i="1"/>
  <c r="F45" i="1"/>
  <c r="F42" i="1"/>
  <c r="E43" i="1"/>
  <c r="D42" i="1"/>
  <c r="K56" i="1" l="1"/>
  <c r="N45" i="1"/>
  <c r="N47" i="1" s="1"/>
  <c r="N55" i="1"/>
  <c r="N63" i="1"/>
  <c r="N83" i="1"/>
  <c r="K83" i="1"/>
  <c r="N94" i="1"/>
  <c r="K94" i="1"/>
  <c r="N92" i="1"/>
  <c r="N65" i="1"/>
  <c r="N32" i="1"/>
  <c r="H75" i="1"/>
  <c r="N75" i="1" s="1"/>
  <c r="M81" i="1"/>
  <c r="H81" i="1"/>
  <c r="K81" i="1" s="1"/>
  <c r="M88" i="1"/>
  <c r="H88" i="1"/>
  <c r="N38" i="1"/>
  <c r="N26" i="1"/>
  <c r="M39" i="1"/>
  <c r="H39" i="1"/>
  <c r="N35" i="1"/>
  <c r="J52" i="1"/>
  <c r="J54" i="1" s="1"/>
  <c r="I54" i="1"/>
  <c r="G52" i="1"/>
  <c r="E54" i="1"/>
  <c r="D54" i="1"/>
  <c r="D33" i="1"/>
  <c r="D21" i="1"/>
  <c r="D18" i="1"/>
  <c r="D15" i="1"/>
  <c r="N81" i="1" l="1"/>
  <c r="N88" i="1"/>
  <c r="N39" i="1"/>
  <c r="L54" i="1"/>
  <c r="M52" i="1"/>
  <c r="G54" i="1"/>
  <c r="H52" i="1"/>
  <c r="N52" i="1" l="1"/>
  <c r="M54" i="1"/>
  <c r="K52" i="1"/>
  <c r="H54" i="1"/>
  <c r="K54" i="1" s="1"/>
  <c r="H15" i="1"/>
  <c r="N54" i="1" l="1"/>
  <c r="E21" i="1"/>
  <c r="H21" i="1"/>
  <c r="J21" i="1"/>
  <c r="J22" i="1" s="1"/>
  <c r="I22" i="1"/>
  <c r="D36" i="1"/>
  <c r="D98" i="1" s="1"/>
  <c r="K21" i="1" l="1"/>
  <c r="K22" i="1"/>
  <c r="M21" i="1" l="1"/>
  <c r="H78" i="1"/>
  <c r="N22" i="1" l="1"/>
  <c r="N21" i="1"/>
  <c r="D99" i="1"/>
  <c r="J85" i="1"/>
  <c r="M78" i="1"/>
  <c r="N78" i="1" s="1"/>
  <c r="J78" i="1"/>
  <c r="K78" i="1" s="1"/>
  <c r="J74" i="1"/>
  <c r="J75" i="1" s="1"/>
  <c r="J67" i="1"/>
  <c r="L67" i="1" s="1"/>
  <c r="I69" i="1"/>
  <c r="G67" i="1"/>
  <c r="G98" i="1" s="1"/>
  <c r="D69" i="1"/>
  <c r="J59" i="1"/>
  <c r="I61" i="1"/>
  <c r="H59" i="1"/>
  <c r="H61" i="1" s="1"/>
  <c r="M49" i="1"/>
  <c r="J49" i="1"/>
  <c r="I51" i="1"/>
  <c r="H49" i="1"/>
  <c r="H51" i="1" s="1"/>
  <c r="G51" i="1"/>
  <c r="J36" i="1"/>
  <c r="J38" i="1" s="1"/>
  <c r="K38" i="1" s="1"/>
  <c r="J33" i="1"/>
  <c r="J30" i="1"/>
  <c r="J32" i="1" s="1"/>
  <c r="K32" i="1" s="1"/>
  <c r="J27" i="1"/>
  <c r="L29" i="1"/>
  <c r="M29" i="1" s="1"/>
  <c r="N29" i="1" s="1"/>
  <c r="J24" i="1"/>
  <c r="J18" i="1"/>
  <c r="J20" i="1" s="1"/>
  <c r="J15" i="1"/>
  <c r="I17" i="1"/>
  <c r="J87" i="1" l="1"/>
  <c r="J98" i="1"/>
  <c r="J99" i="1" s="1"/>
  <c r="G69" i="1"/>
  <c r="M67" i="1"/>
  <c r="M69" i="1" s="1"/>
  <c r="K59" i="1"/>
  <c r="G99" i="1"/>
  <c r="G87" i="1"/>
  <c r="M85" i="1"/>
  <c r="H18" i="1"/>
  <c r="H20" i="1" s="1"/>
  <c r="N20" i="1" s="1"/>
  <c r="N49" i="1"/>
  <c r="J69" i="1"/>
  <c r="L51" i="1"/>
  <c r="M30" i="1"/>
  <c r="M27" i="1"/>
  <c r="K24" i="1"/>
  <c r="H27" i="1"/>
  <c r="K27" i="1" s="1"/>
  <c r="H30" i="1"/>
  <c r="H17" i="1"/>
  <c r="K15" i="1"/>
  <c r="H33" i="1"/>
  <c r="M36" i="1"/>
  <c r="K49" i="1"/>
  <c r="M15" i="1"/>
  <c r="L17" i="1"/>
  <c r="J17" i="1"/>
  <c r="G61" i="1"/>
  <c r="H36" i="1"/>
  <c r="H67" i="1"/>
  <c r="H69" i="1" s="1"/>
  <c r="H74" i="1"/>
  <c r="H85" i="1"/>
  <c r="J51" i="1"/>
  <c r="K51" i="1" s="1"/>
  <c r="M51" i="1"/>
  <c r="N51" i="1" s="1"/>
  <c r="J61" i="1"/>
  <c r="K61" i="1" s="1"/>
  <c r="K18" i="1" l="1"/>
  <c r="K20" i="1" s="1"/>
  <c r="H87" i="1"/>
  <c r="K87" i="1" s="1"/>
  <c r="H98" i="1"/>
  <c r="K98" i="1" s="1"/>
  <c r="M87" i="1"/>
  <c r="N87" i="1" s="1"/>
  <c r="L98" i="1"/>
  <c r="L99" i="1" s="1"/>
  <c r="K17" i="1"/>
  <c r="N27" i="1"/>
  <c r="K74" i="1"/>
  <c r="K75" i="1" s="1"/>
  <c r="K67" i="1"/>
  <c r="K69" i="1"/>
  <c r="K33" i="1"/>
  <c r="K85" i="1"/>
  <c r="N67" i="1"/>
  <c r="L87" i="1"/>
  <c r="M18" i="1"/>
  <c r="N18" i="1" s="1"/>
  <c r="K36" i="1"/>
  <c r="L69" i="1"/>
  <c r="M33" i="1"/>
  <c r="N85" i="1"/>
  <c r="M24" i="1"/>
  <c r="N30" i="1"/>
  <c r="K30" i="1"/>
  <c r="N69" i="1"/>
  <c r="N74" i="1"/>
  <c r="L61" i="1"/>
  <c r="M59" i="1"/>
  <c r="N15" i="1"/>
  <c r="M17" i="1"/>
  <c r="N17" i="1" s="1"/>
  <c r="N36" i="1"/>
  <c r="M98" i="1" l="1"/>
  <c r="M99" i="1" s="1"/>
  <c r="H99" i="1"/>
  <c r="K99" i="1" s="1"/>
  <c r="N33" i="1"/>
  <c r="N24" i="1"/>
  <c r="N59" i="1"/>
  <c r="M61" i="1"/>
  <c r="N61" i="1" s="1"/>
  <c r="N98" i="1" l="1"/>
  <c r="N99" i="1" s="1"/>
</calcChain>
</file>

<file path=xl/sharedStrings.xml><?xml version="1.0" encoding="utf-8"?>
<sst xmlns="http://schemas.openxmlformats.org/spreadsheetml/2006/main" count="280" uniqueCount="143">
  <si>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</si>
  <si>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</si>
  <si>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</si>
  <si>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</si>
  <si>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</si>
  <si>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</si>
  <si>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</si>
  <si>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</si>
  <si>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</si>
  <si>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</si>
  <si>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</si>
  <si>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</si>
  <si>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</si>
  <si>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</si>
  <si>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</si>
  <si>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 xml:space="preserve">Документ, подтверждающий состояние проекта/работы </t>
  </si>
  <si>
    <t>Код состояния проекта/работы</t>
  </si>
  <si>
    <t>суммы - в рублях</t>
  </si>
  <si>
    <t>Раздел 2. Капитальный ремонт зданий и сооружений</t>
  </si>
  <si>
    <t>Дальневосточное ГУ Банка России г. Владивосток</t>
  </si>
  <si>
    <t>Отделение по Хабаровскому краю Дальневосточного ГУ Банка России</t>
  </si>
  <si>
    <t>Отделение по Камчатскому краю Дальневосточного ГУ Банка России</t>
  </si>
  <si>
    <t>Отделение по Сахалинской области Дальневосточного ГУ Банка России</t>
  </si>
  <si>
    <t>2.65</t>
  </si>
  <si>
    <t>Отделение по Чукотскому АО Дальневосточного ГУ Банка России</t>
  </si>
  <si>
    <t>2.66</t>
  </si>
  <si>
    <t>Отделение по Амурской области Дальневосточного ГУ Банка России</t>
  </si>
  <si>
    <t>2.69</t>
  </si>
  <si>
    <t>Отделение-НБ по Республике Саха (Якутия) Дальневосточного ГУ Банка России</t>
  </si>
  <si>
    <t>2.71</t>
  </si>
  <si>
    <t xml:space="preserve">                                  проектирование</t>
  </si>
  <si>
    <t xml:space="preserve">                                  капремонт</t>
  </si>
  <si>
    <t xml:space="preserve">Итого по разделу 1  (0 проектов, 0 работ)      </t>
  </si>
  <si>
    <t>Дальневосточное ГУ Банка России г.Владивосток</t>
  </si>
  <si>
    <t>134.2100</t>
  </si>
  <si>
    <t>Отделение по Магаданской области Дальневосточного ГУ Банка России</t>
  </si>
  <si>
    <t>Отделение по Еврейской АО Дальневосточного ГУ Банка России</t>
  </si>
  <si>
    <t xml:space="preserve">Капитальный ремонт здания убежища (лит. А) Дальневосточного ГУ Банка России, расположенного по адресу: Приморский край, г. Владивосток, ул. Семеновская, 29а </t>
  </si>
  <si>
    <t>2.64</t>
  </si>
  <si>
    <t>Капитальный ремонт внешнего электроснабжения зданий Дальневосточного ГУ Банка России, расположенных по адресу: г. Владивосток, ул. Светланская, д.71, д.73, д.73а</t>
  </si>
  <si>
    <t xml:space="preserve">Капитальный ремонт здания, расположенного по адресу: Приморский край,  г. Владивосток, ул. Светланская, 71       </t>
  </si>
  <si>
    <t>2.67</t>
  </si>
  <si>
    <t xml:space="preserve">Капитальный ремонт нежилых помещений и помещения столовой  ГУ в нежилых помещениях здания  (лит.А), расположенных по адресу:  г. Владивосток, ул. Светланская, д.73  </t>
  </si>
  <si>
    <t>2.68</t>
  </si>
  <si>
    <t>2.77</t>
  </si>
  <si>
    <t>2.91</t>
  </si>
  <si>
    <t>Выборочный капитальный ремонт  помещения бокс-мастерской и здания Дальневосточного ГУ Банка России по адресу: г. Владивосток, ул. Светланская, 71</t>
  </si>
  <si>
    <t>Капитальный ремонт здания, расположенного по адресу: Приморский край, Надеждинский район, с. Вольно-Надеждинское, ул. Пушкина, д. 59</t>
  </si>
  <si>
    <t>2.70</t>
  </si>
  <si>
    <t>Выборочный капитальный ремонт РКЦ, пристройки РКЦ, проходной пристройки РКЦ (лит. А ,А1, А2) по адресу: Приморский край, г. Уссурийск, ул. Некрасова, д.102</t>
  </si>
  <si>
    <t>Выборочный капитальный ремонт гаража РКЦ на 2 автомобиля (лит.Е)  по адресу: Приморский край, г. Уссурийск, ул. Некрасова, д.102</t>
  </si>
  <si>
    <t>2.72</t>
  </si>
  <si>
    <t>Выборочный капитальный ремонт  нежилых помещений, расположенных по адресу:  г. Владивосток, ул. Светланская, д.73</t>
  </si>
  <si>
    <t>2.73</t>
  </si>
  <si>
    <t>2.74</t>
  </si>
  <si>
    <t>Выборочный капитальный ремонт  здания Центрального Банка Российской Федерации,  расположенного по адресу:  г. Владивосток, ул. Океанский проспект, д.34</t>
  </si>
  <si>
    <t>Выборочный капитальный ремонт гаража РКЦ на 10 автомобилей (лит.Б)  по адресу: Приморский край, г. Уссурийск, ул. Некрасова, д.102</t>
  </si>
  <si>
    <t xml:space="preserve">Выборочный капитальный ремонт административного здания Отделения по Магаданской области, лит А по адресу:  г. Магадан, ул. Пушкина, д.4 </t>
  </si>
  <si>
    <t>2.75</t>
  </si>
  <si>
    <t>2.76</t>
  </si>
  <si>
    <t>Выборочный капитальный ремонт административного здания Отделения по Магаданской области, лит А по адресу:  г. Магадан, ул. Пушкина, д.4 (благоустройство внутренней дворовой территории)</t>
  </si>
  <si>
    <t>2.78</t>
  </si>
  <si>
    <t xml:space="preserve">Выборочный капитальный ремонт административного здания, расположенного по адресу: г.Благовещенск, ул.Б.Хмельницкого, д. 52/2 </t>
  </si>
  <si>
    <t>2.81</t>
  </si>
  <si>
    <t xml:space="preserve">Выборочный капитальный ремонт объекта «Сооружение коммунального хозяйства» (сеть теплоснабжения) административного здания Отделения Южно-Сахалинск, по адресу: г. Южно-Сахалинск, коммунистический проспект,47 </t>
  </si>
  <si>
    <t>2.82</t>
  </si>
  <si>
    <t>Выборочный  капитальный ремонт   по замене: ворот в инкассаторском боксе, дверных блоков в кассовом узле и тамбуре запасного выхода, люка (выход на крышу)  в здании Отделения Анадырь,по адресу:  Чукотский автономный округ, г.Анадырь, ул. Дежнева, 7</t>
  </si>
  <si>
    <t>2.85</t>
  </si>
  <si>
    <t>Капитальный ремонт кассового узла в административном здании Отделения по Еврейской автономной области, расположенного по адресу: Еврейская автономная область г. Биробиджан, проспект 60-летия образования СССР, 5</t>
  </si>
  <si>
    <t>2.86</t>
  </si>
  <si>
    <t>Капитальный ремонт газовой автономной котельной здания Литер А4 с заменой газового оборудования: г. Якутск, ул. Кирова, 17</t>
  </si>
  <si>
    <t>2.87</t>
  </si>
  <si>
    <t>Выборочный капитальный ремонт (капитальный ремонт кровли) здания Литер А2  по адресу: Республика Саха (Якутия), г. Якутск, ул. Кирова, 17</t>
  </si>
  <si>
    <t>Выборочный капитальный ремонт помещений 2 этажа и участка кровли объекта  «Функциональное помещение»   по адресу:  Хабаровский край, г.Хабаровск, ул. Муравьева-Амурского,21</t>
  </si>
  <si>
    <t>2.92</t>
  </si>
  <si>
    <t>Выборочный капитальный ремонт в помещениях операционных касс объекта "РКЦ Комсомольск-на-Амуре" Отделения по Хабаровскому краю Дальневосточного ГУ Банка России по адресу: Хабаровский край, г. Комсомольск-на-Амуре, пр-т. Первостроителей, 19</t>
  </si>
  <si>
    <t>2.93</t>
  </si>
  <si>
    <t>Выборочный капитальный ремонт здания Отделения по Камчатскому краю в части асфальтобетонного покрытия территории и участка наружных сетей  холодного водоснабжения по адресу: Камчатский край, г.Петропавловск-Камчатский, просп. Карла Маркса, 29/2</t>
  </si>
  <si>
    <t>Утверждено на 2020 год</t>
  </si>
  <si>
    <t>Выполнение плана в 2020 году</t>
  </si>
  <si>
    <t>Ожидаемое исполнение за 2020 год</t>
  </si>
  <si>
    <t>61</t>
  </si>
  <si>
    <t xml:space="preserve">Капитальный ремонт кровли с устройством электрообогрева фрагментов кровли административного здания Отделения Магадан, расположенного по адресу: г. Магадан, ул. Пушкина, д.4 </t>
  </si>
  <si>
    <t>62</t>
  </si>
  <si>
    <t>2.168</t>
  </si>
  <si>
    <t>Август 2020</t>
  </si>
  <si>
    <t>Август 2021</t>
  </si>
  <si>
    <t>Ноябрь 2020</t>
  </si>
  <si>
    <t>Май 2021</t>
  </si>
  <si>
    <t>Выборочный капитальный ремонт в части системы автоматического управления оборудованием приточно-вытяжной вентиляции, кондиционирования и теплоснабжения административного здания, расположенного по адресу: Чукотский автономный округ, г. Анадырь, ул. Дежнева,7</t>
  </si>
  <si>
    <t xml:space="preserve">Итого по разделу 2  (25 работ)      </t>
  </si>
  <si>
    <t>Всего по Плану (0 проектов, 25 работ)</t>
  </si>
  <si>
    <t>2.165</t>
  </si>
  <si>
    <t>Октябрь 2020</t>
  </si>
  <si>
    <t>Выборочный капитальный ремонт "здания главного управления Центрального банка Российской Федерации по Камчатскому краю" (помещения №6 на 1 этаже блока В), расположенного по адресу: Камчатский край, г. Петропавловск- Камчатский, просп. Карла Маркса, 29/2</t>
  </si>
  <si>
    <t>Июль 2019</t>
  </si>
  <si>
    <t>Март 2020</t>
  </si>
  <si>
    <t>Июнь 2019</t>
  </si>
  <si>
    <t>Апрель 2021</t>
  </si>
  <si>
    <t>Март 2021</t>
  </si>
  <si>
    <t>Июнь 2020</t>
  </si>
  <si>
    <t>1175</t>
  </si>
  <si>
    <t>18.05.2020</t>
  </si>
  <si>
    <t>Февраль 2021</t>
  </si>
  <si>
    <t>Сентябрь 2020</t>
  </si>
  <si>
    <t>Июль 2017</t>
  </si>
  <si>
    <t>Май 2018</t>
  </si>
  <si>
    <t>Сентябрь 2019</t>
  </si>
  <si>
    <t>82</t>
  </si>
  <si>
    <t>3</t>
  </si>
  <si>
    <t>8</t>
  </si>
  <si>
    <t>07.09.2020</t>
  </si>
  <si>
    <t>00818-2</t>
  </si>
  <si>
    <t>10.07.2020</t>
  </si>
  <si>
    <t>71</t>
  </si>
  <si>
    <t>б/н</t>
  </si>
  <si>
    <t>30.07.2020</t>
  </si>
  <si>
    <t>31.08.2020</t>
  </si>
  <si>
    <t>81</t>
  </si>
  <si>
    <t>02774-2</t>
  </si>
  <si>
    <t>09.09.2020</t>
  </si>
  <si>
    <r>
      <rPr>
        <b/>
        <sz val="12"/>
        <rFont val="Times New Roman"/>
        <family val="1"/>
        <charset val="204"/>
      </rPr>
      <t xml:space="preserve">Отчет об исполнении плана капитального ремонта объектов Банка России на 2020 год и плановый период 2021-2022 годов
</t>
    </r>
    <r>
      <rPr>
        <sz val="12"/>
        <rFont val="Times New Roman"/>
        <family val="1"/>
        <charset val="204"/>
      </rPr>
      <t>(наименование плана капитальных затрат по направлению деятельности/капитального ремонта объектов Банка России)
 за 12 месяцев 2020 года</t>
    </r>
  </si>
  <si>
    <t>28.10.2020</t>
  </si>
  <si>
    <t>72</t>
  </si>
  <si>
    <t>04.12.2020</t>
  </si>
  <si>
    <t>15.12.2020</t>
  </si>
  <si>
    <t>30.11.2020</t>
  </si>
  <si>
    <t>7-18-1-3/23102</t>
  </si>
  <si>
    <t>01.10.2020</t>
  </si>
  <si>
    <t>05.10.2020</t>
  </si>
  <si>
    <t>28.12.2020</t>
  </si>
  <si>
    <t>011-60-2/8316</t>
  </si>
  <si>
    <t>30.10.2020</t>
  </si>
  <si>
    <t>30.09.2020</t>
  </si>
  <si>
    <t>28</t>
  </si>
  <si>
    <t>29.12.2020</t>
  </si>
  <si>
    <t>236</t>
  </si>
  <si>
    <t>20.11.2020</t>
  </si>
  <si>
    <t>13.01.2021</t>
  </si>
  <si>
    <t>ВН-708-15-2/776</t>
  </si>
  <si>
    <t>07.10.2020</t>
  </si>
  <si>
    <t>7-18-1-2/28965</t>
  </si>
  <si>
    <t>07.12.2020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</si>
</sst>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6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8"/>
      <name val="Times New Roman"/>
      <family val="1"/>
      <charset val="204"/>
    </font>
    <font>
      <sz val="10"/>
      <name val="Arial Cyr"/>
      <charset val="204"/>
    </font>
    <font>
      <i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4" fillId="0" borderId="0"/>
  </cellStyleXfs>
  <cellXfs count="120">
    <xf numFmtId="0" fontId="0" fillId="0" borderId="0" xfId="0"/>
    <xf numFmtId="0" fontId="2" fillId="0" borderId="0" xfId="0" applyFont="1" applyFill="1"/>
    <xf numFmtId="0" fontId="2" fillId="0" borderId="2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4" fillId="0" borderId="2" xfId="1" applyFont="1" applyFill="1" applyBorder="1" applyAlignment="1" applyProtection="1">
      <alignment vertical="top" wrapText="1"/>
      <protection locked="0"/>
    </xf>
    <xf numFmtId="0" fontId="4" fillId="0" borderId="2" xfId="3" applyNumberFormat="1" applyFont="1" applyFill="1" applyBorder="1" applyAlignment="1">
      <alignment vertical="center" wrapText="1"/>
    </xf>
    <xf numFmtId="0" fontId="4" fillId="0" borderId="2" xfId="1" applyFont="1" applyFill="1" applyBorder="1" applyAlignment="1" applyProtection="1">
      <alignment vertical="center" wrapText="1"/>
      <protection locked="0"/>
    </xf>
    <xf numFmtId="0" fontId="8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4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righ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/>
    <xf numFmtId="49" fontId="2" fillId="0" borderId="0" xfId="1" applyNumberFormat="1" applyFont="1" applyFill="1"/>
    <xf numFmtId="49" fontId="4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3" borderId="0" xfId="0" applyFont="1" applyFill="1"/>
    <xf numFmtId="49" fontId="4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3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3" borderId="2" xfId="3" applyNumberFormat="1" applyFont="1" applyFill="1" applyBorder="1" applyAlignment="1">
      <alignment horizontal="center" vertical="center" wrapText="1"/>
    </xf>
    <xf numFmtId="0" fontId="4" fillId="3" borderId="2" xfId="3" applyNumberFormat="1" applyFont="1" applyFill="1" applyBorder="1" applyAlignment="1">
      <alignment horizontal="center" vertical="center" wrapText="1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vertical="top" wrapText="1"/>
      <protection locked="0"/>
    </xf>
    <xf numFmtId="49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vertical="top" wrapText="1"/>
      <protection locked="0"/>
    </xf>
    <xf numFmtId="49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11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2" xfId="1" applyNumberFormat="1" applyFont="1" applyFill="1" applyBorder="1" applyAlignment="1" applyProtection="1">
      <alignment vertical="top" wrapText="1"/>
      <protection locked="0"/>
    </xf>
    <xf numFmtId="3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3" borderId="2" xfId="3" applyNumberFormat="1" applyFont="1" applyFill="1" applyBorder="1" applyAlignment="1">
      <alignment horizontal="center" vertical="center" wrapText="1"/>
    </xf>
    <xf numFmtId="164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horizontal="center" vertical="center" wrapText="1"/>
      <protection locked="0"/>
    </xf>
    <xf numFmtId="0" fontId="4" fillId="4" borderId="1" xfId="1" applyFont="1" applyFill="1" applyBorder="1" applyAlignment="1" applyProtection="1">
      <alignment vertical="center" wrapText="1"/>
      <protection locked="0"/>
    </xf>
    <xf numFmtId="0" fontId="4" fillId="4" borderId="2" xfId="1" applyFont="1" applyFill="1" applyBorder="1" applyAlignment="1" applyProtection="1">
      <alignment horizontal="center" vertical="center" wrapText="1"/>
      <protection locked="0"/>
    </xf>
    <xf numFmtId="3" fontId="8" fillId="4" borderId="2" xfId="1" applyNumberFormat="1" applyFont="1" applyFill="1" applyBorder="1" applyAlignment="1" applyProtection="1">
      <alignment horizontal="center" vertical="top" wrapText="1"/>
      <protection locked="0"/>
    </xf>
    <xf numFmtId="49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/>
    <xf numFmtId="1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3" applyNumberFormat="1" applyFont="1" applyFill="1" applyBorder="1" applyAlignment="1">
      <alignment vertical="center" wrapText="1"/>
    </xf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1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2" xfId="1" applyFont="1" applyFill="1" applyBorder="1" applyAlignment="1" applyProtection="1">
      <alignment horizontal="center" vertical="center" wrapText="1"/>
      <protection locked="0"/>
    </xf>
    <xf numFmtId="2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</xf>
    <xf numFmtId="0" fontId="4" fillId="0" borderId="9" xfId="1" applyFont="1" applyFill="1" applyBorder="1" applyAlignment="1" applyProtection="1">
      <alignment horizontal="left" vertical="center" wrapText="1"/>
      <protection locked="0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49" fontId="2" fillId="0" borderId="22" xfId="1" applyNumberFormat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49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1" applyNumberFormat="1" applyFont="1" applyFill="1" applyBorder="1" applyAlignment="1" applyProtection="1">
      <alignment horizontal="center" vertical="center" wrapText="1"/>
    </xf>
    <xf numFmtId="49" fontId="2" fillId="2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1" applyNumberFormat="1" applyFont="1" applyFill="1" applyBorder="1" applyAlignment="1" applyProtection="1">
      <alignment horizontal="center" vertical="center" wrapText="1"/>
    </xf>
    <xf numFmtId="49" fontId="2" fillId="3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9" fontId="2" fillId="4" borderId="23" xfId="1" applyNumberFormat="1" applyFont="1" applyFill="1" applyBorder="1" applyAlignment="1" applyProtection="1">
      <alignment horizontal="center" vertical="center" wrapText="1"/>
    </xf>
    <xf numFmtId="49" fontId="2" fillId="4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4" xfId="1" applyNumberFormat="1" applyFont="1" applyFill="1" applyBorder="1" applyAlignment="1" applyProtection="1">
      <alignment horizontal="center" vertical="center" wrapText="1"/>
    </xf>
    <xf numFmtId="0" fontId="4" fillId="0" borderId="25" xfId="1" applyFont="1" applyFill="1" applyBorder="1" applyAlignment="1" applyProtection="1">
      <alignment vertical="center" wrapText="1"/>
      <protection locked="0"/>
    </xf>
    <xf numFmtId="0" fontId="4" fillId="0" borderId="25" xfId="1" applyFont="1" applyFill="1" applyBorder="1" applyAlignment="1" applyProtection="1">
      <alignment horizontal="center" vertical="center" wrapText="1"/>
      <protection locked="0"/>
    </xf>
    <xf numFmtId="3" fontId="8" fillId="0" borderId="25" xfId="1" applyNumberFormat="1" applyFont="1" applyFill="1" applyBorder="1" applyAlignment="1" applyProtection="1">
      <alignment horizontal="center" vertical="top" wrapText="1"/>
      <protection locked="0"/>
    </xf>
    <xf numFmtId="3" fontId="8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6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3" fontId="15" fillId="3" borderId="2" xfId="5" applyNumberFormat="1" applyFont="1" applyFill="1" applyBorder="1" applyAlignment="1">
      <alignment horizontal="right" vertical="top"/>
    </xf>
    <xf numFmtId="49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4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3" borderId="2" xfId="1" applyNumberFormat="1" applyFont="1" applyFill="1" applyBorder="1" applyAlignment="1" applyProtection="1">
      <alignment horizontal="center" vertical="top" wrapText="1"/>
      <protection locked="0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5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13" fillId="2" borderId="9" xfId="1" applyFont="1" applyFill="1" applyBorder="1" applyAlignment="1" applyProtection="1">
      <alignment horizontal="left" vertical="top" wrapText="1"/>
      <protection locked="0"/>
    </xf>
    <xf numFmtId="0" fontId="13" fillId="2" borderId="11" xfId="1" applyFont="1" applyFill="1" applyBorder="1" applyAlignment="1" applyProtection="1">
      <alignment horizontal="left" vertical="top" wrapText="1"/>
      <protection locked="0"/>
    </xf>
    <xf numFmtId="0" fontId="13" fillId="2" borderId="9" xfId="3" applyNumberFormat="1" applyFont="1" applyFill="1" applyBorder="1" applyAlignment="1">
      <alignment horizontal="left" vertical="center" wrapText="1"/>
    </xf>
    <xf numFmtId="0" fontId="13" fillId="2" borderId="10" xfId="3" applyNumberFormat="1" applyFont="1" applyFill="1" applyBorder="1" applyAlignment="1">
      <alignment horizontal="left" vertical="center" wrapText="1"/>
    </xf>
    <xf numFmtId="0" fontId="13" fillId="2" borderId="11" xfId="3" applyNumberFormat="1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3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textRotation="90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6" xfId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9" xfId="1" applyFont="1" applyFill="1" applyBorder="1" applyAlignment="1" applyProtection="1">
      <alignment horizontal="left" vertical="top" wrapText="1"/>
      <protection locked="0"/>
    </xf>
    <xf numFmtId="0" fontId="4" fillId="0" borderId="10" xfId="1" applyFont="1" applyFill="1" applyBorder="1" applyAlignment="1" applyProtection="1">
      <alignment horizontal="left" vertical="top" wrapText="1"/>
      <protection locked="0"/>
    </xf>
    <xf numFmtId="0" fontId="4" fillId="0" borderId="11" xfId="1" applyFont="1" applyFill="1" applyBorder="1" applyAlignment="1" applyProtection="1">
      <alignment horizontal="left" vertical="top" wrapText="1"/>
      <protection locked="0"/>
    </xf>
    <xf numFmtId="0" fontId="8" fillId="0" borderId="16" xfId="1" applyFont="1" applyFill="1" applyBorder="1" applyAlignment="1" applyProtection="1">
      <alignment horizontal="center" vertical="center" wrapText="1"/>
    </xf>
    <xf numFmtId="0" fontId="8" fillId="0" borderId="17" xfId="1" applyFont="1" applyFill="1" applyBorder="1" applyAlignment="1" applyProtection="1">
      <alignment horizontal="center" vertical="center" wrapText="1"/>
    </xf>
    <xf numFmtId="0" fontId="8" fillId="0" borderId="12" xfId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19" xfId="1" applyFont="1" applyFill="1" applyBorder="1" applyAlignment="1" applyProtection="1">
      <alignment horizontal="center" vertical="center" wrapText="1"/>
    </xf>
    <xf numFmtId="0" fontId="8" fillId="0" borderId="20" xfId="1" applyFont="1" applyFill="1" applyBorder="1" applyAlignment="1" applyProtection="1">
      <alignment horizontal="center" vertical="center" wrapText="1"/>
    </xf>
  </cellXfs>
  <cellStyles count="6">
    <cellStyle name="Обычный" xfId="0" builtinId="0"/>
    <cellStyle name="Обычный 2" xfId="4"/>
    <cellStyle name="Обычный_SVOD" xfId="2"/>
    <cellStyle name="Обычный_Лист в СВОДНЫЙ-ИЗМ" xfId="3"/>
    <cellStyle name="Стиль 1" xfId="1"/>
    <cellStyle name="Стиль 1 2" xfId="5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1"/>
  <sheetViews>
    <sheetView tabSelected="1" topLeftCell="A3" zoomScale="70" zoomScaleNormal="70" zoomScaleSheetLayoutView="70" workbookViewId="0">
      <pane ySplit="8" topLeftCell="A11" activePane="bottomLeft" state="frozen"/>
      <selection activeCell="A3" sqref="A3"/>
      <selection pane="bottomLeft" activeCell="A101" sqref="A101:XFD102"/>
    </sheetView>
  </sheetViews>
  <sheetFormatPr defaultColWidth="9.140625" defaultRowHeight="15"/>
  <cols>
    <col min="1" max="1" width="19.140625" style="14" customWidth="1"/>
    <col min="2" max="2" width="50.5703125" style="1" customWidth="1"/>
    <col min="3" max="3" width="27.5703125" style="19" customWidth="1"/>
    <col min="4" max="4" width="15.85546875" style="7" customWidth="1"/>
    <col min="5" max="6" width="15.7109375" style="7" customWidth="1"/>
    <col min="7" max="8" width="18.42578125" style="7" customWidth="1"/>
    <col min="9" max="10" width="17" style="7" customWidth="1"/>
    <col min="11" max="11" width="15.5703125" style="41" customWidth="1"/>
    <col min="12" max="13" width="17.140625" style="7" customWidth="1"/>
    <col min="14" max="14" width="15.28515625" style="41" customWidth="1"/>
    <col min="15" max="15" width="17.28515625" style="7" customWidth="1"/>
    <col min="16" max="16" width="13" style="7" customWidth="1"/>
    <col min="17" max="17" width="14.140625" style="7" customWidth="1"/>
    <col min="18" max="18" width="31.5703125" style="1" customWidth="1"/>
    <col min="19" max="16384" width="9.140625" style="1"/>
  </cols>
  <sheetData>
    <row r="1" spans="1:41" ht="63.75" customHeight="1">
      <c r="A1" s="109" t="s">
        <v>121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41" ht="26.25" customHeight="1" thickBot="1">
      <c r="A2" s="15"/>
      <c r="B2" s="10"/>
      <c r="C2" s="12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1" t="s">
        <v>17</v>
      </c>
    </row>
    <row r="3" spans="1:41" s="7" customFormat="1" ht="22.5" customHeight="1">
      <c r="A3" s="86" t="s">
        <v>7</v>
      </c>
      <c r="B3" s="88" t="s">
        <v>0</v>
      </c>
      <c r="C3" s="90" t="s">
        <v>1</v>
      </c>
      <c r="D3" s="90" t="s">
        <v>2</v>
      </c>
      <c r="E3" s="90" t="s">
        <v>11</v>
      </c>
      <c r="F3" s="90"/>
      <c r="G3" s="113" t="s">
        <v>78</v>
      </c>
      <c r="H3" s="114"/>
      <c r="I3" s="117" t="s">
        <v>79</v>
      </c>
      <c r="J3" s="118"/>
      <c r="K3" s="118"/>
      <c r="L3" s="118"/>
      <c r="M3" s="118"/>
      <c r="N3" s="119"/>
      <c r="O3" s="97" t="s">
        <v>14</v>
      </c>
      <c r="P3" s="97"/>
      <c r="Q3" s="97"/>
      <c r="R3" s="99"/>
    </row>
    <row r="4" spans="1:41" s="7" customFormat="1">
      <c r="A4" s="87"/>
      <c r="B4" s="89"/>
      <c r="C4" s="91"/>
      <c r="D4" s="91"/>
      <c r="E4" s="91"/>
      <c r="F4" s="91"/>
      <c r="G4" s="115"/>
      <c r="H4" s="116"/>
      <c r="I4" s="103" t="s">
        <v>8</v>
      </c>
      <c r="J4" s="104"/>
      <c r="K4" s="105"/>
      <c r="L4" s="103" t="s">
        <v>80</v>
      </c>
      <c r="M4" s="104"/>
      <c r="N4" s="105"/>
      <c r="O4" s="98"/>
      <c r="P4" s="98"/>
      <c r="Q4" s="98"/>
      <c r="R4" s="100"/>
    </row>
    <row r="5" spans="1:41" s="7" customFormat="1" ht="9.75" customHeight="1">
      <c r="A5" s="87"/>
      <c r="B5" s="89"/>
      <c r="C5" s="91"/>
      <c r="D5" s="91"/>
      <c r="E5" s="91"/>
      <c r="F5" s="91"/>
      <c r="G5" s="106"/>
      <c r="H5" s="107"/>
      <c r="I5" s="106"/>
      <c r="J5" s="107"/>
      <c r="K5" s="108"/>
      <c r="L5" s="106"/>
      <c r="M5" s="107"/>
      <c r="N5" s="108"/>
      <c r="O5" s="98"/>
      <c r="P5" s="98"/>
      <c r="Q5" s="98"/>
      <c r="R5" s="100"/>
    </row>
    <row r="6" spans="1:41" s="7" customFormat="1" ht="33" customHeight="1">
      <c r="A6" s="87"/>
      <c r="B6" s="89"/>
      <c r="C6" s="91"/>
      <c r="D6" s="91"/>
      <c r="E6" s="91" t="s">
        <v>3</v>
      </c>
      <c r="F6" s="91" t="s">
        <v>4</v>
      </c>
      <c r="G6" s="101" t="s">
        <v>12</v>
      </c>
      <c r="H6" s="59" t="s">
        <v>5</v>
      </c>
      <c r="I6" s="101" t="s">
        <v>12</v>
      </c>
      <c r="J6" s="59" t="s">
        <v>5</v>
      </c>
      <c r="K6" s="101" t="s">
        <v>13</v>
      </c>
      <c r="L6" s="101" t="s">
        <v>12</v>
      </c>
      <c r="M6" s="59" t="s">
        <v>5</v>
      </c>
      <c r="N6" s="101" t="s">
        <v>13</v>
      </c>
      <c r="O6" s="98" t="s">
        <v>16</v>
      </c>
      <c r="P6" s="98" t="s">
        <v>15</v>
      </c>
      <c r="Q6" s="98"/>
      <c r="R6" s="100"/>
    </row>
    <row r="7" spans="1:41" s="7" customFormat="1" ht="11.25" customHeight="1">
      <c r="A7" s="87"/>
      <c r="B7" s="89"/>
      <c r="C7" s="91"/>
      <c r="D7" s="91"/>
      <c r="E7" s="91"/>
      <c r="F7" s="91"/>
      <c r="G7" s="101"/>
      <c r="H7" s="102" t="s">
        <v>34</v>
      </c>
      <c r="I7" s="101"/>
      <c r="J7" s="102" t="s">
        <v>34</v>
      </c>
      <c r="K7" s="101"/>
      <c r="L7" s="101"/>
      <c r="M7" s="102" t="s">
        <v>34</v>
      </c>
      <c r="N7" s="101"/>
      <c r="O7" s="98"/>
      <c r="P7" s="98"/>
      <c r="Q7" s="98"/>
      <c r="R7" s="100"/>
    </row>
    <row r="8" spans="1:41" s="7" customFormat="1" ht="20.25" customHeight="1">
      <c r="A8" s="87"/>
      <c r="B8" s="89"/>
      <c r="C8" s="91"/>
      <c r="D8" s="91"/>
      <c r="E8" s="91"/>
      <c r="F8" s="91"/>
      <c r="G8" s="101"/>
      <c r="H8" s="102"/>
      <c r="I8" s="101"/>
      <c r="J8" s="102"/>
      <c r="K8" s="101"/>
      <c r="L8" s="101"/>
      <c r="M8" s="102"/>
      <c r="N8" s="101"/>
      <c r="O8" s="98"/>
      <c r="P8" s="98" t="s">
        <v>9</v>
      </c>
      <c r="Q8" s="98" t="s">
        <v>10</v>
      </c>
      <c r="R8" s="100"/>
    </row>
    <row r="9" spans="1:41" s="7" customFormat="1" ht="54" customHeight="1">
      <c r="A9" s="87"/>
      <c r="B9" s="89"/>
      <c r="C9" s="91"/>
      <c r="D9" s="91"/>
      <c r="E9" s="91"/>
      <c r="F9" s="91"/>
      <c r="G9" s="101"/>
      <c r="H9" s="102"/>
      <c r="I9" s="101"/>
      <c r="J9" s="102"/>
      <c r="K9" s="101"/>
      <c r="L9" s="101"/>
      <c r="M9" s="102"/>
      <c r="N9" s="101"/>
      <c r="O9" s="98"/>
      <c r="P9" s="98"/>
      <c r="Q9" s="98"/>
      <c r="R9" s="100"/>
    </row>
    <row r="10" spans="1:41" s="3" customFormat="1" ht="15" customHeight="1">
      <c r="A10" s="6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63"/>
    </row>
    <row r="11" spans="1:41" s="3" customFormat="1" ht="19.899999999999999" customHeight="1">
      <c r="A11" s="62"/>
      <c r="B11" s="4" t="s">
        <v>6</v>
      </c>
      <c r="C11" s="20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8" customHeight="1">
      <c r="A12" s="62"/>
      <c r="B12" s="6" t="s">
        <v>32</v>
      </c>
      <c r="C12" s="22"/>
      <c r="D12" s="26"/>
      <c r="E12" s="26"/>
      <c r="F12" s="26"/>
      <c r="G12" s="26"/>
      <c r="H12" s="26"/>
      <c r="I12" s="26"/>
      <c r="J12" s="26"/>
      <c r="K12" s="40"/>
      <c r="L12" s="26"/>
      <c r="M12" s="26"/>
      <c r="N12" s="40"/>
      <c r="O12" s="27"/>
      <c r="P12" s="27"/>
      <c r="Q12" s="27"/>
      <c r="R12" s="65"/>
    </row>
    <row r="13" spans="1:41" ht="22.15" customHeight="1">
      <c r="A13" s="62"/>
      <c r="B13" s="110" t="s">
        <v>18</v>
      </c>
      <c r="C13" s="111"/>
      <c r="D13" s="111"/>
      <c r="E13" s="112"/>
      <c r="F13" s="26"/>
      <c r="G13" s="26"/>
      <c r="H13" s="26"/>
      <c r="I13" s="26"/>
      <c r="J13" s="26"/>
      <c r="K13" s="40"/>
      <c r="L13" s="26"/>
      <c r="M13" s="26"/>
      <c r="N13" s="40"/>
      <c r="O13" s="27"/>
      <c r="P13" s="27"/>
      <c r="Q13" s="27"/>
      <c r="R13" s="65"/>
    </row>
    <row r="14" spans="1:41" s="13" customFormat="1" ht="21" customHeight="1">
      <c r="A14" s="66"/>
      <c r="B14" s="92" t="s">
        <v>19</v>
      </c>
      <c r="C14" s="93"/>
      <c r="D14" s="28"/>
      <c r="E14" s="28"/>
      <c r="F14" s="28"/>
      <c r="G14" s="28"/>
      <c r="H14" s="28"/>
      <c r="I14" s="28"/>
      <c r="J14" s="28"/>
      <c r="K14" s="42"/>
      <c r="L14" s="28"/>
      <c r="M14" s="28"/>
      <c r="N14" s="42"/>
      <c r="O14" s="29"/>
      <c r="P14" s="29"/>
      <c r="Q14" s="29"/>
      <c r="R14" s="67"/>
    </row>
    <row r="15" spans="1:41" ht="220.5" customHeight="1">
      <c r="A15" s="62" t="s">
        <v>38</v>
      </c>
      <c r="B15" s="6" t="s">
        <v>37</v>
      </c>
      <c r="C15" s="20" t="s">
        <v>33</v>
      </c>
      <c r="D15" s="30">
        <f>D16+D17</f>
        <v>9437312</v>
      </c>
      <c r="E15" s="36">
        <v>43678</v>
      </c>
      <c r="F15" s="36">
        <f>F17</f>
        <v>44287</v>
      </c>
      <c r="G15" s="30">
        <f>G17</f>
        <v>1800131</v>
      </c>
      <c r="H15" s="30">
        <f>G15</f>
        <v>1800131</v>
      </c>
      <c r="I15" s="30">
        <v>0</v>
      </c>
      <c r="J15" s="30">
        <f>I15</f>
        <v>0</v>
      </c>
      <c r="K15" s="40">
        <f>ROUND(J15/H15*100,)</f>
        <v>0</v>
      </c>
      <c r="L15" s="30">
        <v>0</v>
      </c>
      <c r="M15" s="30">
        <f>L15</f>
        <v>0</v>
      </c>
      <c r="N15" s="50">
        <f>M15/H15*100</f>
        <v>0</v>
      </c>
      <c r="O15" s="27" t="s">
        <v>108</v>
      </c>
      <c r="P15" s="27" t="s">
        <v>109</v>
      </c>
      <c r="Q15" s="27" t="s">
        <v>122</v>
      </c>
      <c r="R15" s="81"/>
    </row>
    <row r="16" spans="1:41" ht="18.75">
      <c r="A16" s="62"/>
      <c r="B16" s="9" t="s">
        <v>30</v>
      </c>
      <c r="C16" s="20"/>
      <c r="D16" s="30">
        <v>301290</v>
      </c>
      <c r="E16" s="36">
        <v>43678</v>
      </c>
      <c r="F16" s="36">
        <v>43800</v>
      </c>
      <c r="G16" s="30"/>
      <c r="H16" s="30"/>
      <c r="I16" s="30"/>
      <c r="J16" s="30"/>
      <c r="K16" s="40"/>
      <c r="L16" s="30"/>
      <c r="M16" s="30"/>
      <c r="N16" s="50"/>
      <c r="O16" s="27"/>
      <c r="P16" s="27"/>
      <c r="Q16" s="27"/>
      <c r="R16" s="81"/>
    </row>
    <row r="17" spans="1:18" ht="18.75">
      <c r="A17" s="62"/>
      <c r="B17" s="9" t="s">
        <v>31</v>
      </c>
      <c r="C17" s="21"/>
      <c r="D17" s="30">
        <v>9136022</v>
      </c>
      <c r="E17" s="36">
        <v>44136</v>
      </c>
      <c r="F17" s="36">
        <v>44287</v>
      </c>
      <c r="G17" s="30">
        <v>1800131</v>
      </c>
      <c r="H17" s="30">
        <f>G17</f>
        <v>1800131</v>
      </c>
      <c r="I17" s="30">
        <f>I15</f>
        <v>0</v>
      </c>
      <c r="J17" s="30">
        <f>J15</f>
        <v>0</v>
      </c>
      <c r="K17" s="40">
        <f>ROUND(J17/H17*100,)</f>
        <v>0</v>
      </c>
      <c r="L17" s="30">
        <f>L15</f>
        <v>0</v>
      </c>
      <c r="M17" s="30">
        <f>M15</f>
        <v>0</v>
      </c>
      <c r="N17" s="50">
        <f>M17/H17*100</f>
        <v>0</v>
      </c>
      <c r="O17" s="27"/>
      <c r="P17" s="27"/>
      <c r="Q17" s="27"/>
      <c r="R17" s="81"/>
    </row>
    <row r="18" spans="1:18" ht="315" customHeight="1">
      <c r="A18" s="62" t="s">
        <v>23</v>
      </c>
      <c r="B18" s="5" t="s">
        <v>39</v>
      </c>
      <c r="C18" s="20" t="s">
        <v>33</v>
      </c>
      <c r="D18" s="30">
        <f>D19+D20</f>
        <v>6706610</v>
      </c>
      <c r="E18" s="36">
        <v>43252</v>
      </c>
      <c r="F18" s="36">
        <f>F20</f>
        <v>44166</v>
      </c>
      <c r="G18" s="30">
        <f>D20</f>
        <v>6416610</v>
      </c>
      <c r="H18" s="30">
        <f>G18</f>
        <v>6416610</v>
      </c>
      <c r="I18" s="30">
        <v>6416609.3799999999</v>
      </c>
      <c r="J18" s="30">
        <f>I18</f>
        <v>6416609.3799999999</v>
      </c>
      <c r="K18" s="50">
        <f>J18/H18*100</f>
        <v>99.999990337577003</v>
      </c>
      <c r="L18" s="30">
        <f>I18</f>
        <v>6416609.3799999999</v>
      </c>
      <c r="M18" s="30">
        <f>L18</f>
        <v>6416609.3799999999</v>
      </c>
      <c r="N18" s="50">
        <f>M18/H18*100</f>
        <v>99.999990337577003</v>
      </c>
      <c r="O18" s="27" t="s">
        <v>123</v>
      </c>
      <c r="P18" s="27" t="s">
        <v>115</v>
      </c>
      <c r="Q18" s="27" t="s">
        <v>124</v>
      </c>
      <c r="R18" s="81"/>
    </row>
    <row r="19" spans="1:18" ht="18.75">
      <c r="A19" s="62"/>
      <c r="B19" s="9" t="s">
        <v>30</v>
      </c>
      <c r="C19" s="21"/>
      <c r="D19" s="30">
        <v>290000</v>
      </c>
      <c r="E19" s="36">
        <f>E18</f>
        <v>43252</v>
      </c>
      <c r="F19" s="36">
        <v>43497</v>
      </c>
      <c r="G19" s="30"/>
      <c r="H19" s="30"/>
      <c r="I19" s="30"/>
      <c r="J19" s="30"/>
      <c r="K19" s="50"/>
      <c r="L19" s="30"/>
      <c r="M19" s="30"/>
      <c r="N19" s="50"/>
      <c r="O19" s="27"/>
      <c r="P19" s="27"/>
      <c r="Q19" s="27"/>
      <c r="R19" s="81"/>
    </row>
    <row r="20" spans="1:18" ht="18.75">
      <c r="A20" s="62"/>
      <c r="B20" s="9" t="s">
        <v>31</v>
      </c>
      <c r="C20" s="21"/>
      <c r="D20" s="30">
        <v>6416610</v>
      </c>
      <c r="E20" s="36">
        <v>43983</v>
      </c>
      <c r="F20" s="36">
        <v>44166</v>
      </c>
      <c r="G20" s="30">
        <f t="shared" ref="G20:L20" si="0">G18</f>
        <v>6416610</v>
      </c>
      <c r="H20" s="30">
        <f t="shared" si="0"/>
        <v>6416610</v>
      </c>
      <c r="I20" s="30">
        <f t="shared" si="0"/>
        <v>6416609.3799999999</v>
      </c>
      <c r="J20" s="30">
        <f t="shared" si="0"/>
        <v>6416609.3799999999</v>
      </c>
      <c r="K20" s="50">
        <f t="shared" si="0"/>
        <v>99.999990337577003</v>
      </c>
      <c r="L20" s="30">
        <f t="shared" si="0"/>
        <v>6416609.3799999999</v>
      </c>
      <c r="M20" s="30">
        <f>L20</f>
        <v>6416609.3799999999</v>
      </c>
      <c r="N20" s="50">
        <f t="shared" ref="N20" si="1">M20/H20*100</f>
        <v>99.999990337577003</v>
      </c>
      <c r="O20" s="27"/>
      <c r="P20" s="27"/>
      <c r="Q20" s="27"/>
      <c r="R20" s="81"/>
    </row>
    <row r="21" spans="1:18" s="17" customFormat="1" ht="288.75" customHeight="1">
      <c r="A21" s="62" t="s">
        <v>25</v>
      </c>
      <c r="B21" s="51" t="s">
        <v>40</v>
      </c>
      <c r="C21" s="52" t="s">
        <v>33</v>
      </c>
      <c r="D21" s="34">
        <f>D22+D23</f>
        <v>83550896</v>
      </c>
      <c r="E21" s="39">
        <f>E22</f>
        <v>43647</v>
      </c>
      <c r="F21" s="39">
        <v>44896</v>
      </c>
      <c r="G21" s="34">
        <f>D22</f>
        <v>1469476</v>
      </c>
      <c r="H21" s="34">
        <f>G21</f>
        <v>1469476</v>
      </c>
      <c r="I21" s="34">
        <v>1469475.8</v>
      </c>
      <c r="J21" s="34">
        <f>I21</f>
        <v>1469475.8</v>
      </c>
      <c r="K21" s="54">
        <f>J21/H21*100</f>
        <v>99.999986389706265</v>
      </c>
      <c r="L21" s="34">
        <f>I21</f>
        <v>1469475.8</v>
      </c>
      <c r="M21" s="34">
        <f>L21</f>
        <v>1469475.8</v>
      </c>
      <c r="N21" s="54">
        <f>M21/H21*100</f>
        <v>99.999986389706265</v>
      </c>
      <c r="O21" s="35" t="s">
        <v>123</v>
      </c>
      <c r="P21" s="35" t="s">
        <v>115</v>
      </c>
      <c r="Q21" s="35" t="s">
        <v>125</v>
      </c>
      <c r="R21" s="81"/>
    </row>
    <row r="22" spans="1:18" s="17" customFormat="1" ht="18.75">
      <c r="A22" s="68"/>
      <c r="B22" s="53" t="s">
        <v>30</v>
      </c>
      <c r="C22" s="24"/>
      <c r="D22" s="34">
        <v>1469476</v>
      </c>
      <c r="E22" s="39">
        <v>43647</v>
      </c>
      <c r="F22" s="39">
        <v>44166</v>
      </c>
      <c r="G22" s="34">
        <f>G21</f>
        <v>1469476</v>
      </c>
      <c r="H22" s="34">
        <f t="shared" ref="H22" si="2">G22</f>
        <v>1469476</v>
      </c>
      <c r="I22" s="34">
        <f>I21</f>
        <v>1469475.8</v>
      </c>
      <c r="J22" s="34">
        <f>J21</f>
        <v>1469475.8</v>
      </c>
      <c r="K22" s="54">
        <f>J22/H22*100</f>
        <v>99.999986389706265</v>
      </c>
      <c r="L22" s="34">
        <f>L21</f>
        <v>1469475.8</v>
      </c>
      <c r="M22" s="34">
        <f t="shared" ref="M22" si="3">L22</f>
        <v>1469475.8</v>
      </c>
      <c r="N22" s="54">
        <f>M22/H22*100</f>
        <v>99.999986389706265</v>
      </c>
      <c r="O22" s="35"/>
      <c r="P22" s="35"/>
      <c r="Q22" s="35"/>
      <c r="R22" s="81"/>
    </row>
    <row r="23" spans="1:18" s="17" customFormat="1" ht="18.75">
      <c r="A23" s="68"/>
      <c r="B23" s="53" t="s">
        <v>31</v>
      </c>
      <c r="C23" s="24"/>
      <c r="D23" s="34">
        <v>82081420</v>
      </c>
      <c r="E23" s="39">
        <v>44470</v>
      </c>
      <c r="F23" s="39">
        <v>44896</v>
      </c>
      <c r="G23" s="34"/>
      <c r="H23" s="34"/>
      <c r="I23" s="34"/>
      <c r="J23" s="34"/>
      <c r="K23" s="54"/>
      <c r="L23" s="34"/>
      <c r="M23" s="34"/>
      <c r="N23" s="54"/>
      <c r="O23" s="35"/>
      <c r="P23" s="35"/>
      <c r="Q23" s="35"/>
      <c r="R23" s="81"/>
    </row>
    <row r="24" spans="1:18" ht="380.25" customHeight="1">
      <c r="A24" s="62" t="s">
        <v>41</v>
      </c>
      <c r="B24" s="5" t="s">
        <v>42</v>
      </c>
      <c r="C24" s="20" t="s">
        <v>33</v>
      </c>
      <c r="D24" s="30">
        <v>30232722</v>
      </c>
      <c r="E24" s="36" t="s">
        <v>95</v>
      </c>
      <c r="F24" s="36" t="s">
        <v>88</v>
      </c>
      <c r="G24" s="30">
        <v>1653670</v>
      </c>
      <c r="H24" s="30">
        <f>G24</f>
        <v>1653670</v>
      </c>
      <c r="I24" s="30">
        <v>0</v>
      </c>
      <c r="J24" s="30">
        <f>I24</f>
        <v>0</v>
      </c>
      <c r="K24" s="50">
        <f>J24/H24*100</f>
        <v>0</v>
      </c>
      <c r="L24" s="30">
        <v>0</v>
      </c>
      <c r="M24" s="30">
        <f>L24</f>
        <v>0</v>
      </c>
      <c r="N24" s="50">
        <f>M24/H24*100</f>
        <v>0</v>
      </c>
      <c r="O24" s="27" t="s">
        <v>108</v>
      </c>
      <c r="P24" s="27" t="s">
        <v>141</v>
      </c>
      <c r="Q24" s="27" t="s">
        <v>142</v>
      </c>
      <c r="R24" s="83"/>
    </row>
    <row r="25" spans="1:18" ht="18.75">
      <c r="A25" s="62"/>
      <c r="B25" s="9" t="s">
        <v>30</v>
      </c>
      <c r="C25" s="21"/>
      <c r="D25" s="30">
        <v>511522</v>
      </c>
      <c r="E25" s="36" t="s">
        <v>95</v>
      </c>
      <c r="F25" s="36" t="s">
        <v>96</v>
      </c>
      <c r="G25" s="30"/>
      <c r="H25" s="30"/>
      <c r="I25" s="30"/>
      <c r="J25" s="30"/>
      <c r="K25" s="50"/>
      <c r="L25" s="30"/>
      <c r="M25" s="30"/>
      <c r="N25" s="40"/>
      <c r="O25" s="27"/>
      <c r="P25" s="27"/>
      <c r="Q25" s="27"/>
      <c r="R25" s="81"/>
    </row>
    <row r="26" spans="1:18" ht="18.75">
      <c r="A26" s="62"/>
      <c r="B26" s="9" t="s">
        <v>31</v>
      </c>
      <c r="C26" s="21"/>
      <c r="D26" s="30">
        <v>29721200</v>
      </c>
      <c r="E26" s="36" t="s">
        <v>93</v>
      </c>
      <c r="F26" s="36" t="s">
        <v>88</v>
      </c>
      <c r="G26" s="30">
        <f>G24</f>
        <v>1653670</v>
      </c>
      <c r="H26" s="30">
        <f>G26</f>
        <v>1653670</v>
      </c>
      <c r="I26" s="30">
        <v>0</v>
      </c>
      <c r="J26" s="30">
        <v>0</v>
      </c>
      <c r="K26" s="50">
        <f t="shared" ref="K26" si="4">J26/H26*100</f>
        <v>0</v>
      </c>
      <c r="L26" s="30">
        <v>0</v>
      </c>
      <c r="M26" s="30">
        <f t="shared" ref="M26" si="5">L26</f>
        <v>0</v>
      </c>
      <c r="N26" s="40">
        <f>M26/H26*100</f>
        <v>0</v>
      </c>
      <c r="O26" s="27"/>
      <c r="P26" s="27"/>
      <c r="Q26" s="27"/>
      <c r="R26" s="81"/>
    </row>
    <row r="27" spans="1:18" ht="369.75" customHeight="1">
      <c r="A27" s="62" t="s">
        <v>43</v>
      </c>
      <c r="B27" s="5" t="s">
        <v>46</v>
      </c>
      <c r="C27" s="20" t="s">
        <v>33</v>
      </c>
      <c r="D27" s="30">
        <v>12529120</v>
      </c>
      <c r="E27" s="36" t="s">
        <v>97</v>
      </c>
      <c r="F27" s="36" t="s">
        <v>98</v>
      </c>
      <c r="G27" s="30">
        <v>1429234</v>
      </c>
      <c r="H27" s="30">
        <f>G27</f>
        <v>1429234</v>
      </c>
      <c r="I27" s="30">
        <v>0</v>
      </c>
      <c r="J27" s="30">
        <f>I27</f>
        <v>0</v>
      </c>
      <c r="K27" s="50">
        <f>J27/H27*100</f>
        <v>0</v>
      </c>
      <c r="L27" s="30">
        <v>0</v>
      </c>
      <c r="M27" s="30">
        <f>L27</f>
        <v>0</v>
      </c>
      <c r="N27" s="40">
        <f>M27/H27*100</f>
        <v>0</v>
      </c>
      <c r="O27" s="27" t="s">
        <v>108</v>
      </c>
      <c r="P27" s="27" t="s">
        <v>141</v>
      </c>
      <c r="Q27" s="27" t="s">
        <v>142</v>
      </c>
      <c r="R27" s="83"/>
    </row>
    <row r="28" spans="1:18" ht="18.75">
      <c r="A28" s="62"/>
      <c r="B28" s="9" t="s">
        <v>30</v>
      </c>
      <c r="C28" s="21"/>
      <c r="D28" s="30">
        <v>474700</v>
      </c>
      <c r="E28" s="36" t="s">
        <v>97</v>
      </c>
      <c r="F28" s="36" t="s">
        <v>96</v>
      </c>
      <c r="G28" s="30"/>
      <c r="H28" s="30"/>
      <c r="I28" s="30"/>
      <c r="J28" s="30"/>
      <c r="K28" s="50"/>
      <c r="L28" s="30"/>
      <c r="M28" s="30"/>
      <c r="N28" s="40"/>
      <c r="O28" s="27"/>
      <c r="P28" s="27"/>
      <c r="Q28" s="27"/>
      <c r="R28" s="81"/>
    </row>
    <row r="29" spans="1:18" ht="18.75">
      <c r="A29" s="62"/>
      <c r="B29" s="9" t="s">
        <v>31</v>
      </c>
      <c r="C29" s="21"/>
      <c r="D29" s="30">
        <v>12054420</v>
      </c>
      <c r="E29" s="36" t="s">
        <v>93</v>
      </c>
      <c r="F29" s="36" t="s">
        <v>98</v>
      </c>
      <c r="G29" s="30">
        <f>G27</f>
        <v>1429234</v>
      </c>
      <c r="H29" s="30">
        <f t="shared" ref="H29" si="6">G29</f>
        <v>1429234</v>
      </c>
      <c r="I29" s="30">
        <v>0</v>
      </c>
      <c r="J29" s="30">
        <v>0</v>
      </c>
      <c r="K29" s="50">
        <f t="shared" ref="K29" si="7">J29/H29*100</f>
        <v>0</v>
      </c>
      <c r="L29" s="30">
        <f>L27</f>
        <v>0</v>
      </c>
      <c r="M29" s="30">
        <f>L29</f>
        <v>0</v>
      </c>
      <c r="N29" s="40">
        <f t="shared" ref="N29" si="8">M29/H29*100</f>
        <v>0</v>
      </c>
      <c r="O29" s="27"/>
      <c r="P29" s="27"/>
      <c r="Q29" s="27"/>
      <c r="R29" s="81"/>
    </row>
    <row r="30" spans="1:18" ht="301.5" customHeight="1">
      <c r="A30" s="62" t="s">
        <v>27</v>
      </c>
      <c r="B30" s="5" t="s">
        <v>47</v>
      </c>
      <c r="C30" s="20" t="s">
        <v>33</v>
      </c>
      <c r="D30" s="30">
        <f>D31+D32</f>
        <v>4529888</v>
      </c>
      <c r="E30" s="36" t="s">
        <v>95</v>
      </c>
      <c r="F30" s="36" t="s">
        <v>99</v>
      </c>
      <c r="G30" s="30">
        <v>1653938</v>
      </c>
      <c r="H30" s="30">
        <f>G30</f>
        <v>1653938</v>
      </c>
      <c r="I30" s="30">
        <v>1654433.44</v>
      </c>
      <c r="J30" s="30">
        <f>I30</f>
        <v>1654433.44</v>
      </c>
      <c r="K30" s="50">
        <f>J30/H30*100</f>
        <v>100.02995517365221</v>
      </c>
      <c r="L30" s="30">
        <f>I30</f>
        <v>1654433.44</v>
      </c>
      <c r="M30" s="30">
        <f>L30</f>
        <v>1654433.44</v>
      </c>
      <c r="N30" s="50">
        <f>M30/H30*100</f>
        <v>100.02995517365221</v>
      </c>
      <c r="O30" s="27" t="s">
        <v>81</v>
      </c>
      <c r="P30" s="27" t="s">
        <v>110</v>
      </c>
      <c r="Q30" s="27" t="s">
        <v>111</v>
      </c>
      <c r="R30" s="81"/>
    </row>
    <row r="31" spans="1:18" ht="18.75">
      <c r="A31" s="62"/>
      <c r="B31" s="9" t="s">
        <v>30</v>
      </c>
      <c r="C31" s="21"/>
      <c r="D31" s="30">
        <v>288506</v>
      </c>
      <c r="E31" s="36" t="s">
        <v>95</v>
      </c>
      <c r="F31" s="36" t="s">
        <v>100</v>
      </c>
      <c r="G31" s="30"/>
      <c r="H31" s="30"/>
      <c r="I31" s="30"/>
      <c r="J31" s="30"/>
      <c r="K31" s="50"/>
      <c r="L31" s="30"/>
      <c r="M31" s="30"/>
      <c r="N31" s="50"/>
      <c r="O31" s="27"/>
      <c r="P31" s="27"/>
      <c r="Q31" s="27"/>
      <c r="R31" s="81"/>
    </row>
    <row r="32" spans="1:18" ht="18.75">
      <c r="A32" s="62"/>
      <c r="B32" s="9" t="s">
        <v>31</v>
      </c>
      <c r="C32" s="21"/>
      <c r="D32" s="30">
        <v>4241382</v>
      </c>
      <c r="E32" s="36">
        <v>44075</v>
      </c>
      <c r="F32" s="36" t="s">
        <v>99</v>
      </c>
      <c r="G32" s="30">
        <f>G30</f>
        <v>1653938</v>
      </c>
      <c r="H32" s="30">
        <f t="shared" ref="H32" si="9">G32</f>
        <v>1653938</v>
      </c>
      <c r="I32" s="30">
        <f>I30</f>
        <v>1654433.44</v>
      </c>
      <c r="J32" s="30">
        <f>J30</f>
        <v>1654433.44</v>
      </c>
      <c r="K32" s="50">
        <f>J32/H32*100</f>
        <v>100.02995517365221</v>
      </c>
      <c r="L32" s="30">
        <f>L30</f>
        <v>1654433.44</v>
      </c>
      <c r="M32" s="30">
        <f t="shared" ref="M32" si="10">L32</f>
        <v>1654433.44</v>
      </c>
      <c r="N32" s="50">
        <f t="shared" ref="N32" si="11">M32/H32*100</f>
        <v>100.02995517365221</v>
      </c>
      <c r="O32" s="27"/>
      <c r="P32" s="27"/>
      <c r="Q32" s="27"/>
      <c r="R32" s="81"/>
    </row>
    <row r="33" spans="1:18" ht="252.75" customHeight="1">
      <c r="A33" s="62" t="s">
        <v>48</v>
      </c>
      <c r="B33" s="5" t="s">
        <v>49</v>
      </c>
      <c r="C33" s="20" t="s">
        <v>33</v>
      </c>
      <c r="D33" s="30">
        <f>D34+D35</f>
        <v>15492993</v>
      </c>
      <c r="E33" s="36">
        <v>43709</v>
      </c>
      <c r="F33" s="36">
        <v>44166</v>
      </c>
      <c r="G33" s="30">
        <f>D35</f>
        <v>14736188</v>
      </c>
      <c r="H33" s="30">
        <f>G33</f>
        <v>14736188</v>
      </c>
      <c r="I33" s="30">
        <v>0</v>
      </c>
      <c r="J33" s="30">
        <f>I33</f>
        <v>0</v>
      </c>
      <c r="K33" s="40">
        <f>J33/H33*100</f>
        <v>0</v>
      </c>
      <c r="L33" s="30">
        <v>0</v>
      </c>
      <c r="M33" s="30">
        <f>L33</f>
        <v>0</v>
      </c>
      <c r="N33" s="50">
        <f>M33/H33*100</f>
        <v>0</v>
      </c>
      <c r="O33" s="27" t="s">
        <v>108</v>
      </c>
      <c r="P33" s="27" t="s">
        <v>127</v>
      </c>
      <c r="Q33" s="27" t="s">
        <v>128</v>
      </c>
      <c r="R33" s="81"/>
    </row>
    <row r="34" spans="1:18" ht="18.75">
      <c r="A34" s="62"/>
      <c r="B34" s="9" t="s">
        <v>30</v>
      </c>
      <c r="C34" s="21"/>
      <c r="D34" s="30">
        <v>756805</v>
      </c>
      <c r="E34" s="36">
        <v>43709</v>
      </c>
      <c r="F34" s="36">
        <v>43800</v>
      </c>
      <c r="G34" s="30"/>
      <c r="H34" s="30"/>
      <c r="I34" s="30"/>
      <c r="J34" s="30"/>
      <c r="K34" s="40"/>
      <c r="L34" s="30"/>
      <c r="M34" s="30"/>
      <c r="N34" s="50"/>
      <c r="O34" s="27"/>
      <c r="P34" s="27"/>
      <c r="Q34" s="27"/>
      <c r="R34" s="81"/>
    </row>
    <row r="35" spans="1:18" ht="18.75">
      <c r="A35" s="62"/>
      <c r="B35" s="9" t="s">
        <v>31</v>
      </c>
      <c r="C35" s="21"/>
      <c r="D35" s="30">
        <v>14736188</v>
      </c>
      <c r="E35" s="36">
        <v>44013</v>
      </c>
      <c r="F35" s="36">
        <v>44166</v>
      </c>
      <c r="G35" s="30">
        <f>G33</f>
        <v>14736188</v>
      </c>
      <c r="H35" s="30">
        <f t="shared" ref="H35" si="12">G35</f>
        <v>14736188</v>
      </c>
      <c r="I35" s="30">
        <v>0</v>
      </c>
      <c r="J35" s="30">
        <v>0</v>
      </c>
      <c r="K35" s="40">
        <f>J35/H35*100</f>
        <v>0</v>
      </c>
      <c r="L35" s="30">
        <f>L33</f>
        <v>0</v>
      </c>
      <c r="M35" s="30">
        <f t="shared" ref="M35" si="13">L35</f>
        <v>0</v>
      </c>
      <c r="N35" s="50">
        <f t="shared" ref="N35" si="14">M35/H35*100</f>
        <v>0</v>
      </c>
      <c r="O35" s="27"/>
      <c r="P35" s="27"/>
      <c r="Q35" s="27"/>
      <c r="R35" s="81"/>
    </row>
    <row r="36" spans="1:18" ht="244.5" customHeight="1">
      <c r="A36" s="62" t="s">
        <v>29</v>
      </c>
      <c r="B36" s="5" t="s">
        <v>50</v>
      </c>
      <c r="C36" s="20" t="s">
        <v>33</v>
      </c>
      <c r="D36" s="30">
        <f>D37+D38</f>
        <v>2014976</v>
      </c>
      <c r="E36" s="36">
        <v>43556</v>
      </c>
      <c r="F36" s="36">
        <v>44013</v>
      </c>
      <c r="G36" s="30">
        <f>D38</f>
        <v>1877466</v>
      </c>
      <c r="H36" s="30">
        <f>G36</f>
        <v>1877466</v>
      </c>
      <c r="I36" s="30">
        <v>908618.4</v>
      </c>
      <c r="J36" s="30">
        <f>I36</f>
        <v>908618.4</v>
      </c>
      <c r="K36" s="50">
        <f>J36/H36*100</f>
        <v>48.395997583977554</v>
      </c>
      <c r="L36" s="30">
        <f>I36</f>
        <v>908618.4</v>
      </c>
      <c r="M36" s="30">
        <f>L36</f>
        <v>908618.4</v>
      </c>
      <c r="N36" s="50">
        <f>M36/H36*100</f>
        <v>48.395997583977554</v>
      </c>
      <c r="O36" s="27" t="s">
        <v>83</v>
      </c>
      <c r="P36" s="27" t="s">
        <v>101</v>
      </c>
      <c r="Q36" s="27" t="s">
        <v>102</v>
      </c>
      <c r="R36" s="81"/>
    </row>
    <row r="37" spans="1:18" ht="18.75">
      <c r="A37" s="62"/>
      <c r="B37" s="9" t="s">
        <v>30</v>
      </c>
      <c r="C37" s="21"/>
      <c r="D37" s="31">
        <v>137510</v>
      </c>
      <c r="E37" s="36">
        <v>43556</v>
      </c>
      <c r="F37" s="36">
        <v>43678</v>
      </c>
      <c r="G37" s="30"/>
      <c r="H37" s="30"/>
      <c r="I37" s="30"/>
      <c r="J37" s="30"/>
      <c r="K37" s="50"/>
      <c r="L37" s="30"/>
      <c r="M37" s="30"/>
      <c r="N37" s="50"/>
      <c r="O37" s="27"/>
      <c r="P37" s="27"/>
      <c r="Q37" s="27"/>
      <c r="R37" s="81"/>
    </row>
    <row r="38" spans="1:18" ht="18.75">
      <c r="A38" s="62"/>
      <c r="B38" s="9" t="s">
        <v>31</v>
      </c>
      <c r="C38" s="21"/>
      <c r="D38" s="31">
        <v>1877466</v>
      </c>
      <c r="E38" s="36">
        <v>43922</v>
      </c>
      <c r="F38" s="36">
        <v>44013</v>
      </c>
      <c r="G38" s="30">
        <f>D38</f>
        <v>1877466</v>
      </c>
      <c r="H38" s="30">
        <f t="shared" ref="H38" si="15">G38</f>
        <v>1877466</v>
      </c>
      <c r="I38" s="30">
        <f>I36</f>
        <v>908618.4</v>
      </c>
      <c r="J38" s="30">
        <f>J36</f>
        <v>908618.4</v>
      </c>
      <c r="K38" s="50">
        <f t="shared" ref="K38" si="16">J38/H38*100</f>
        <v>48.395997583977554</v>
      </c>
      <c r="L38" s="30">
        <f>L36</f>
        <v>908618.4</v>
      </c>
      <c r="M38" s="30">
        <f t="shared" ref="M38" si="17">L38</f>
        <v>908618.4</v>
      </c>
      <c r="N38" s="50">
        <f t="shared" ref="N38:N41" si="18">M38/H38*100</f>
        <v>48.395997583977554</v>
      </c>
      <c r="O38" s="27"/>
      <c r="P38" s="27"/>
      <c r="Q38" s="27"/>
      <c r="R38" s="81"/>
    </row>
    <row r="39" spans="1:18" ht="374.25" customHeight="1">
      <c r="A39" s="62" t="s">
        <v>51</v>
      </c>
      <c r="B39" s="9" t="s">
        <v>52</v>
      </c>
      <c r="C39" s="20" t="s">
        <v>33</v>
      </c>
      <c r="D39" s="30">
        <v>2875630</v>
      </c>
      <c r="E39" s="36" t="s">
        <v>93</v>
      </c>
      <c r="F39" s="36" t="s">
        <v>103</v>
      </c>
      <c r="G39" s="30">
        <v>263600</v>
      </c>
      <c r="H39" s="30">
        <f>G39</f>
        <v>263600</v>
      </c>
      <c r="I39" s="30">
        <v>0</v>
      </c>
      <c r="J39" s="30">
        <v>0</v>
      </c>
      <c r="K39" s="40">
        <v>0</v>
      </c>
      <c r="L39" s="30">
        <v>0</v>
      </c>
      <c r="M39" s="30">
        <f>L39</f>
        <v>0</v>
      </c>
      <c r="N39" s="50">
        <f t="shared" si="18"/>
        <v>0</v>
      </c>
      <c r="O39" s="27" t="s">
        <v>108</v>
      </c>
      <c r="P39" s="27" t="s">
        <v>141</v>
      </c>
      <c r="Q39" s="27" t="s">
        <v>142</v>
      </c>
      <c r="R39" s="81"/>
    </row>
    <row r="40" spans="1:18" ht="18.75">
      <c r="A40" s="62"/>
      <c r="B40" s="9" t="s">
        <v>30</v>
      </c>
      <c r="C40" s="21"/>
      <c r="D40" s="82"/>
      <c r="E40" s="36"/>
      <c r="F40" s="36"/>
      <c r="G40" s="30"/>
      <c r="H40" s="30"/>
      <c r="I40" s="30"/>
      <c r="J40" s="30"/>
      <c r="K40" s="40"/>
      <c r="L40" s="30"/>
      <c r="M40" s="30"/>
      <c r="N40" s="50"/>
      <c r="O40" s="27"/>
      <c r="P40" s="27"/>
      <c r="Q40" s="27"/>
      <c r="R40" s="81"/>
    </row>
    <row r="41" spans="1:18" ht="18.75">
      <c r="A41" s="62"/>
      <c r="B41" s="9" t="s">
        <v>31</v>
      </c>
      <c r="C41" s="21"/>
      <c r="D41" s="30">
        <f>D39</f>
        <v>2875630</v>
      </c>
      <c r="E41" s="36" t="s">
        <v>93</v>
      </c>
      <c r="F41" s="36" t="s">
        <v>103</v>
      </c>
      <c r="G41" s="30">
        <f>G39</f>
        <v>263600</v>
      </c>
      <c r="H41" s="30">
        <f t="shared" ref="H41" si="19">G41</f>
        <v>263600</v>
      </c>
      <c r="I41" s="30">
        <v>0</v>
      </c>
      <c r="J41" s="30">
        <v>0</v>
      </c>
      <c r="K41" s="40">
        <v>0</v>
      </c>
      <c r="L41" s="30">
        <v>0</v>
      </c>
      <c r="M41" s="30">
        <f t="shared" ref="M41" si="20">L41</f>
        <v>0</v>
      </c>
      <c r="N41" s="50">
        <f t="shared" si="18"/>
        <v>0</v>
      </c>
      <c r="O41" s="27"/>
      <c r="P41" s="27"/>
      <c r="Q41" s="27"/>
      <c r="R41" s="81"/>
    </row>
    <row r="42" spans="1:18" ht="216" customHeight="1">
      <c r="A42" s="62" t="s">
        <v>53</v>
      </c>
      <c r="B42" s="9" t="s">
        <v>55</v>
      </c>
      <c r="C42" s="20" t="s">
        <v>33</v>
      </c>
      <c r="D42" s="30">
        <f>D43+D44</f>
        <v>3942549</v>
      </c>
      <c r="E42" s="36">
        <v>43922</v>
      </c>
      <c r="F42" s="36">
        <f>F44</f>
        <v>44621</v>
      </c>
      <c r="G42" s="30">
        <f>D43</f>
        <v>258003</v>
      </c>
      <c r="H42" s="30">
        <f>G42</f>
        <v>258003</v>
      </c>
      <c r="I42" s="30">
        <v>258002.34</v>
      </c>
      <c r="J42" s="30">
        <f>I42</f>
        <v>258002.34</v>
      </c>
      <c r="K42" s="50">
        <f>J42/H42*100</f>
        <v>99.999744189021058</v>
      </c>
      <c r="L42" s="30">
        <f>I42</f>
        <v>258002.34</v>
      </c>
      <c r="M42" s="30">
        <f>L42</f>
        <v>258002.34</v>
      </c>
      <c r="N42" s="50">
        <f>M42/G42*100</f>
        <v>99.999744189021058</v>
      </c>
      <c r="O42" s="27" t="s">
        <v>123</v>
      </c>
      <c r="P42" s="27" t="s">
        <v>115</v>
      </c>
      <c r="Q42" s="27" t="s">
        <v>129</v>
      </c>
      <c r="R42" s="81"/>
    </row>
    <row r="43" spans="1:18" ht="18.75">
      <c r="A43" s="62"/>
      <c r="B43" s="9" t="s">
        <v>30</v>
      </c>
      <c r="C43" s="21"/>
      <c r="D43" s="30">
        <v>258003</v>
      </c>
      <c r="E43" s="36">
        <f>E42</f>
        <v>43922</v>
      </c>
      <c r="F43" s="36">
        <v>44136</v>
      </c>
      <c r="G43" s="30">
        <f>D43</f>
        <v>258003</v>
      </c>
      <c r="H43" s="30">
        <f>G43</f>
        <v>258003</v>
      </c>
      <c r="I43" s="30">
        <f>I42</f>
        <v>258002.34</v>
      </c>
      <c r="J43" s="30">
        <f>J42</f>
        <v>258002.34</v>
      </c>
      <c r="K43" s="50">
        <f>K42</f>
        <v>99.999744189021058</v>
      </c>
      <c r="L43" s="30">
        <f>L42</f>
        <v>258002.34</v>
      </c>
      <c r="M43" s="30">
        <f>L43</f>
        <v>258002.34</v>
      </c>
      <c r="N43" s="50">
        <f>M43/G43*100</f>
        <v>99.999744189021058</v>
      </c>
      <c r="O43" s="27"/>
      <c r="P43" s="27"/>
      <c r="Q43" s="27"/>
      <c r="R43" s="81"/>
    </row>
    <row r="44" spans="1:18" ht="18.75">
      <c r="A44" s="62"/>
      <c r="B44" s="9" t="s">
        <v>31</v>
      </c>
      <c r="C44" s="21"/>
      <c r="D44" s="30">
        <v>3684546</v>
      </c>
      <c r="E44" s="36">
        <v>44378</v>
      </c>
      <c r="F44" s="36">
        <v>44621</v>
      </c>
      <c r="G44" s="30"/>
      <c r="H44" s="30"/>
      <c r="I44" s="30"/>
      <c r="J44" s="30"/>
      <c r="K44" s="40"/>
      <c r="L44" s="30"/>
      <c r="M44" s="30"/>
      <c r="N44" s="50"/>
      <c r="O44" s="27"/>
      <c r="P44" s="27"/>
      <c r="Q44" s="27"/>
      <c r="R44" s="81"/>
    </row>
    <row r="45" spans="1:18" ht="195.75" customHeight="1">
      <c r="A45" s="62" t="s">
        <v>54</v>
      </c>
      <c r="B45" s="9" t="s">
        <v>56</v>
      </c>
      <c r="C45" s="20" t="s">
        <v>33</v>
      </c>
      <c r="D45" s="30">
        <v>1899118</v>
      </c>
      <c r="E45" s="36">
        <v>43922</v>
      </c>
      <c r="F45" s="36">
        <f>F47</f>
        <v>43983</v>
      </c>
      <c r="G45" s="30">
        <f>D45</f>
        <v>1899118</v>
      </c>
      <c r="H45" s="30">
        <f>G45</f>
        <v>1899118</v>
      </c>
      <c r="I45" s="30">
        <v>50908.800000000003</v>
      </c>
      <c r="J45" s="30">
        <f>I45</f>
        <v>50908.800000000003</v>
      </c>
      <c r="K45" s="50">
        <f>J45/H45*100</f>
        <v>2.6806549145445415</v>
      </c>
      <c r="L45" s="30">
        <f>I45</f>
        <v>50908.800000000003</v>
      </c>
      <c r="M45" s="30">
        <f>L45</f>
        <v>50908.800000000003</v>
      </c>
      <c r="N45" s="50">
        <f>M45/H45*100</f>
        <v>2.6806549145445415</v>
      </c>
      <c r="O45" s="27" t="s">
        <v>83</v>
      </c>
      <c r="P45" s="27" t="s">
        <v>101</v>
      </c>
      <c r="Q45" s="27" t="s">
        <v>102</v>
      </c>
      <c r="R45" s="83"/>
    </row>
    <row r="46" spans="1:18" ht="18.75">
      <c r="A46" s="62"/>
      <c r="B46" s="9" t="s">
        <v>30</v>
      </c>
      <c r="C46" s="21"/>
      <c r="D46" s="30"/>
      <c r="E46" s="36"/>
      <c r="F46" s="36"/>
      <c r="G46" s="30"/>
      <c r="H46" s="30"/>
      <c r="I46" s="30"/>
      <c r="J46" s="30"/>
      <c r="K46" s="50"/>
      <c r="L46" s="30"/>
      <c r="M46" s="30"/>
      <c r="N46" s="50"/>
      <c r="O46" s="27"/>
      <c r="P46" s="27"/>
      <c r="Q46" s="27"/>
      <c r="R46" s="65"/>
    </row>
    <row r="47" spans="1:18" ht="18.75">
      <c r="A47" s="62"/>
      <c r="B47" s="9" t="s">
        <v>31</v>
      </c>
      <c r="C47" s="21"/>
      <c r="D47" s="30">
        <f>D45</f>
        <v>1899118</v>
      </c>
      <c r="E47" s="36">
        <f>E45</f>
        <v>43922</v>
      </c>
      <c r="F47" s="36">
        <v>43983</v>
      </c>
      <c r="G47" s="30">
        <f t="shared" ref="G47" si="21">D47</f>
        <v>1899118</v>
      </c>
      <c r="H47" s="30">
        <f t="shared" ref="H47" si="22">G47</f>
        <v>1899118</v>
      </c>
      <c r="I47" s="30">
        <f t="shared" ref="I47:N47" si="23">I45</f>
        <v>50908.800000000003</v>
      </c>
      <c r="J47" s="30">
        <f t="shared" si="23"/>
        <v>50908.800000000003</v>
      </c>
      <c r="K47" s="50">
        <f t="shared" si="23"/>
        <v>2.6806549145445415</v>
      </c>
      <c r="L47" s="30">
        <f t="shared" si="23"/>
        <v>50908.800000000003</v>
      </c>
      <c r="M47" s="30">
        <f t="shared" si="23"/>
        <v>50908.800000000003</v>
      </c>
      <c r="N47" s="50">
        <f t="shared" si="23"/>
        <v>2.6806549145445415</v>
      </c>
      <c r="O47" s="27"/>
      <c r="P47" s="27"/>
      <c r="Q47" s="27"/>
      <c r="R47" s="65"/>
    </row>
    <row r="48" spans="1:18" s="13" customFormat="1" ht="20.25" customHeight="1">
      <c r="A48" s="66"/>
      <c r="B48" s="94" t="s">
        <v>35</v>
      </c>
      <c r="C48" s="95"/>
      <c r="D48" s="96"/>
      <c r="E48" s="37"/>
      <c r="F48" s="37"/>
      <c r="G48" s="33"/>
      <c r="H48" s="33"/>
      <c r="I48" s="84">
        <f>I45+I42+I39+I36+I33+I30+I27+I24+I21+I18+I15</f>
        <v>10758048.16</v>
      </c>
      <c r="J48" s="84"/>
      <c r="K48" s="84"/>
      <c r="L48" s="33"/>
      <c r="M48" s="33"/>
      <c r="N48" s="42"/>
      <c r="O48" s="29"/>
      <c r="P48" s="29"/>
      <c r="Q48" s="29"/>
      <c r="R48" s="67"/>
    </row>
    <row r="49" spans="1:18" s="17" customFormat="1" ht="212.25" customHeight="1">
      <c r="A49" s="62" t="s">
        <v>58</v>
      </c>
      <c r="B49" s="51" t="s">
        <v>57</v>
      </c>
      <c r="C49" s="24" t="s">
        <v>35</v>
      </c>
      <c r="D49" s="34">
        <f>D51</f>
        <v>2103230</v>
      </c>
      <c r="E49" s="39">
        <v>43983</v>
      </c>
      <c r="F49" s="39">
        <f>F51</f>
        <v>44166</v>
      </c>
      <c r="G49" s="34">
        <f>D49</f>
        <v>2103230</v>
      </c>
      <c r="H49" s="34">
        <f>G49</f>
        <v>2103230</v>
      </c>
      <c r="I49" s="34">
        <v>1929423.04</v>
      </c>
      <c r="J49" s="34">
        <f>I49</f>
        <v>1929423.04</v>
      </c>
      <c r="K49" s="34">
        <f>J49/H49*100</f>
        <v>91.736188624163788</v>
      </c>
      <c r="L49" s="34">
        <f>I49</f>
        <v>1929423.04</v>
      </c>
      <c r="M49" s="34">
        <f>L49</f>
        <v>1929423.04</v>
      </c>
      <c r="N49" s="54">
        <f>ROUND(M49/H49*100,2)</f>
        <v>91.74</v>
      </c>
      <c r="O49" s="35" t="s">
        <v>123</v>
      </c>
      <c r="P49" s="35" t="s">
        <v>115</v>
      </c>
      <c r="Q49" s="35" t="s">
        <v>130</v>
      </c>
      <c r="R49" s="81"/>
    </row>
    <row r="50" spans="1:18" ht="18.75">
      <c r="A50" s="62"/>
      <c r="B50" s="9" t="s">
        <v>30</v>
      </c>
      <c r="C50" s="21"/>
      <c r="D50" s="30"/>
      <c r="E50" s="36"/>
      <c r="F50" s="36"/>
      <c r="G50" s="30"/>
      <c r="H50" s="30"/>
      <c r="I50" s="30"/>
      <c r="J50" s="30"/>
      <c r="K50" s="34"/>
      <c r="L50" s="30"/>
      <c r="M50" s="30"/>
      <c r="N50" s="54"/>
      <c r="O50" s="27"/>
      <c r="P50" s="27"/>
      <c r="Q50" s="27"/>
      <c r="R50" s="81"/>
    </row>
    <row r="51" spans="1:18" ht="18.75">
      <c r="A51" s="62"/>
      <c r="B51" s="9" t="s">
        <v>31</v>
      </c>
      <c r="C51" s="21"/>
      <c r="D51" s="30">
        <v>2103230</v>
      </c>
      <c r="E51" s="36">
        <f>E49</f>
        <v>43983</v>
      </c>
      <c r="F51" s="36">
        <v>44166</v>
      </c>
      <c r="G51" s="30">
        <f>G49</f>
        <v>2103230</v>
      </c>
      <c r="H51" s="30">
        <f>H49</f>
        <v>2103230</v>
      </c>
      <c r="I51" s="30">
        <f>I49</f>
        <v>1929423.04</v>
      </c>
      <c r="J51" s="30">
        <f>J49</f>
        <v>1929423.04</v>
      </c>
      <c r="K51" s="34">
        <f t="shared" ref="K51:K56" si="24">J51/H51*100</f>
        <v>91.736188624163788</v>
      </c>
      <c r="L51" s="30">
        <f>L49</f>
        <v>1929423.04</v>
      </c>
      <c r="M51" s="30">
        <f>M49</f>
        <v>1929423.04</v>
      </c>
      <c r="N51" s="54">
        <f t="shared" ref="N51:N56" si="25">ROUND(M51/H51*100,2)</f>
        <v>91.74</v>
      </c>
      <c r="O51" s="27"/>
      <c r="P51" s="27"/>
      <c r="Q51" s="27"/>
      <c r="R51" s="81"/>
    </row>
    <row r="52" spans="1:18" ht="195" customHeight="1">
      <c r="A52" s="62" t="s">
        <v>59</v>
      </c>
      <c r="B52" s="9" t="s">
        <v>60</v>
      </c>
      <c r="C52" s="24" t="s">
        <v>35</v>
      </c>
      <c r="D52" s="30">
        <v>1431419</v>
      </c>
      <c r="E52" s="36" t="s">
        <v>85</v>
      </c>
      <c r="F52" s="36" t="s">
        <v>104</v>
      </c>
      <c r="G52" s="30">
        <f>D52</f>
        <v>1431419</v>
      </c>
      <c r="H52" s="30">
        <f>G52</f>
        <v>1431419</v>
      </c>
      <c r="I52" s="30">
        <v>0</v>
      </c>
      <c r="J52" s="30">
        <f>I52</f>
        <v>0</v>
      </c>
      <c r="K52" s="34">
        <f t="shared" si="24"/>
        <v>0</v>
      </c>
      <c r="L52" s="30">
        <v>0</v>
      </c>
      <c r="M52" s="30">
        <f>L52</f>
        <v>0</v>
      </c>
      <c r="N52" s="54">
        <f t="shared" si="25"/>
        <v>0</v>
      </c>
      <c r="O52" s="27" t="s">
        <v>108</v>
      </c>
      <c r="P52" s="27" t="s">
        <v>112</v>
      </c>
      <c r="Q52" s="27" t="s">
        <v>113</v>
      </c>
      <c r="R52" s="81"/>
    </row>
    <row r="53" spans="1:18" ht="18.75">
      <c r="A53" s="62"/>
      <c r="B53" s="9" t="s">
        <v>30</v>
      </c>
      <c r="C53" s="21"/>
      <c r="D53" s="30"/>
      <c r="E53" s="36"/>
      <c r="F53" s="36"/>
      <c r="G53" s="30"/>
      <c r="H53" s="30"/>
      <c r="I53" s="30"/>
      <c r="J53" s="30"/>
      <c r="K53" s="34"/>
      <c r="L53" s="30"/>
      <c r="M53" s="30"/>
      <c r="N53" s="43"/>
      <c r="O53" s="27"/>
      <c r="P53" s="27"/>
      <c r="Q53" s="27"/>
      <c r="R53" s="81"/>
    </row>
    <row r="54" spans="1:18" ht="18.75">
      <c r="A54" s="62"/>
      <c r="B54" s="9" t="s">
        <v>31</v>
      </c>
      <c r="C54" s="21"/>
      <c r="D54" s="30">
        <f>D52</f>
        <v>1431419</v>
      </c>
      <c r="E54" s="36" t="str">
        <f>E52</f>
        <v>Август 2020</v>
      </c>
      <c r="F54" s="36">
        <v>44075</v>
      </c>
      <c r="G54" s="30">
        <f>G52</f>
        <v>1431419</v>
      </c>
      <c r="H54" s="30">
        <f>H52</f>
        <v>1431419</v>
      </c>
      <c r="I54" s="30">
        <f>I52</f>
        <v>0</v>
      </c>
      <c r="J54" s="30">
        <f>J52</f>
        <v>0</v>
      </c>
      <c r="K54" s="34">
        <f t="shared" si="24"/>
        <v>0</v>
      </c>
      <c r="L54" s="30">
        <f>L52</f>
        <v>0</v>
      </c>
      <c r="M54" s="30">
        <f>M52</f>
        <v>0</v>
      </c>
      <c r="N54" s="43">
        <f t="shared" si="25"/>
        <v>0</v>
      </c>
      <c r="O54" s="27"/>
      <c r="P54" s="27"/>
      <c r="Q54" s="27"/>
      <c r="R54" s="81"/>
    </row>
    <row r="55" spans="1:18" ht="172.5" customHeight="1">
      <c r="A55" s="62" t="s">
        <v>44</v>
      </c>
      <c r="B55" s="60" t="s">
        <v>82</v>
      </c>
      <c r="C55" s="24" t="s">
        <v>35</v>
      </c>
      <c r="D55" s="30">
        <f>D56+D57</f>
        <v>16373258</v>
      </c>
      <c r="E55" s="36">
        <v>43922</v>
      </c>
      <c r="F55" s="36">
        <f>F57</f>
        <v>44440</v>
      </c>
      <c r="G55" s="30">
        <f>D56</f>
        <v>85465</v>
      </c>
      <c r="H55" s="30">
        <f>G55</f>
        <v>85465</v>
      </c>
      <c r="I55" s="30">
        <v>85464.77</v>
      </c>
      <c r="J55" s="30">
        <f>I55</f>
        <v>85464.77</v>
      </c>
      <c r="K55" s="34">
        <f t="shared" si="24"/>
        <v>99.99973088398761</v>
      </c>
      <c r="L55" s="30">
        <f>I55</f>
        <v>85464.77</v>
      </c>
      <c r="M55" s="30">
        <f>L55</f>
        <v>85464.77</v>
      </c>
      <c r="N55" s="34">
        <f t="shared" si="25"/>
        <v>100</v>
      </c>
      <c r="O55" s="80" t="s">
        <v>114</v>
      </c>
      <c r="P55" s="80" t="s">
        <v>115</v>
      </c>
      <c r="Q55" s="80" t="s">
        <v>116</v>
      </c>
      <c r="R55" s="81"/>
    </row>
    <row r="56" spans="1:18" ht="18.75">
      <c r="A56" s="62"/>
      <c r="B56" s="9" t="s">
        <v>30</v>
      </c>
      <c r="C56" s="21"/>
      <c r="D56" s="30">
        <v>85465</v>
      </c>
      <c r="E56" s="36">
        <f>E55</f>
        <v>43922</v>
      </c>
      <c r="F56" s="36">
        <v>44075</v>
      </c>
      <c r="G56" s="30">
        <f>D56</f>
        <v>85465</v>
      </c>
      <c r="H56" s="30">
        <f>G56</f>
        <v>85465</v>
      </c>
      <c r="I56" s="30">
        <f>I55</f>
        <v>85464.77</v>
      </c>
      <c r="J56" s="30">
        <f>J55</f>
        <v>85464.77</v>
      </c>
      <c r="K56" s="34">
        <f t="shared" si="24"/>
        <v>99.99973088398761</v>
      </c>
      <c r="L56" s="30">
        <f>L55</f>
        <v>85464.77</v>
      </c>
      <c r="M56" s="30">
        <f>L56</f>
        <v>85464.77</v>
      </c>
      <c r="N56" s="34">
        <f t="shared" si="25"/>
        <v>100</v>
      </c>
      <c r="O56" s="27"/>
      <c r="P56" s="27"/>
      <c r="Q56" s="27"/>
      <c r="R56" s="65"/>
    </row>
    <row r="57" spans="1:18" ht="18.75">
      <c r="A57" s="62"/>
      <c r="B57" s="9" t="s">
        <v>31</v>
      </c>
      <c r="C57" s="21"/>
      <c r="D57" s="30">
        <v>16287793</v>
      </c>
      <c r="E57" s="36">
        <v>44317</v>
      </c>
      <c r="F57" s="36">
        <v>44440</v>
      </c>
      <c r="G57" s="30"/>
      <c r="H57" s="30"/>
      <c r="I57" s="30"/>
      <c r="J57" s="30"/>
      <c r="K57" s="57"/>
      <c r="L57" s="30"/>
      <c r="M57" s="30"/>
      <c r="N57" s="43"/>
      <c r="O57" s="27"/>
      <c r="P57" s="27"/>
      <c r="Q57" s="27"/>
      <c r="R57" s="65"/>
    </row>
    <row r="58" spans="1:18" s="13" customFormat="1" ht="18.75">
      <c r="A58" s="66"/>
      <c r="B58" s="94" t="s">
        <v>26</v>
      </c>
      <c r="C58" s="95"/>
      <c r="D58" s="96"/>
      <c r="E58" s="37"/>
      <c r="F58" s="37"/>
      <c r="G58" s="33"/>
      <c r="H58" s="33"/>
      <c r="I58" s="33"/>
      <c r="J58" s="33"/>
      <c r="K58" s="33"/>
      <c r="L58" s="33"/>
      <c r="M58" s="33"/>
      <c r="N58" s="42"/>
      <c r="O58" s="29"/>
      <c r="P58" s="29"/>
      <c r="Q58" s="29"/>
      <c r="R58" s="67"/>
    </row>
    <row r="59" spans="1:18" ht="408.75" customHeight="1">
      <c r="A59" s="62" t="s">
        <v>61</v>
      </c>
      <c r="B59" s="5" t="s">
        <v>62</v>
      </c>
      <c r="C59" s="21" t="s">
        <v>26</v>
      </c>
      <c r="D59" s="30">
        <v>47222803</v>
      </c>
      <c r="E59" s="36" t="s">
        <v>105</v>
      </c>
      <c r="F59" s="36" t="s">
        <v>98</v>
      </c>
      <c r="G59" s="30">
        <v>38834724</v>
      </c>
      <c r="H59" s="30">
        <f>G59</f>
        <v>38834724</v>
      </c>
      <c r="I59" s="30">
        <v>7306673.4199999999</v>
      </c>
      <c r="J59" s="30">
        <f>I59</f>
        <v>7306673.4199999999</v>
      </c>
      <c r="K59" s="50">
        <f>J59/H59*100</f>
        <v>18.814794254749952</v>
      </c>
      <c r="L59" s="30">
        <f>I59</f>
        <v>7306673.4199999999</v>
      </c>
      <c r="M59" s="30">
        <f>L59</f>
        <v>7306673.4199999999</v>
      </c>
      <c r="N59" s="50">
        <f>M59/H59*100</f>
        <v>18.814794254749952</v>
      </c>
      <c r="O59" s="27" t="s">
        <v>108</v>
      </c>
      <c r="P59" s="27" t="s">
        <v>131</v>
      </c>
      <c r="Q59" s="27" t="s">
        <v>132</v>
      </c>
      <c r="R59" s="81"/>
    </row>
    <row r="60" spans="1:18" ht="18.75">
      <c r="A60" s="62"/>
      <c r="B60" s="9" t="s">
        <v>30</v>
      </c>
      <c r="C60" s="21"/>
      <c r="D60" s="30">
        <v>1648763</v>
      </c>
      <c r="E60" s="36" t="s">
        <v>105</v>
      </c>
      <c r="F60" s="36" t="s">
        <v>106</v>
      </c>
      <c r="G60" s="30"/>
      <c r="H60" s="30"/>
      <c r="I60" s="30"/>
      <c r="J60" s="30"/>
      <c r="K60" s="50"/>
      <c r="L60" s="30"/>
      <c r="M60" s="30"/>
      <c r="N60" s="50"/>
      <c r="O60" s="27"/>
      <c r="P60" s="27"/>
      <c r="Q60" s="27"/>
      <c r="R60" s="65"/>
    </row>
    <row r="61" spans="1:18" ht="18.75">
      <c r="A61" s="62"/>
      <c r="B61" s="9" t="s">
        <v>31</v>
      </c>
      <c r="C61" s="21"/>
      <c r="D61" s="30">
        <v>45574040</v>
      </c>
      <c r="E61" s="36" t="s">
        <v>107</v>
      </c>
      <c r="F61" s="36" t="s">
        <v>98</v>
      </c>
      <c r="G61" s="30">
        <f>G59</f>
        <v>38834724</v>
      </c>
      <c r="H61" s="30">
        <f>H59</f>
        <v>38834724</v>
      </c>
      <c r="I61" s="30">
        <f>I59</f>
        <v>7306673.4199999999</v>
      </c>
      <c r="J61" s="30">
        <f>J59</f>
        <v>7306673.4199999999</v>
      </c>
      <c r="K61" s="50">
        <f t="shared" ref="K61" si="26">J61/H61*100</f>
        <v>18.814794254749952</v>
      </c>
      <c r="L61" s="30">
        <f>L59</f>
        <v>7306673.4199999999</v>
      </c>
      <c r="M61" s="30">
        <f>M59</f>
        <v>7306673.4199999999</v>
      </c>
      <c r="N61" s="50">
        <f t="shared" ref="N61" si="27">M61/H61*100</f>
        <v>18.814794254749952</v>
      </c>
      <c r="O61" s="27"/>
      <c r="P61" s="27"/>
      <c r="Q61" s="27"/>
      <c r="R61" s="65"/>
    </row>
    <row r="62" spans="1:18" s="13" customFormat="1" ht="18.75">
      <c r="A62" s="66"/>
      <c r="B62" s="94" t="s">
        <v>22</v>
      </c>
      <c r="C62" s="95"/>
      <c r="D62" s="96"/>
      <c r="E62" s="37"/>
      <c r="F62" s="37"/>
      <c r="G62" s="33"/>
      <c r="H62" s="33"/>
      <c r="I62" s="33"/>
      <c r="J62" s="33"/>
      <c r="K62" s="33"/>
      <c r="L62" s="33"/>
      <c r="M62" s="33"/>
      <c r="N62" s="42"/>
      <c r="O62" s="29"/>
      <c r="P62" s="29"/>
      <c r="Q62" s="29"/>
      <c r="R62" s="67"/>
    </row>
    <row r="63" spans="1:18" ht="244.5" customHeight="1">
      <c r="A63" s="62" t="s">
        <v>63</v>
      </c>
      <c r="B63" s="60" t="s">
        <v>64</v>
      </c>
      <c r="C63" s="21" t="s">
        <v>22</v>
      </c>
      <c r="D63" s="31">
        <v>1941126</v>
      </c>
      <c r="E63" s="36">
        <v>43983</v>
      </c>
      <c r="F63" s="36">
        <f>F65</f>
        <v>44044</v>
      </c>
      <c r="G63" s="30">
        <f>D63</f>
        <v>1941126</v>
      </c>
      <c r="H63" s="30">
        <f>G63</f>
        <v>1941126</v>
      </c>
      <c r="I63" s="30">
        <v>1294083.8</v>
      </c>
      <c r="J63" s="30">
        <f>I63</f>
        <v>1294083.8</v>
      </c>
      <c r="K63" s="50">
        <f t="shared" ref="K63:K65" si="28">J63/H63*100</f>
        <v>66.666656363368475</v>
      </c>
      <c r="L63" s="30">
        <f>I63</f>
        <v>1294083.8</v>
      </c>
      <c r="M63" s="30">
        <f>L63</f>
        <v>1294083.8</v>
      </c>
      <c r="N63" s="50">
        <f t="shared" ref="N63:N65" si="29">M63/H63*100</f>
        <v>66.666656363368475</v>
      </c>
      <c r="O63" s="27" t="s">
        <v>114</v>
      </c>
      <c r="P63" s="27" t="s">
        <v>115</v>
      </c>
      <c r="Q63" s="27" t="s">
        <v>117</v>
      </c>
      <c r="R63" s="81"/>
    </row>
    <row r="64" spans="1:18" ht="18.75">
      <c r="A64" s="62"/>
      <c r="B64" s="9" t="s">
        <v>30</v>
      </c>
      <c r="C64" s="21"/>
      <c r="D64" s="30"/>
      <c r="E64" s="36"/>
      <c r="F64" s="36"/>
      <c r="G64" s="30"/>
      <c r="H64" s="30"/>
      <c r="I64" s="30"/>
      <c r="J64" s="30"/>
      <c r="K64" s="50"/>
      <c r="L64" s="30"/>
      <c r="M64" s="30"/>
      <c r="N64" s="50"/>
      <c r="O64" s="27"/>
      <c r="P64" s="27"/>
      <c r="Q64" s="27"/>
      <c r="R64" s="65"/>
    </row>
    <row r="65" spans="1:18" ht="18.75">
      <c r="A65" s="62"/>
      <c r="B65" s="9" t="s">
        <v>31</v>
      </c>
      <c r="C65" s="21"/>
      <c r="D65" s="30">
        <f>D63</f>
        <v>1941126</v>
      </c>
      <c r="E65" s="36">
        <f>E63</f>
        <v>43983</v>
      </c>
      <c r="F65" s="36">
        <v>44044</v>
      </c>
      <c r="G65" s="30">
        <f>G63</f>
        <v>1941126</v>
      </c>
      <c r="H65" s="30">
        <f>G65</f>
        <v>1941126</v>
      </c>
      <c r="I65" s="30">
        <f>I63</f>
        <v>1294083.8</v>
      </c>
      <c r="J65" s="30">
        <f>J63</f>
        <v>1294083.8</v>
      </c>
      <c r="K65" s="50">
        <f t="shared" si="28"/>
        <v>66.666656363368475</v>
      </c>
      <c r="L65" s="30">
        <f>L63</f>
        <v>1294083.8</v>
      </c>
      <c r="M65" s="30">
        <f>L65</f>
        <v>1294083.8</v>
      </c>
      <c r="N65" s="50">
        <f t="shared" si="29"/>
        <v>66.666656363368475</v>
      </c>
      <c r="O65" s="27"/>
      <c r="P65" s="27"/>
      <c r="Q65" s="27"/>
      <c r="R65" s="65"/>
    </row>
    <row r="66" spans="1:18" s="13" customFormat="1" ht="18.75">
      <c r="A66" s="66"/>
      <c r="B66" s="94" t="s">
        <v>24</v>
      </c>
      <c r="C66" s="95"/>
      <c r="D66" s="96"/>
      <c r="E66" s="37"/>
      <c r="F66" s="37"/>
      <c r="G66" s="33"/>
      <c r="H66" s="33"/>
      <c r="I66" s="33"/>
      <c r="J66" s="33"/>
      <c r="K66" s="58"/>
      <c r="L66" s="33"/>
      <c r="M66" s="33"/>
      <c r="N66" s="42"/>
      <c r="O66" s="29"/>
      <c r="P66" s="29"/>
      <c r="Q66" s="29"/>
      <c r="R66" s="67"/>
    </row>
    <row r="67" spans="1:18" s="17" customFormat="1" ht="188.25" customHeight="1">
      <c r="A67" s="62" t="s">
        <v>65</v>
      </c>
      <c r="B67" s="5" t="s">
        <v>66</v>
      </c>
      <c r="C67" s="24" t="s">
        <v>24</v>
      </c>
      <c r="D67" s="38">
        <v>4020974</v>
      </c>
      <c r="E67" s="39">
        <v>43922</v>
      </c>
      <c r="F67" s="39">
        <f>F69</f>
        <v>44075</v>
      </c>
      <c r="G67" s="34">
        <f>D67</f>
        <v>4020974</v>
      </c>
      <c r="H67" s="34">
        <f>G67</f>
        <v>4020974</v>
      </c>
      <c r="I67" s="34">
        <v>4020973.18</v>
      </c>
      <c r="J67" s="34">
        <f>I67</f>
        <v>4020973.18</v>
      </c>
      <c r="K67" s="43">
        <f>ROUND(J67/H67*100,)</f>
        <v>100</v>
      </c>
      <c r="L67" s="34">
        <f>J67</f>
        <v>4020973.18</v>
      </c>
      <c r="M67" s="34">
        <f>L67</f>
        <v>4020973.18</v>
      </c>
      <c r="N67" s="54">
        <f>M67/H67*100</f>
        <v>99.999979606931063</v>
      </c>
      <c r="O67" s="35" t="s">
        <v>114</v>
      </c>
      <c r="P67" s="35" t="s">
        <v>115</v>
      </c>
      <c r="Q67" s="35" t="s">
        <v>133</v>
      </c>
      <c r="R67" s="81"/>
    </row>
    <row r="68" spans="1:18" s="17" customFormat="1" ht="18.75">
      <c r="A68" s="68"/>
      <c r="B68" s="9" t="s">
        <v>30</v>
      </c>
      <c r="C68" s="23"/>
      <c r="D68" s="38"/>
      <c r="E68" s="39"/>
      <c r="F68" s="39"/>
      <c r="G68" s="34"/>
      <c r="H68" s="34"/>
      <c r="I68" s="34"/>
      <c r="J68" s="34"/>
      <c r="K68" s="43"/>
      <c r="L68" s="34"/>
      <c r="M68" s="34"/>
      <c r="N68" s="54"/>
      <c r="O68" s="35"/>
      <c r="P68" s="35"/>
      <c r="Q68" s="35"/>
      <c r="R68" s="69"/>
    </row>
    <row r="69" spans="1:18" s="17" customFormat="1" ht="18.75">
      <c r="A69" s="68"/>
      <c r="B69" s="9" t="s">
        <v>31</v>
      </c>
      <c r="C69" s="23"/>
      <c r="D69" s="38">
        <f>D67</f>
        <v>4020974</v>
      </c>
      <c r="E69" s="39">
        <v>43922</v>
      </c>
      <c r="F69" s="39">
        <v>44075</v>
      </c>
      <c r="G69" s="34">
        <f>G67</f>
        <v>4020974</v>
      </c>
      <c r="H69" s="34">
        <f>H67</f>
        <v>4020974</v>
      </c>
      <c r="I69" s="34">
        <f>I67</f>
        <v>4020973.18</v>
      </c>
      <c r="J69" s="34">
        <f>J67</f>
        <v>4020973.18</v>
      </c>
      <c r="K69" s="43">
        <f>ROUND(J69/H69*100,)</f>
        <v>100</v>
      </c>
      <c r="L69" s="34">
        <f>L67</f>
        <v>4020973.18</v>
      </c>
      <c r="M69" s="34">
        <f>M67</f>
        <v>4020973.18</v>
      </c>
      <c r="N69" s="54">
        <f>M69/H69*100</f>
        <v>99.999979606931063</v>
      </c>
      <c r="O69" s="35"/>
      <c r="P69" s="35"/>
      <c r="Q69" s="35"/>
      <c r="R69" s="69"/>
    </row>
    <row r="70" spans="1:18" s="17" customFormat="1" ht="189" customHeight="1">
      <c r="A70" s="68" t="s">
        <v>84</v>
      </c>
      <c r="B70" s="53" t="s">
        <v>89</v>
      </c>
      <c r="C70" s="24" t="s">
        <v>24</v>
      </c>
      <c r="D70" s="38">
        <f>D71+D72</f>
        <v>1854347</v>
      </c>
      <c r="E70" s="39">
        <f>E71</f>
        <v>44075</v>
      </c>
      <c r="F70" s="39" t="s">
        <v>86</v>
      </c>
      <c r="G70" s="34">
        <f>G71</f>
        <v>490000</v>
      </c>
      <c r="H70" s="34">
        <f>G70</f>
        <v>490000</v>
      </c>
      <c r="I70" s="34">
        <v>410704.22</v>
      </c>
      <c r="J70" s="34">
        <f>I70</f>
        <v>410704.22</v>
      </c>
      <c r="K70" s="54">
        <f>J70/H70*100</f>
        <v>83.81718775510204</v>
      </c>
      <c r="L70" s="34">
        <f>I70</f>
        <v>410704.22</v>
      </c>
      <c r="M70" s="34">
        <f>L70</f>
        <v>410704.22</v>
      </c>
      <c r="N70" s="54">
        <f>M70/H70*100</f>
        <v>83.81718775510204</v>
      </c>
      <c r="O70" s="35" t="s">
        <v>114</v>
      </c>
      <c r="P70" s="35" t="s">
        <v>115</v>
      </c>
      <c r="Q70" s="35" t="s">
        <v>126</v>
      </c>
      <c r="R70" s="69"/>
    </row>
    <row r="71" spans="1:18" s="17" customFormat="1" ht="18.75">
      <c r="A71" s="68"/>
      <c r="B71" s="9" t="s">
        <v>30</v>
      </c>
      <c r="C71" s="23"/>
      <c r="D71" s="38">
        <v>490000</v>
      </c>
      <c r="E71" s="39">
        <v>44075</v>
      </c>
      <c r="F71" s="39" t="s">
        <v>87</v>
      </c>
      <c r="G71" s="34">
        <f>D71</f>
        <v>490000</v>
      </c>
      <c r="H71" s="34">
        <f t="shared" ref="H71:N71" si="30">H70</f>
        <v>490000</v>
      </c>
      <c r="I71" s="34">
        <f t="shared" si="30"/>
        <v>410704.22</v>
      </c>
      <c r="J71" s="34">
        <f t="shared" si="30"/>
        <v>410704.22</v>
      </c>
      <c r="K71" s="54">
        <f t="shared" si="30"/>
        <v>83.81718775510204</v>
      </c>
      <c r="L71" s="34">
        <f t="shared" si="30"/>
        <v>410704.22</v>
      </c>
      <c r="M71" s="34">
        <f t="shared" si="30"/>
        <v>410704.22</v>
      </c>
      <c r="N71" s="54">
        <f t="shared" si="30"/>
        <v>83.81718775510204</v>
      </c>
      <c r="O71" s="35"/>
      <c r="P71" s="35"/>
      <c r="Q71" s="35"/>
      <c r="R71" s="69"/>
    </row>
    <row r="72" spans="1:18" s="17" customFormat="1" ht="18.75">
      <c r="A72" s="68"/>
      <c r="B72" s="9" t="s">
        <v>31</v>
      </c>
      <c r="C72" s="23"/>
      <c r="D72" s="38">
        <v>1364347</v>
      </c>
      <c r="E72" s="39" t="s">
        <v>88</v>
      </c>
      <c r="F72" s="39" t="s">
        <v>86</v>
      </c>
      <c r="G72" s="34"/>
      <c r="H72" s="34"/>
      <c r="I72" s="34"/>
      <c r="J72" s="34"/>
      <c r="K72" s="43"/>
      <c r="L72" s="34"/>
      <c r="M72" s="34"/>
      <c r="N72" s="43"/>
      <c r="O72" s="35"/>
      <c r="P72" s="35"/>
      <c r="Q72" s="35"/>
      <c r="R72" s="69"/>
    </row>
    <row r="73" spans="1:18" s="13" customFormat="1" ht="18.75">
      <c r="A73" s="66"/>
      <c r="B73" s="94" t="s">
        <v>36</v>
      </c>
      <c r="C73" s="95"/>
      <c r="D73" s="96"/>
      <c r="E73" s="32"/>
      <c r="F73" s="32"/>
      <c r="G73" s="33"/>
      <c r="H73" s="33"/>
      <c r="I73" s="33"/>
      <c r="J73" s="33"/>
      <c r="K73" s="42"/>
      <c r="L73" s="33"/>
      <c r="M73" s="33"/>
      <c r="N73" s="42"/>
      <c r="O73" s="29"/>
      <c r="P73" s="29"/>
      <c r="Q73" s="29"/>
      <c r="R73" s="67"/>
    </row>
    <row r="74" spans="1:18" s="17" customFormat="1" ht="264.75" customHeight="1">
      <c r="A74" s="62" t="s">
        <v>67</v>
      </c>
      <c r="B74" s="5" t="s">
        <v>68</v>
      </c>
      <c r="C74" s="24" t="s">
        <v>36</v>
      </c>
      <c r="D74" s="38">
        <f>D75+D76</f>
        <v>29924889</v>
      </c>
      <c r="E74" s="39">
        <v>43922</v>
      </c>
      <c r="F74" s="39">
        <f>F76</f>
        <v>44531</v>
      </c>
      <c r="G74" s="34">
        <f>D75</f>
        <v>520462</v>
      </c>
      <c r="H74" s="34">
        <f>G74</f>
        <v>520462</v>
      </c>
      <c r="I74" s="34">
        <v>520431.1</v>
      </c>
      <c r="J74" s="34">
        <f>I74</f>
        <v>520431.1</v>
      </c>
      <c r="K74" s="43">
        <f>ROUND(J74/H74*100,)</f>
        <v>100</v>
      </c>
      <c r="L74" s="34">
        <f>I74</f>
        <v>520431.1</v>
      </c>
      <c r="M74" s="34">
        <f>L74</f>
        <v>520431.1</v>
      </c>
      <c r="N74" s="54">
        <f>M74/H74*100</f>
        <v>99.994062967133047</v>
      </c>
      <c r="O74" s="27" t="s">
        <v>123</v>
      </c>
      <c r="P74" s="27" t="s">
        <v>134</v>
      </c>
      <c r="Q74" s="27" t="s">
        <v>135</v>
      </c>
      <c r="R74" s="81"/>
    </row>
    <row r="75" spans="1:18" s="17" customFormat="1" ht="18.75">
      <c r="A75" s="68"/>
      <c r="B75" s="9" t="s">
        <v>30</v>
      </c>
      <c r="C75" s="23"/>
      <c r="D75" s="38">
        <v>520462</v>
      </c>
      <c r="E75" s="39">
        <f>E74</f>
        <v>43922</v>
      </c>
      <c r="F75" s="39">
        <v>44136</v>
      </c>
      <c r="G75" s="34">
        <f>G74</f>
        <v>520462</v>
      </c>
      <c r="H75" s="34">
        <f>G75</f>
        <v>520462</v>
      </c>
      <c r="I75" s="34">
        <f>I74</f>
        <v>520431.1</v>
      </c>
      <c r="J75" s="34">
        <f>J74</f>
        <v>520431.1</v>
      </c>
      <c r="K75" s="43">
        <f>K74</f>
        <v>100</v>
      </c>
      <c r="L75" s="34">
        <f>L74</f>
        <v>520431.1</v>
      </c>
      <c r="M75" s="34">
        <f>L75</f>
        <v>520431.1</v>
      </c>
      <c r="N75" s="54">
        <f>M75/H75*100</f>
        <v>99.994062967133047</v>
      </c>
      <c r="O75" s="35"/>
      <c r="P75" s="35"/>
      <c r="Q75" s="35"/>
      <c r="R75" s="69"/>
    </row>
    <row r="76" spans="1:18" s="17" customFormat="1" ht="18.75">
      <c r="A76" s="68"/>
      <c r="B76" s="9" t="s">
        <v>31</v>
      </c>
      <c r="C76" s="23"/>
      <c r="D76" s="38">
        <v>29404427</v>
      </c>
      <c r="E76" s="39">
        <v>44287</v>
      </c>
      <c r="F76" s="39">
        <v>44531</v>
      </c>
      <c r="G76" s="34"/>
      <c r="H76" s="34"/>
      <c r="I76" s="34"/>
      <c r="J76" s="34"/>
      <c r="K76" s="43"/>
      <c r="L76" s="34"/>
      <c r="M76" s="34"/>
      <c r="N76" s="54"/>
      <c r="O76" s="35"/>
      <c r="P76" s="35"/>
      <c r="Q76" s="35"/>
      <c r="R76" s="69"/>
    </row>
    <row r="77" spans="1:18" s="13" customFormat="1" ht="18.75">
      <c r="A77" s="66"/>
      <c r="B77" s="94" t="s">
        <v>28</v>
      </c>
      <c r="C77" s="95"/>
      <c r="D77" s="96"/>
      <c r="E77" s="32"/>
      <c r="F77" s="32"/>
      <c r="G77" s="33"/>
      <c r="H77" s="33"/>
      <c r="I77" s="33"/>
      <c r="J77" s="33"/>
      <c r="K77" s="42"/>
      <c r="L77" s="33"/>
      <c r="M77" s="33"/>
      <c r="N77" s="42"/>
      <c r="O77" s="29"/>
      <c r="P77" s="29"/>
      <c r="Q77" s="29"/>
      <c r="R77" s="67"/>
    </row>
    <row r="78" spans="1:18" s="17" customFormat="1" ht="271.5" customHeight="1">
      <c r="A78" s="62" t="s">
        <v>69</v>
      </c>
      <c r="B78" s="51" t="s">
        <v>70</v>
      </c>
      <c r="C78" s="24" t="s">
        <v>28</v>
      </c>
      <c r="D78" s="38">
        <f>D79+D80</f>
        <v>14772232</v>
      </c>
      <c r="E78" s="39">
        <v>43922</v>
      </c>
      <c r="F78" s="39">
        <f>F80</f>
        <v>44440</v>
      </c>
      <c r="G78" s="34">
        <f>D79</f>
        <v>2207668</v>
      </c>
      <c r="H78" s="34">
        <f>G78</f>
        <v>2207668</v>
      </c>
      <c r="I78" s="34">
        <v>0</v>
      </c>
      <c r="J78" s="34">
        <f>I78</f>
        <v>0</v>
      </c>
      <c r="K78" s="54">
        <f>J78/H78*100</f>
        <v>0</v>
      </c>
      <c r="L78" s="34">
        <v>0</v>
      </c>
      <c r="M78" s="34">
        <f>L78</f>
        <v>0</v>
      </c>
      <c r="N78" s="54">
        <f>M78/H78*100</f>
        <v>0</v>
      </c>
      <c r="O78" s="35" t="s">
        <v>108</v>
      </c>
      <c r="P78" s="35" t="s">
        <v>136</v>
      </c>
      <c r="Q78" s="35" t="s">
        <v>137</v>
      </c>
      <c r="R78" s="81"/>
    </row>
    <row r="79" spans="1:18" s="17" customFormat="1" ht="18.75">
      <c r="A79" s="68"/>
      <c r="B79" s="9" t="s">
        <v>30</v>
      </c>
      <c r="C79" s="23"/>
      <c r="D79" s="38">
        <v>2207668</v>
      </c>
      <c r="E79" s="39">
        <f>E78</f>
        <v>43922</v>
      </c>
      <c r="F79" s="39">
        <v>44013</v>
      </c>
      <c r="G79" s="34">
        <f>D79</f>
        <v>2207668</v>
      </c>
      <c r="H79" s="34">
        <f>G79</f>
        <v>2207668</v>
      </c>
      <c r="I79" s="34">
        <v>0</v>
      </c>
      <c r="J79" s="34">
        <v>0</v>
      </c>
      <c r="K79" s="54">
        <v>0</v>
      </c>
      <c r="L79" s="34">
        <f>L78</f>
        <v>0</v>
      </c>
      <c r="M79" s="34">
        <f>L79</f>
        <v>0</v>
      </c>
      <c r="N79" s="54">
        <f>M79/H79*100</f>
        <v>0</v>
      </c>
      <c r="O79" s="35"/>
      <c r="P79" s="35"/>
      <c r="Q79" s="35"/>
      <c r="R79" s="69"/>
    </row>
    <row r="80" spans="1:18" s="17" customFormat="1" ht="18.75">
      <c r="A80" s="68"/>
      <c r="B80" s="9" t="s">
        <v>31</v>
      </c>
      <c r="C80" s="23"/>
      <c r="D80" s="38">
        <v>12564564</v>
      </c>
      <c r="E80" s="39">
        <v>44287</v>
      </c>
      <c r="F80" s="39">
        <v>44440</v>
      </c>
      <c r="G80" s="34"/>
      <c r="H80" s="34"/>
      <c r="I80" s="34"/>
      <c r="J80" s="34"/>
      <c r="K80" s="54"/>
      <c r="L80" s="34"/>
      <c r="M80" s="34"/>
      <c r="N80" s="54"/>
      <c r="O80" s="35"/>
      <c r="P80" s="35"/>
      <c r="Q80" s="35"/>
      <c r="R80" s="69"/>
    </row>
    <row r="81" spans="1:18" s="17" customFormat="1" ht="150" customHeight="1">
      <c r="A81" s="68" t="s">
        <v>71</v>
      </c>
      <c r="B81" s="60" t="s">
        <v>72</v>
      </c>
      <c r="C81" s="24" t="s">
        <v>28</v>
      </c>
      <c r="D81" s="38">
        <v>1400000</v>
      </c>
      <c r="E81" s="39">
        <v>43952</v>
      </c>
      <c r="F81" s="39">
        <f>F83</f>
        <v>44075</v>
      </c>
      <c r="G81" s="34">
        <f>D81</f>
        <v>1400000</v>
      </c>
      <c r="H81" s="34">
        <f>G81</f>
        <v>1400000</v>
      </c>
      <c r="I81" s="34">
        <v>1399999.99</v>
      </c>
      <c r="J81" s="34">
        <f>I81</f>
        <v>1399999.99</v>
      </c>
      <c r="K81" s="54">
        <f>J81/H81*100</f>
        <v>99.999999285714281</v>
      </c>
      <c r="L81" s="34">
        <f>I81</f>
        <v>1399999.99</v>
      </c>
      <c r="M81" s="34">
        <f>L81</f>
        <v>1399999.99</v>
      </c>
      <c r="N81" s="54">
        <f t="shared" ref="N81:N83" si="31">M81/H81*100</f>
        <v>99.999999285714281</v>
      </c>
      <c r="O81" s="35" t="s">
        <v>123</v>
      </c>
      <c r="P81" s="35" t="s">
        <v>115</v>
      </c>
      <c r="Q81" s="35" t="s">
        <v>111</v>
      </c>
      <c r="R81" s="81"/>
    </row>
    <row r="82" spans="1:18" s="17" customFormat="1" ht="18.75">
      <c r="A82" s="68"/>
      <c r="B82" s="9" t="s">
        <v>30</v>
      </c>
      <c r="C82" s="23"/>
      <c r="D82" s="38"/>
      <c r="E82" s="39"/>
      <c r="F82" s="39"/>
      <c r="G82" s="34"/>
      <c r="H82" s="34"/>
      <c r="I82" s="34"/>
      <c r="J82" s="34"/>
      <c r="K82" s="54"/>
      <c r="L82" s="34"/>
      <c r="M82" s="34"/>
      <c r="N82" s="54"/>
      <c r="O82" s="35"/>
      <c r="P82" s="35"/>
      <c r="Q82" s="35"/>
      <c r="R82" s="69"/>
    </row>
    <row r="83" spans="1:18" s="17" customFormat="1" ht="18.75">
      <c r="A83" s="68"/>
      <c r="B83" s="9" t="s">
        <v>31</v>
      </c>
      <c r="C83" s="23"/>
      <c r="D83" s="38">
        <f>D81</f>
        <v>1400000</v>
      </c>
      <c r="E83" s="39">
        <f>E81</f>
        <v>43952</v>
      </c>
      <c r="F83" s="39">
        <v>44075</v>
      </c>
      <c r="G83" s="34">
        <f>D83</f>
        <v>1400000</v>
      </c>
      <c r="H83" s="34">
        <f>G83</f>
        <v>1400000</v>
      </c>
      <c r="I83" s="34">
        <f>I81</f>
        <v>1399999.99</v>
      </c>
      <c r="J83" s="34">
        <f>J81</f>
        <v>1399999.99</v>
      </c>
      <c r="K83" s="54">
        <f>J83/H83*100</f>
        <v>99.999999285714281</v>
      </c>
      <c r="L83" s="34">
        <f>L81</f>
        <v>1399999.99</v>
      </c>
      <c r="M83" s="34">
        <f>L83</f>
        <v>1399999.99</v>
      </c>
      <c r="N83" s="54">
        <f t="shared" si="31"/>
        <v>99.999999285714281</v>
      </c>
      <c r="O83" s="35"/>
      <c r="P83" s="35"/>
      <c r="Q83" s="35"/>
      <c r="R83" s="69"/>
    </row>
    <row r="84" spans="1:18" s="13" customFormat="1" ht="18.75" customHeight="1">
      <c r="A84" s="66"/>
      <c r="B84" s="94" t="s">
        <v>20</v>
      </c>
      <c r="C84" s="95"/>
      <c r="D84" s="95"/>
      <c r="E84" s="95"/>
      <c r="F84" s="96"/>
      <c r="G84" s="33"/>
      <c r="H84" s="33"/>
      <c r="I84" s="33"/>
      <c r="J84" s="33"/>
      <c r="K84" s="42"/>
      <c r="L84" s="33"/>
      <c r="M84" s="33"/>
      <c r="N84" s="58"/>
      <c r="O84" s="29"/>
      <c r="P84" s="29"/>
      <c r="Q84" s="29"/>
      <c r="R84" s="67"/>
    </row>
    <row r="85" spans="1:18" s="17" customFormat="1" ht="316.5" customHeight="1">
      <c r="A85" s="62" t="s">
        <v>45</v>
      </c>
      <c r="B85" s="5" t="s">
        <v>73</v>
      </c>
      <c r="C85" s="24" t="s">
        <v>20</v>
      </c>
      <c r="D85" s="38">
        <f>D87</f>
        <v>29954112</v>
      </c>
      <c r="E85" s="39">
        <v>43800</v>
      </c>
      <c r="F85" s="39">
        <f>F87</f>
        <v>44166</v>
      </c>
      <c r="G85" s="34">
        <f>D85</f>
        <v>29954112</v>
      </c>
      <c r="H85" s="34">
        <f>G85</f>
        <v>29954112</v>
      </c>
      <c r="I85" s="34">
        <v>15919090.029999999</v>
      </c>
      <c r="J85" s="34">
        <f>I85</f>
        <v>15919090.029999999</v>
      </c>
      <c r="K85" s="54">
        <f>J85/H85*100</f>
        <v>53.144923908944449</v>
      </c>
      <c r="L85" s="34">
        <f>I85</f>
        <v>15919090.029999999</v>
      </c>
      <c r="M85" s="34">
        <f>L85</f>
        <v>15919090.029999999</v>
      </c>
      <c r="N85" s="54">
        <f>M85/H85*100</f>
        <v>53.144923908944449</v>
      </c>
      <c r="O85" s="35" t="s">
        <v>108</v>
      </c>
      <c r="P85" s="35" t="s">
        <v>110</v>
      </c>
      <c r="Q85" s="35" t="s">
        <v>138</v>
      </c>
      <c r="R85" s="81"/>
    </row>
    <row r="86" spans="1:18" s="17" customFormat="1" ht="18.75">
      <c r="A86" s="68"/>
      <c r="B86" s="9" t="s">
        <v>30</v>
      </c>
      <c r="C86" s="23"/>
      <c r="D86" s="38"/>
      <c r="E86" s="39"/>
      <c r="F86" s="39"/>
      <c r="G86" s="34"/>
      <c r="H86" s="34"/>
      <c r="I86" s="34"/>
      <c r="J86" s="34"/>
      <c r="K86" s="54"/>
      <c r="L86" s="34"/>
      <c r="M86" s="34"/>
      <c r="N86" s="43"/>
      <c r="O86" s="35"/>
      <c r="P86" s="35"/>
      <c r="Q86" s="35"/>
      <c r="R86" s="69"/>
    </row>
    <row r="87" spans="1:18" s="17" customFormat="1" ht="18.75">
      <c r="A87" s="68"/>
      <c r="B87" s="9" t="s">
        <v>31</v>
      </c>
      <c r="C87" s="23"/>
      <c r="D87" s="38">
        <v>29954112</v>
      </c>
      <c r="E87" s="39">
        <f>E85</f>
        <v>43800</v>
      </c>
      <c r="F87" s="39">
        <v>44166</v>
      </c>
      <c r="G87" s="34">
        <f>G85</f>
        <v>29954112</v>
      </c>
      <c r="H87" s="34">
        <f>H85</f>
        <v>29954112</v>
      </c>
      <c r="I87" s="34">
        <f>I85</f>
        <v>15919090.029999999</v>
      </c>
      <c r="J87" s="34">
        <f>J85</f>
        <v>15919090.029999999</v>
      </c>
      <c r="K87" s="54">
        <f>J87/H87*100</f>
        <v>53.144923908944449</v>
      </c>
      <c r="L87" s="34">
        <f>L85</f>
        <v>15919090.029999999</v>
      </c>
      <c r="M87" s="34">
        <f>M85</f>
        <v>15919090.029999999</v>
      </c>
      <c r="N87" s="54">
        <f>M87/H87*100</f>
        <v>53.144923908944449</v>
      </c>
      <c r="O87" s="35"/>
      <c r="P87" s="35"/>
      <c r="Q87" s="35"/>
      <c r="R87" s="69"/>
    </row>
    <row r="88" spans="1:18" s="17" customFormat="1" ht="243.75" customHeight="1">
      <c r="A88" s="70" t="s">
        <v>74</v>
      </c>
      <c r="B88" s="61" t="s">
        <v>75</v>
      </c>
      <c r="C88" s="24" t="s">
        <v>20</v>
      </c>
      <c r="D88" s="38">
        <f>D89+D90</f>
        <v>1315150</v>
      </c>
      <c r="E88" s="39">
        <v>43983</v>
      </c>
      <c r="F88" s="39">
        <f>F90</f>
        <v>44075</v>
      </c>
      <c r="G88" s="34">
        <f>D88</f>
        <v>1315150</v>
      </c>
      <c r="H88" s="34">
        <f>G88</f>
        <v>1315150</v>
      </c>
      <c r="I88" s="34">
        <v>0</v>
      </c>
      <c r="J88" s="34">
        <v>0</v>
      </c>
      <c r="K88" s="54">
        <v>0</v>
      </c>
      <c r="L88" s="34">
        <v>0</v>
      </c>
      <c r="M88" s="34">
        <f>L88</f>
        <v>0</v>
      </c>
      <c r="N88" s="54">
        <f t="shared" ref="N88:N94" si="32">M88/H88*100</f>
        <v>0</v>
      </c>
      <c r="O88" s="35" t="s">
        <v>108</v>
      </c>
      <c r="P88" s="35" t="s">
        <v>139</v>
      </c>
      <c r="Q88" s="35" t="s">
        <v>140</v>
      </c>
      <c r="R88" s="81"/>
    </row>
    <row r="89" spans="1:18" s="17" customFormat="1" ht="18.75">
      <c r="A89" s="70"/>
      <c r="B89" s="9" t="s">
        <v>30</v>
      </c>
      <c r="C89" s="23"/>
      <c r="D89" s="38"/>
      <c r="E89" s="39"/>
      <c r="F89" s="39"/>
      <c r="G89" s="34"/>
      <c r="H89" s="34"/>
      <c r="I89" s="34"/>
      <c r="J89" s="34"/>
      <c r="K89" s="54"/>
      <c r="L89" s="34"/>
      <c r="M89" s="34"/>
      <c r="N89" s="43"/>
      <c r="O89" s="35"/>
      <c r="P89" s="35"/>
      <c r="Q89" s="35"/>
      <c r="R89" s="69"/>
    </row>
    <row r="90" spans="1:18" s="17" customFormat="1" ht="18.75">
      <c r="A90" s="70"/>
      <c r="B90" s="9" t="s">
        <v>31</v>
      </c>
      <c r="C90" s="23"/>
      <c r="D90" s="38">
        <v>1315150</v>
      </c>
      <c r="E90" s="39">
        <f>E88</f>
        <v>43983</v>
      </c>
      <c r="F90" s="39">
        <v>44075</v>
      </c>
      <c r="G90" s="34">
        <f>D90</f>
        <v>1315150</v>
      </c>
      <c r="H90" s="34">
        <f>G90</f>
        <v>1315150</v>
      </c>
      <c r="I90" s="34">
        <v>0</v>
      </c>
      <c r="J90" s="34">
        <v>0</v>
      </c>
      <c r="K90" s="54">
        <v>0</v>
      </c>
      <c r="L90" s="34">
        <v>0</v>
      </c>
      <c r="M90" s="34">
        <f>L90</f>
        <v>0</v>
      </c>
      <c r="N90" s="43">
        <f t="shared" si="32"/>
        <v>0</v>
      </c>
      <c r="O90" s="35"/>
      <c r="P90" s="35"/>
      <c r="Q90" s="35"/>
      <c r="R90" s="69"/>
    </row>
    <row r="91" spans="1:18" s="13" customFormat="1" ht="18.75" customHeight="1">
      <c r="A91" s="66"/>
      <c r="B91" s="94" t="s">
        <v>21</v>
      </c>
      <c r="C91" s="95"/>
      <c r="D91" s="95"/>
      <c r="E91" s="95"/>
      <c r="F91" s="96"/>
      <c r="G91" s="33"/>
      <c r="H91" s="33"/>
      <c r="I91" s="33"/>
      <c r="J91" s="33"/>
      <c r="K91" s="42"/>
      <c r="L91" s="33"/>
      <c r="M91" s="33"/>
      <c r="N91" s="33"/>
      <c r="O91" s="29"/>
      <c r="P91" s="29"/>
      <c r="Q91" s="29"/>
      <c r="R91" s="67"/>
    </row>
    <row r="92" spans="1:18" s="17" customFormat="1" ht="215.25" customHeight="1">
      <c r="A92" s="70" t="s">
        <v>76</v>
      </c>
      <c r="B92" s="61" t="s">
        <v>77</v>
      </c>
      <c r="C92" s="24" t="s">
        <v>21</v>
      </c>
      <c r="D92" s="38">
        <v>4904210</v>
      </c>
      <c r="E92" s="39">
        <v>44013</v>
      </c>
      <c r="F92" s="39">
        <f>F94</f>
        <v>44075</v>
      </c>
      <c r="G92" s="34">
        <f>D92</f>
        <v>4904210</v>
      </c>
      <c r="H92" s="34">
        <f>G92</f>
        <v>4904210</v>
      </c>
      <c r="I92" s="34">
        <v>4904037.66</v>
      </c>
      <c r="J92" s="34">
        <f>I92</f>
        <v>4904037.66</v>
      </c>
      <c r="K92" s="54">
        <f>J92/H92*100</f>
        <v>99.996485876420465</v>
      </c>
      <c r="L92" s="34">
        <f>I92</f>
        <v>4904037.66</v>
      </c>
      <c r="M92" s="34">
        <f>L92</f>
        <v>4904037.66</v>
      </c>
      <c r="N92" s="54">
        <f t="shared" si="32"/>
        <v>99.996485876420465</v>
      </c>
      <c r="O92" s="35" t="s">
        <v>114</v>
      </c>
      <c r="P92" s="35" t="s">
        <v>115</v>
      </c>
      <c r="Q92" s="35" t="s">
        <v>140</v>
      </c>
      <c r="R92" s="81"/>
    </row>
    <row r="93" spans="1:18" s="17" customFormat="1" ht="18.75">
      <c r="A93" s="70"/>
      <c r="B93" s="9" t="s">
        <v>30</v>
      </c>
      <c r="C93" s="23"/>
      <c r="D93" s="38"/>
      <c r="E93" s="39"/>
      <c r="F93" s="39"/>
      <c r="G93" s="34"/>
      <c r="H93" s="34"/>
      <c r="I93" s="34"/>
      <c r="J93" s="34"/>
      <c r="K93" s="54"/>
      <c r="L93" s="34"/>
      <c r="M93" s="34"/>
      <c r="N93" s="54"/>
      <c r="O93" s="35"/>
      <c r="P93" s="35"/>
      <c r="Q93" s="35"/>
      <c r="R93" s="69"/>
    </row>
    <row r="94" spans="1:18" s="17" customFormat="1" ht="18.75">
      <c r="A94" s="70"/>
      <c r="B94" s="9" t="s">
        <v>31</v>
      </c>
      <c r="C94" s="23"/>
      <c r="D94" s="38">
        <f>D92</f>
        <v>4904210</v>
      </c>
      <c r="E94" s="39">
        <f>E92</f>
        <v>44013</v>
      </c>
      <c r="F94" s="39">
        <v>44075</v>
      </c>
      <c r="G94" s="34">
        <f>D94</f>
        <v>4904210</v>
      </c>
      <c r="H94" s="34">
        <f>G94</f>
        <v>4904210</v>
      </c>
      <c r="I94" s="34">
        <f>I92</f>
        <v>4904037.66</v>
      </c>
      <c r="J94" s="34">
        <f>J92</f>
        <v>4904037.66</v>
      </c>
      <c r="K94" s="54">
        <f>J94/H94*100</f>
        <v>99.996485876420465</v>
      </c>
      <c r="L94" s="34">
        <f>L92</f>
        <v>4904037.66</v>
      </c>
      <c r="M94" s="34">
        <f>L94</f>
        <v>4904037.66</v>
      </c>
      <c r="N94" s="54">
        <f t="shared" si="32"/>
        <v>99.996485876420465</v>
      </c>
      <c r="O94" s="35"/>
      <c r="P94" s="35"/>
      <c r="Q94" s="35"/>
      <c r="R94" s="69"/>
    </row>
    <row r="95" spans="1:18" s="17" customFormat="1" ht="143.44999999999999" customHeight="1">
      <c r="A95" s="70" t="s">
        <v>92</v>
      </c>
      <c r="B95" s="61" t="s">
        <v>94</v>
      </c>
      <c r="C95" s="24" t="s">
        <v>21</v>
      </c>
      <c r="D95" s="38">
        <v>1484881</v>
      </c>
      <c r="E95" s="39" t="s">
        <v>93</v>
      </c>
      <c r="F95" s="39" t="s">
        <v>87</v>
      </c>
      <c r="G95" s="34">
        <f>D95</f>
        <v>1484881</v>
      </c>
      <c r="H95" s="34">
        <f>G95</f>
        <v>1484881</v>
      </c>
      <c r="I95" s="34">
        <v>0</v>
      </c>
      <c r="J95" s="34">
        <v>0</v>
      </c>
      <c r="K95" s="54">
        <v>0</v>
      </c>
      <c r="L95" s="34">
        <v>0</v>
      </c>
      <c r="M95" s="34">
        <f>L95</f>
        <v>0</v>
      </c>
      <c r="N95" s="54">
        <v>0</v>
      </c>
      <c r="O95" s="35" t="s">
        <v>118</v>
      </c>
      <c r="P95" s="35" t="s">
        <v>119</v>
      </c>
      <c r="Q95" s="35" t="s">
        <v>120</v>
      </c>
      <c r="R95" s="69"/>
    </row>
    <row r="96" spans="1:18" s="17" customFormat="1" ht="18.75">
      <c r="A96" s="70"/>
      <c r="B96" s="9" t="s">
        <v>30</v>
      </c>
      <c r="C96" s="23"/>
      <c r="D96" s="38"/>
      <c r="E96" s="39"/>
      <c r="F96" s="39"/>
      <c r="G96" s="34"/>
      <c r="H96" s="34"/>
      <c r="I96" s="34"/>
      <c r="J96" s="34"/>
      <c r="K96" s="54"/>
      <c r="L96" s="34"/>
      <c r="M96" s="34"/>
      <c r="N96" s="54"/>
      <c r="O96" s="35"/>
      <c r="P96" s="35"/>
      <c r="Q96" s="35"/>
      <c r="R96" s="69"/>
    </row>
    <row r="97" spans="1:21" s="17" customFormat="1" ht="18.75">
      <c r="A97" s="70"/>
      <c r="B97" s="9" t="s">
        <v>31</v>
      </c>
      <c r="C97" s="23"/>
      <c r="D97" s="38">
        <v>1484881</v>
      </c>
      <c r="E97" s="39" t="s">
        <v>93</v>
      </c>
      <c r="F97" s="39" t="s">
        <v>87</v>
      </c>
      <c r="G97" s="34">
        <f>G95</f>
        <v>1484881</v>
      </c>
      <c r="H97" s="34">
        <f>H95</f>
        <v>1484881</v>
      </c>
      <c r="I97" s="34">
        <v>0</v>
      </c>
      <c r="J97" s="34">
        <v>0</v>
      </c>
      <c r="K97" s="54">
        <v>0</v>
      </c>
      <c r="L97" s="34">
        <f>L95</f>
        <v>0</v>
      </c>
      <c r="M97" s="34">
        <f>M95</f>
        <v>0</v>
      </c>
      <c r="N97" s="54">
        <v>100</v>
      </c>
      <c r="O97" s="35"/>
      <c r="P97" s="35"/>
      <c r="Q97" s="35"/>
      <c r="R97" s="69"/>
    </row>
    <row r="98" spans="1:21" s="49" customFormat="1" ht="18.75">
      <c r="A98" s="71"/>
      <c r="B98" s="44" t="s">
        <v>90</v>
      </c>
      <c r="C98" s="45"/>
      <c r="D98" s="46">
        <f>D85+D78+D74+D67+D59+D49+D36+D33+D30+D27+D24+D21+D18+D15+D52+D39+D42+D45+D55+D63+D81+D88+D92+D95+D70</f>
        <v>331914445</v>
      </c>
      <c r="E98" s="46"/>
      <c r="F98" s="46"/>
      <c r="G98" s="46">
        <f>G85+G78+G74+G67+G59+G49+G36+G33+G30+G27+G24+G21+G18+G15+G52+G39+G42+G45+G55+G63+G81+G88+G92+G95+G70</f>
        <v>124150855</v>
      </c>
      <c r="H98" s="46">
        <f>H85+H78+H74+H67+H59+H49+H36+H33+H30+H27+H24+H21+H18+H15+H52+H39+H42+H45+H55+H63+H81+H88+H92+H95+H70</f>
        <v>124150855</v>
      </c>
      <c r="I98" s="46">
        <f>I85+I78+I74+I67+I59+I49+I36+I33+I30+I27+I24+I21+I18+I15+I52+I39+I42+I45+I55+I63+I81+I88+I92+I95+I70</f>
        <v>48548929.370000005</v>
      </c>
      <c r="J98" s="46">
        <f>J85+J78+J74+J67+J59+J49+J36+J33+J30+J27+J24+J21+J18+J15+J52+J39+J42+J45+J55+J63+J81+J88+J92+J95+J70</f>
        <v>48548929.370000005</v>
      </c>
      <c r="K98" s="46">
        <f>J98/H98*100</f>
        <v>39.104788581600992</v>
      </c>
      <c r="L98" s="46">
        <f>L85+L78+L74+L67+L59+L49+L36+L33+L30+L27+L24+L21+L18+L15+L52+L39+L42+L45+L55+L63+L81+L88+L92+L95+L70</f>
        <v>48548929.370000005</v>
      </c>
      <c r="M98" s="46">
        <f>M85+M78+M74+M67+M59+M49+M36+M33+M30+M27+M24+M21+M18+M15+M52+M39+M42+M45+M55+M63+M81+M88+M92+M95+M70</f>
        <v>48548929.370000005</v>
      </c>
      <c r="N98" s="56">
        <f>ROUND(M98/H98*100,0)</f>
        <v>39</v>
      </c>
      <c r="O98" s="55"/>
      <c r="P98" s="47"/>
      <c r="Q98" s="47"/>
      <c r="R98" s="72"/>
      <c r="S98" s="48"/>
      <c r="T98" s="48"/>
    </row>
    <row r="99" spans="1:21" ht="19.5" thickBot="1">
      <c r="A99" s="73"/>
      <c r="B99" s="74" t="s">
        <v>91</v>
      </c>
      <c r="C99" s="75"/>
      <c r="D99" s="76">
        <f>D98</f>
        <v>331914445</v>
      </c>
      <c r="E99" s="76"/>
      <c r="F99" s="76"/>
      <c r="G99" s="76">
        <f t="shared" ref="G99:J99" si="33">G98</f>
        <v>124150855</v>
      </c>
      <c r="H99" s="76">
        <f t="shared" si="33"/>
        <v>124150855</v>
      </c>
      <c r="I99" s="76">
        <f t="shared" si="33"/>
        <v>48548929.370000005</v>
      </c>
      <c r="J99" s="76">
        <f t="shared" si="33"/>
        <v>48548929.370000005</v>
      </c>
      <c r="K99" s="85">
        <f>J99/H99*100</f>
        <v>39.104788581600992</v>
      </c>
      <c r="L99" s="76">
        <f t="shared" ref="L99" si="34">L98</f>
        <v>48548929.370000005</v>
      </c>
      <c r="M99" s="76">
        <f t="shared" ref="M99" si="35">M98</f>
        <v>48548929.370000005</v>
      </c>
      <c r="N99" s="77">
        <f>N98</f>
        <v>39</v>
      </c>
      <c r="O99" s="78"/>
      <c r="P99" s="78"/>
      <c r="Q99" s="78"/>
      <c r="R99" s="79"/>
      <c r="U99" s="8"/>
    </row>
    <row r="100" spans="1:21">
      <c r="A100" s="16"/>
    </row>
    <row r="101" spans="1:21" ht="18.75" customHeight="1">
      <c r="A101" s="18"/>
    </row>
  </sheetData>
  <mergeCells count="36">
    <mergeCell ref="A1:R1"/>
    <mergeCell ref="B13:E13"/>
    <mergeCell ref="L4:N5"/>
    <mergeCell ref="F6:F9"/>
    <mergeCell ref="K6:K9"/>
    <mergeCell ref="L6:L9"/>
    <mergeCell ref="B73:D73"/>
    <mergeCell ref="B77:D77"/>
    <mergeCell ref="B91:F91"/>
    <mergeCell ref="G3:H5"/>
    <mergeCell ref="I3:N3"/>
    <mergeCell ref="O3:Q5"/>
    <mergeCell ref="B62:D62"/>
    <mergeCell ref="R3:R9"/>
    <mergeCell ref="G6:G9"/>
    <mergeCell ref="I6:I9"/>
    <mergeCell ref="J7:J9"/>
    <mergeCell ref="H7:H9"/>
    <mergeCell ref="P8:P9"/>
    <mergeCell ref="Q8:Q9"/>
    <mergeCell ref="N6:N9"/>
    <mergeCell ref="O6:O9"/>
    <mergeCell ref="P6:Q7"/>
    <mergeCell ref="I4:K5"/>
    <mergeCell ref="M7:M9"/>
    <mergeCell ref="B84:F84"/>
    <mergeCell ref="A3:A9"/>
    <mergeCell ref="B3:B9"/>
    <mergeCell ref="C3:C9"/>
    <mergeCell ref="D3:D9"/>
    <mergeCell ref="E3:F5"/>
    <mergeCell ref="E6:E9"/>
    <mergeCell ref="B14:C14"/>
    <mergeCell ref="B48:D48"/>
    <mergeCell ref="B58:D58"/>
    <mergeCell ref="B66:D66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57" firstPageNumber="42" fitToHeight="0" orientation="landscape" useFirstPageNumber="1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2019-04-01T05:13:02Z</cp:lastPrinted>
  <dcterms:created xsi:type="dcterms:W3CDTF">2017-11-14T09:57:31Z</dcterms:created>
  <dcterms:modified xsi:type="dcterms:W3CDTF">2023-11-13T04:15:07Z</dcterms:modified>
</cp:coreProperties>
</file>