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4_Общая\Калинин\"/>
    </mc:Choice>
  </mc:AlternateContent>
  <bookViews>
    <workbookView xWindow="1860" yWindow="60" windowWidth="19410" windowHeight="11010"/>
  </bookViews>
  <sheets>
    <sheet name="Лист1" sheetId="1" r:id="rId1"/>
  </sheets>
  <definedNames>
    <definedName name="_xlnm.Print_Titles" localSheetId="0">Лист1!#REF!</definedName>
    <definedName name="_xlnm.Print_Area" localSheetId="0">Лист1!$A$1:$R$122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J86" i="1" l="1"/>
  <c r="J84" i="1"/>
  <c r="I86" i="1"/>
  <c r="L75" i="1"/>
  <c r="L81" i="1"/>
  <c r="L84" i="1"/>
  <c r="L87" i="1"/>
  <c r="L91" i="1"/>
  <c r="G101" i="1"/>
  <c r="H101" i="1" s="1"/>
  <c r="I101" i="1" s="1"/>
  <c r="G103" i="1"/>
  <c r="H103" i="1" s="1"/>
  <c r="F101" i="1"/>
  <c r="E101" i="1"/>
  <c r="D101" i="1"/>
  <c r="L97" i="1"/>
  <c r="M97" i="1" s="1"/>
  <c r="M99" i="1" s="1"/>
  <c r="I97" i="1"/>
  <c r="J97" i="1" s="1"/>
  <c r="J99" i="1" s="1"/>
  <c r="G97" i="1"/>
  <c r="H97" i="1" s="1"/>
  <c r="H99" i="1" s="1"/>
  <c r="G99" i="1"/>
  <c r="F97" i="1"/>
  <c r="E97" i="1"/>
  <c r="D97" i="1"/>
  <c r="I103" i="1" l="1"/>
  <c r="J101" i="1"/>
  <c r="L99" i="1"/>
  <c r="I99" i="1"/>
  <c r="L67" i="1"/>
  <c r="I46" i="1"/>
  <c r="L46" i="1" s="1"/>
  <c r="L47" i="1" s="1"/>
  <c r="J103" i="1" l="1"/>
  <c r="L101" i="1"/>
  <c r="L42" i="1"/>
  <c r="L39" i="1"/>
  <c r="L36" i="1"/>
  <c r="L38" i="1" s="1"/>
  <c r="L30" i="1"/>
  <c r="I32" i="1"/>
  <c r="L26" i="1"/>
  <c r="L24" i="1"/>
  <c r="I26" i="1"/>
  <c r="L21" i="1"/>
  <c r="I23" i="1"/>
  <c r="M101" i="1" l="1"/>
  <c r="M103" i="1" s="1"/>
  <c r="L103" i="1"/>
  <c r="J65" i="1"/>
  <c r="L86" i="1"/>
  <c r="M84" i="1"/>
  <c r="M86" i="1" s="1"/>
  <c r="L89" i="1"/>
  <c r="M87" i="1"/>
  <c r="M89" i="1" s="1"/>
  <c r="I89" i="1"/>
  <c r="J87" i="1"/>
  <c r="G87" i="1"/>
  <c r="H87" i="1" s="1"/>
  <c r="H89" i="1" s="1"/>
  <c r="F87" i="1"/>
  <c r="E87" i="1"/>
  <c r="D89" i="1"/>
  <c r="G86" i="1"/>
  <c r="F84" i="1"/>
  <c r="E84" i="1"/>
  <c r="D84" i="1"/>
  <c r="G84" i="1" s="1"/>
  <c r="H84" i="1" s="1"/>
  <c r="K84" i="1" l="1"/>
  <c r="H86" i="1"/>
  <c r="K86" i="1" s="1"/>
  <c r="K87" i="1"/>
  <c r="G89" i="1"/>
  <c r="J89" i="1"/>
  <c r="K89" i="1" s="1"/>
  <c r="J81" i="1"/>
  <c r="J83" i="1" s="1"/>
  <c r="I83" i="1"/>
  <c r="M65" i="1"/>
  <c r="M64" i="1"/>
  <c r="L63" i="1"/>
  <c r="I58" i="1" l="1"/>
  <c r="I53" i="1"/>
  <c r="L53" i="1" s="1"/>
  <c r="I38" i="1"/>
  <c r="I35" i="1" l="1"/>
  <c r="I29" i="1"/>
  <c r="I63" i="1" l="1"/>
  <c r="J64" i="1"/>
  <c r="J63" i="1" l="1"/>
  <c r="J42" i="1"/>
  <c r="J44" i="1" s="1"/>
  <c r="K44" i="1" s="1"/>
  <c r="I44" i="1"/>
  <c r="G18" i="1" l="1"/>
  <c r="I18" i="1" s="1"/>
  <c r="I20" i="1" s="1"/>
  <c r="F81" i="1"/>
  <c r="E81" i="1"/>
  <c r="D81" i="1"/>
  <c r="G81" i="1" s="1"/>
  <c r="H81" i="1" l="1"/>
  <c r="G83" i="1"/>
  <c r="J94" i="1"/>
  <c r="J96" i="1" s="1"/>
  <c r="I96" i="1"/>
  <c r="G96" i="1"/>
  <c r="H83" i="1" l="1"/>
  <c r="K83" i="1" s="1"/>
  <c r="K81" i="1"/>
  <c r="L83" i="1"/>
  <c r="M81" i="1"/>
  <c r="M83" i="1" s="1"/>
  <c r="I79" i="1"/>
  <c r="J79" i="1"/>
  <c r="G79" i="1"/>
  <c r="G78" i="1" s="1"/>
  <c r="H78" i="1" l="1"/>
  <c r="H79" i="1" s="1"/>
  <c r="J56" i="1"/>
  <c r="J58" i="1" s="1"/>
  <c r="G58" i="1"/>
  <c r="G56" i="1" s="1"/>
  <c r="F56" i="1"/>
  <c r="E56" i="1"/>
  <c r="D56" i="1"/>
  <c r="M48" i="1"/>
  <c r="N48" i="1" s="1"/>
  <c r="G46" i="1"/>
  <c r="H48" i="1"/>
  <c r="H47" i="1"/>
  <c r="G42" i="1"/>
  <c r="F42" i="1"/>
  <c r="E42" i="1"/>
  <c r="D44" i="1"/>
  <c r="I41" i="1"/>
  <c r="J39" i="1"/>
  <c r="G39" i="1"/>
  <c r="F39" i="1"/>
  <c r="E39" i="1"/>
  <c r="D39" i="1"/>
  <c r="I33" i="1"/>
  <c r="G33" i="1"/>
  <c r="F21" i="1"/>
  <c r="L33" i="1" l="1"/>
  <c r="I104" i="1"/>
  <c r="L44" i="1"/>
  <c r="K42" i="1"/>
  <c r="J41" i="1"/>
  <c r="K41" i="1" s="1"/>
  <c r="K39" i="1"/>
  <c r="M47" i="1"/>
  <c r="N47" i="1" s="1"/>
  <c r="M78" i="1"/>
  <c r="L79" i="1"/>
  <c r="H56" i="1"/>
  <c r="L41" i="1"/>
  <c r="M39" i="1"/>
  <c r="H39" i="1"/>
  <c r="H41" i="1" s="1"/>
  <c r="H42" i="1"/>
  <c r="H44" i="1" s="1"/>
  <c r="D23" i="1"/>
  <c r="H58" i="1" l="1"/>
  <c r="K58" i="1" s="1"/>
  <c r="K56" i="1"/>
  <c r="M42" i="1"/>
  <c r="N42" i="1" s="1"/>
  <c r="M79" i="1"/>
  <c r="M41" i="1"/>
  <c r="N41" i="1" s="1"/>
  <c r="N39" i="1"/>
  <c r="M56" i="1"/>
  <c r="L58" i="1"/>
  <c r="L96" i="1"/>
  <c r="E94" i="1"/>
  <c r="E75" i="1"/>
  <c r="G71" i="1"/>
  <c r="G73" i="1" s="1"/>
  <c r="M44" i="1" l="1"/>
  <c r="N44" i="1" s="1"/>
  <c r="M58" i="1"/>
  <c r="N58" i="1" s="1"/>
  <c r="N56" i="1"/>
  <c r="M71" i="1"/>
  <c r="L73" i="1"/>
  <c r="G67" i="1"/>
  <c r="E67" i="1"/>
  <c r="D67" i="1"/>
  <c r="G65" i="1"/>
  <c r="G64" i="1"/>
  <c r="H64" i="1" s="1"/>
  <c r="K64" i="1" s="1"/>
  <c r="F63" i="1"/>
  <c r="E63" i="1"/>
  <c r="D63" i="1"/>
  <c r="G53" i="1"/>
  <c r="F53" i="1"/>
  <c r="D53" i="1"/>
  <c r="M73" i="1" l="1"/>
  <c r="H65" i="1"/>
  <c r="N64" i="1"/>
  <c r="G63" i="1"/>
  <c r="M63" i="1" s="1"/>
  <c r="G55" i="1"/>
  <c r="F46" i="1"/>
  <c r="D46" i="1"/>
  <c r="F36" i="1"/>
  <c r="E36" i="1"/>
  <c r="G30" i="1"/>
  <c r="F30" i="1"/>
  <c r="E30" i="1"/>
  <c r="D30" i="1"/>
  <c r="G27" i="1"/>
  <c r="E27" i="1"/>
  <c r="F27" i="1"/>
  <c r="D27" i="1"/>
  <c r="G26" i="1"/>
  <c r="G24" i="1" s="1"/>
  <c r="E24" i="1"/>
  <c r="F24" i="1"/>
  <c r="D24" i="1"/>
  <c r="G23" i="1"/>
  <c r="E21" i="1"/>
  <c r="E18" i="1"/>
  <c r="G17" i="1"/>
  <c r="E15" i="1"/>
  <c r="N65" i="1" l="1"/>
  <c r="K65" i="1"/>
  <c r="H63" i="1"/>
  <c r="L76" i="1"/>
  <c r="L35" i="1"/>
  <c r="L32" i="1"/>
  <c r="N63" i="1" l="1"/>
  <c r="K63" i="1"/>
  <c r="J60" i="1"/>
  <c r="J62" i="1" s="1"/>
  <c r="I62" i="1"/>
  <c r="G32" i="1" l="1"/>
  <c r="G29" i="1"/>
  <c r="M96" i="1" l="1"/>
  <c r="F91" i="1"/>
  <c r="E93" i="1"/>
  <c r="D91" i="1"/>
  <c r="G76" i="1"/>
  <c r="M76" i="1" s="1"/>
  <c r="G75" i="1"/>
  <c r="F75" i="1"/>
  <c r="D75" i="1"/>
  <c r="D71" i="1"/>
  <c r="G60" i="1"/>
  <c r="E62" i="1"/>
  <c r="D62" i="1"/>
  <c r="G38" i="1"/>
  <c r="M38" i="1" s="1"/>
  <c r="G36" i="1"/>
  <c r="M32" i="1"/>
  <c r="H29" i="1"/>
  <c r="G21" i="1"/>
  <c r="F18" i="1"/>
  <c r="F15" i="1"/>
  <c r="G91" i="1" l="1"/>
  <c r="G50" i="1"/>
  <c r="G62" i="1"/>
  <c r="H62" i="1" s="1"/>
  <c r="K62" i="1" s="1"/>
  <c r="L60" i="1"/>
  <c r="G20" i="1"/>
  <c r="L18" i="1"/>
  <c r="L20" i="1" s="1"/>
  <c r="M20" i="1" s="1"/>
  <c r="H38" i="1"/>
  <c r="H60" i="1"/>
  <c r="K60" i="1" s="1"/>
  <c r="H76" i="1"/>
  <c r="N76" i="1" s="1"/>
  <c r="H96" i="1"/>
  <c r="H32" i="1"/>
  <c r="H26" i="1"/>
  <c r="M26" i="1"/>
  <c r="H24" i="1"/>
  <c r="M35" i="1"/>
  <c r="H35" i="1"/>
  <c r="I105" i="1"/>
  <c r="F94" i="1"/>
  <c r="D94" i="1"/>
  <c r="F71" i="1"/>
  <c r="E72" i="1"/>
  <c r="F67" i="1"/>
  <c r="F60" i="1"/>
  <c r="L62" i="1" l="1"/>
  <c r="M62" i="1" s="1"/>
  <c r="G104" i="1"/>
  <c r="N96" i="1"/>
  <c r="K96" i="1"/>
  <c r="M60" i="1"/>
  <c r="N60" i="1" s="1"/>
  <c r="L23" i="1"/>
  <c r="N62" i="1"/>
  <c r="N32" i="1"/>
  <c r="M94" i="1"/>
  <c r="H94" i="1"/>
  <c r="K94" i="1" s="1"/>
  <c r="N38" i="1"/>
  <c r="N26" i="1"/>
  <c r="N35" i="1"/>
  <c r="J55" i="1"/>
  <c r="I55" i="1"/>
  <c r="D33" i="1"/>
  <c r="D15" i="1"/>
  <c r="N94" i="1" l="1"/>
  <c r="L55" i="1"/>
  <c r="M53" i="1"/>
  <c r="H53" i="1"/>
  <c r="N53" i="1" l="1"/>
  <c r="M55" i="1"/>
  <c r="K53" i="1"/>
  <c r="H55" i="1"/>
  <c r="K55" i="1" s="1"/>
  <c r="H15" i="1"/>
  <c r="N55" i="1" l="1"/>
  <c r="H21" i="1"/>
  <c r="J21" i="1"/>
  <c r="J23" i="1" s="1"/>
  <c r="D36" i="1"/>
  <c r="D104" i="1" s="1"/>
  <c r="H23" i="1" l="1"/>
  <c r="K23" i="1" s="1"/>
  <c r="K21" i="1"/>
  <c r="M21" i="1" l="1"/>
  <c r="H75" i="1"/>
  <c r="M23" i="1" l="1"/>
  <c r="N23" i="1" s="1"/>
  <c r="N21" i="1"/>
  <c r="D105" i="1"/>
  <c r="J91" i="1"/>
  <c r="M75" i="1"/>
  <c r="N75" i="1" s="1"/>
  <c r="J75" i="1"/>
  <c r="K75" i="1" s="1"/>
  <c r="J71" i="1"/>
  <c r="J67" i="1"/>
  <c r="I69" i="1"/>
  <c r="J46" i="1"/>
  <c r="J47" i="1" s="1"/>
  <c r="K47" i="1" s="1"/>
  <c r="H46" i="1"/>
  <c r="M50" i="1"/>
  <c r="J50" i="1"/>
  <c r="I52" i="1"/>
  <c r="H50" i="1"/>
  <c r="H52" i="1" s="1"/>
  <c r="G52" i="1"/>
  <c r="J36" i="1"/>
  <c r="J38" i="1" s="1"/>
  <c r="K38" i="1" s="1"/>
  <c r="J33" i="1"/>
  <c r="J30" i="1"/>
  <c r="J32" i="1" s="1"/>
  <c r="K32" i="1" s="1"/>
  <c r="J27" i="1"/>
  <c r="J24" i="1"/>
  <c r="J26" i="1" s="1"/>
  <c r="K26" i="1" s="1"/>
  <c r="J18" i="1"/>
  <c r="J20" i="1" s="1"/>
  <c r="J15" i="1"/>
  <c r="I17" i="1"/>
  <c r="J104" i="1" l="1"/>
  <c r="J105" i="1" s="1"/>
  <c r="J29" i="1"/>
  <c r="K29" i="1" s="1"/>
  <c r="L27" i="1"/>
  <c r="J35" i="1"/>
  <c r="K35" i="1" s="1"/>
  <c r="G105" i="1"/>
  <c r="J93" i="1"/>
  <c r="G69" i="1"/>
  <c r="K46" i="1"/>
  <c r="G93" i="1"/>
  <c r="M91" i="1"/>
  <c r="H18" i="1"/>
  <c r="J69" i="1"/>
  <c r="L52" i="1"/>
  <c r="M30" i="1"/>
  <c r="M27" i="1"/>
  <c r="K24" i="1"/>
  <c r="H27" i="1"/>
  <c r="H30" i="1"/>
  <c r="H17" i="1"/>
  <c r="K15" i="1"/>
  <c r="H33" i="1"/>
  <c r="M36" i="1"/>
  <c r="M15" i="1"/>
  <c r="L17" i="1"/>
  <c r="J17" i="1"/>
  <c r="H36" i="1"/>
  <c r="H67" i="1"/>
  <c r="H69" i="1" s="1"/>
  <c r="H71" i="1"/>
  <c r="H91" i="1"/>
  <c r="H104" i="1" s="1"/>
  <c r="J52" i="1"/>
  <c r="M52" i="1"/>
  <c r="K48" i="1"/>
  <c r="L29" i="1" l="1"/>
  <c r="M29" i="1" s="1"/>
  <c r="N29" i="1" s="1"/>
  <c r="L104" i="1"/>
  <c r="L105" i="1" s="1"/>
  <c r="K27" i="1"/>
  <c r="K104" i="1"/>
  <c r="H20" i="1"/>
  <c r="N20" i="1" s="1"/>
  <c r="H73" i="1"/>
  <c r="N73" i="1" s="1"/>
  <c r="N71" i="1"/>
  <c r="M67" i="1"/>
  <c r="M69" i="1" s="1"/>
  <c r="N69" i="1" s="1"/>
  <c r="K18" i="1"/>
  <c r="H93" i="1"/>
  <c r="K93" i="1" s="1"/>
  <c r="M93" i="1"/>
  <c r="K17" i="1"/>
  <c r="N27" i="1"/>
  <c r="K71" i="1"/>
  <c r="K67" i="1"/>
  <c r="K69" i="1"/>
  <c r="K33" i="1"/>
  <c r="K91" i="1"/>
  <c r="L93" i="1"/>
  <c r="M18" i="1"/>
  <c r="N18" i="1" s="1"/>
  <c r="K36" i="1"/>
  <c r="L69" i="1"/>
  <c r="M33" i="1"/>
  <c r="N91" i="1"/>
  <c r="M24" i="1"/>
  <c r="N30" i="1"/>
  <c r="K30" i="1"/>
  <c r="M46" i="1"/>
  <c r="N46" i="1" s="1"/>
  <c r="N15" i="1"/>
  <c r="M17" i="1"/>
  <c r="N17" i="1" s="1"/>
  <c r="N36" i="1"/>
  <c r="M104" i="1" l="1"/>
  <c r="N67" i="1"/>
  <c r="N104" i="1"/>
  <c r="N93" i="1"/>
  <c r="H105" i="1"/>
  <c r="K105" i="1" s="1"/>
  <c r="N33" i="1"/>
  <c r="N24" i="1"/>
  <c r="M105" i="1" l="1"/>
  <c r="N105" i="1"/>
</calcChain>
</file>

<file path=xl/sharedStrings.xml><?xml version="1.0" encoding="utf-8"?>
<sst xmlns="http://schemas.openxmlformats.org/spreadsheetml/2006/main" count="262" uniqueCount="132">
  <si>
    <t>Наименование проекта/работы</t>
  </si>
  <si>
    <t>Наименование подразделения Банка России</t>
  </si>
  <si>
    <t>Общая стоимость</t>
  </si>
  <si>
    <t>Начало</t>
  </si>
  <si>
    <t>Окончание</t>
  </si>
  <si>
    <t>в том числе по cтатьям</t>
  </si>
  <si>
    <t>Раздел 1. Проекты Банка России</t>
  </si>
  <si>
    <t>Номер проекта/ работы</t>
  </si>
  <si>
    <t>Выполнено на отчетную дату</t>
  </si>
  <si>
    <t>№</t>
  </si>
  <si>
    <t>Дата</t>
  </si>
  <si>
    <t xml:space="preserve"> Сроки выполнения                                                                                                                              </t>
  </si>
  <si>
    <t>Всего</t>
  </si>
  <si>
    <t>% от 
годового объема затрат (расходов) по актуальной версии плана</t>
  </si>
  <si>
    <t>Состояние проекта/работы</t>
  </si>
  <si>
    <t xml:space="preserve">Документ, подтверждающий состояние проекта/работы </t>
  </si>
  <si>
    <t>суммы - в рублях</t>
  </si>
  <si>
    <t>Раздел 2. Капитальный ремонт зданий и сооружений</t>
  </si>
  <si>
    <t>Дальневосточное ГУ Банка России г. Владивосток</t>
  </si>
  <si>
    <t>Отделение по Хабаровскому краю Дальневосточного ГУ Банка России</t>
  </si>
  <si>
    <t>Отделение по Сахалинской области Дальневосточного ГУ Банка России</t>
  </si>
  <si>
    <t>Отделение по Чукотскому АО Дальневосточного ГУ Банка России</t>
  </si>
  <si>
    <t>Отделение по Амурской области Дальневосточного ГУ Банка России</t>
  </si>
  <si>
    <t>Отделение-НБ по Республике Саха (Якутия) Дальневосточного ГУ Банка России</t>
  </si>
  <si>
    <t xml:space="preserve">                                  проектирование</t>
  </si>
  <si>
    <t xml:space="preserve">                                  капремонт</t>
  </si>
  <si>
    <t xml:space="preserve">Итого по разделу 1  (0 проектов, 0 работ)      </t>
  </si>
  <si>
    <t>Дальневосточное ГУ Банка России г.Владивосток</t>
  </si>
  <si>
    <t>Отделение по Магаданской области Дальневосточного ГУ Банка России</t>
  </si>
  <si>
    <t>Отделение по Еврейской АО Дальневосточного ГУ Банка России</t>
  </si>
  <si>
    <t xml:space="preserve">Капитальный ремонт здания убежища (лит. А) Дальневосточного ГУ Банка России, расположенного по адресу: Приморский край, г. Владивосток, ул. Семеновская, 29а </t>
  </si>
  <si>
    <t>Выборочный капитальный ремонт  помещения бокс-мастерской и здания Дальневосточного ГУ Банка России по адресу: г. Владивосток, ул. Светланская, 71</t>
  </si>
  <si>
    <t>Капитальный ремонт здания, расположенного по адресу: Приморский край, Надеждинский район, с. Вольно-Надеждинское, ул. Пушкина, д. 59</t>
  </si>
  <si>
    <t>Выборочный капитальный ремонт РКЦ, пристройки РКЦ, проходной пристройки РКЦ (лит. А ,А1, А2) по адресу: Приморский край, г. Уссурийск, ул. Некрасова, д.102</t>
  </si>
  <si>
    <t>Выборочный капитальный ремонт  нежилых помещений, расположенных по адресу:  г. Владивосток, ул. Светланская, д.73</t>
  </si>
  <si>
    <t>Выборочный капитальный ремонт  здания Центрального Банка Российской Федерации,  расположенного по адресу:  г. Владивосток, ул. Океанский проспект, д.34</t>
  </si>
  <si>
    <t xml:space="preserve">Выборочный капитальный ремонт административного здания, расположенного по адресу: г.Благовещенск, ул.Б.Хмельницкого, д. 52/2 </t>
  </si>
  <si>
    <t>62</t>
  </si>
  <si>
    <t>Август 2020</t>
  </si>
  <si>
    <t>Июль 2017</t>
  </si>
  <si>
    <t>ДТ-798-24/155                  д/с №1</t>
  </si>
  <si>
    <t>16.03.2020                        08.07.2020</t>
  </si>
  <si>
    <t>Утверждено на 2021 год</t>
  </si>
  <si>
    <t>Выполнение плана в 2021 году</t>
  </si>
  <si>
    <t>Ожидаемое исполнение за 2021 год</t>
  </si>
  <si>
    <t>2.100</t>
  </si>
  <si>
    <t>2.180</t>
  </si>
  <si>
    <t>Выборочный капитальный ремонт  здания Центрального банка Российской Федерации,  расположенного по адресу:  Приморский край, г. Владивосток, Океанский проспект, д.34 в части замены дверного блока в боксе инкассаторских машин</t>
  </si>
  <si>
    <t>2.101</t>
  </si>
  <si>
    <t>2.102</t>
  </si>
  <si>
    <t>2.103</t>
  </si>
  <si>
    <t>2.105</t>
  </si>
  <si>
    <t xml:space="preserve">Капитальный ремонт нежилых помещений и помещения столовой  ГУ в нежилых помещениях здания  (лит.А), расположенных по адресу:  г. Владивосток, ул. Светланская, д.73     </t>
  </si>
  <si>
    <t>2.106</t>
  </si>
  <si>
    <t>2.181</t>
  </si>
  <si>
    <t>2.107</t>
  </si>
  <si>
    <t>Выборочный капитальный ремонт административного здания Отделения по Магаданской области, лит А по адресу: г. Магадан, ул. Пушкина, д.4 (благоустройство внутренней дворовой территории)</t>
  </si>
  <si>
    <t>2.108</t>
  </si>
  <si>
    <t>2.109</t>
  </si>
  <si>
    <t>Капитальный ремонт кровли с устройством электрообогрева фрагментов кровли административного здания Отделения Магадан, расположенного по адресу: г. Магадан, ул. Пушкина, д.4</t>
  </si>
  <si>
    <t>2.110</t>
  </si>
  <si>
    <t>2.111</t>
  </si>
  <si>
    <t>Выборочный капитальный ремонт в части обеспечения требований технической укрепленности ограждающих конструкций центрального поста охраны и бюро пропусков в административном здании Отделения Южно-Сахалинск по адресу: г. Южно-Сахалинск, Коммунистический проспект, 47, литер А</t>
  </si>
  <si>
    <t>Выборочный капитальный ремонт сооружения "Ограждение" админстративного здания Отделения Южно-Сахалинск по адресу: г. Южно-Сахалинск, Коммунистический проспект, 47</t>
  </si>
  <si>
    <t>2.112</t>
  </si>
  <si>
    <t xml:space="preserve"> Выборочный капитальный ремонт в части системы автоматического управления оборудованием приточно-вытяжной вентиляции, кондиционирования и теплоснабжения административного здания, расположенного по адресу: Чукотский автономный округ г. Анадырь, ул. Дежнева, 7</t>
  </si>
  <si>
    <t>Капитальный ремонт кассового узла в административном здании Отделения по Еврейской автономной области, расположенного по адресу: Еврейская автономная область г. Биробиджан, проспект 60-летия образования СССР, 5</t>
  </si>
  <si>
    <t>2.115</t>
  </si>
  <si>
    <t>2.116</t>
  </si>
  <si>
    <t>2.117</t>
  </si>
  <si>
    <t>2.182</t>
  </si>
  <si>
    <t>Капитальный ремонт газовой автономной котельной здания Литер А4 с заменой газового оборудования: г. Якутск, ул. Кирова, 17</t>
  </si>
  <si>
    <t>Выборочный капитальный ремонт в помещениях операционных касс объекта "РКЦ Комсомольск-на-Амуре" Отделения по Хабаровскому краю Дальневосточного ГУ Банка России по адресу: Хабаровский край, г. Комсомольск-на-Амуре, пр-т. Первостроителей, 19</t>
  </si>
  <si>
    <t>Выборочный капитальный ремонт помещений 2 этажа и участка кровли объекта Функциональное помещение по адресу: Хабаровский край, г.Хабаровск, ул. Муравьева-Амурского,21</t>
  </si>
  <si>
    <t>2.201</t>
  </si>
  <si>
    <t>2.202</t>
  </si>
  <si>
    <t>Выборочный капитальный ремонт гаража РКЦ на 2 автомобиля (лит.Е) по адресу: Приморский край, г. Уссурийск, ул. Некрасова, д.102</t>
  </si>
  <si>
    <t>Выборочный капитальный ремонт гаража РКЦ на 10 автомобилей (лит.Б) по адресу: Приморский край, г. Уссурийск, ул. Некрасова, д.102</t>
  </si>
  <si>
    <t>2.203</t>
  </si>
  <si>
    <t>Выборочный капитальный ремонт административного здания, расположенного по адресу: Магаданская обл., г. Магадан, ул. Пушкина, д.4 в части установки противопожарных дверей</t>
  </si>
  <si>
    <t>2.204</t>
  </si>
  <si>
    <t>Выборочный капитальный ремонт административного здания Национального банка (в части ремонта ограждения территории (Забор (лит. I), замены распашных въездных ворот (Ворота (лит. III) на откатные и благоустройства внутренней территории) по адресу: Республика Саха (Якутия), г. Якутск, ул. Кирова, д. 17</t>
  </si>
  <si>
    <t>71</t>
  </si>
  <si>
    <t>б/н</t>
  </si>
  <si>
    <t>2.213</t>
  </si>
  <si>
    <t>Выборочный капитальный ремонт рассчётно-кассового центра по адресу: Республика Саха (Якутия, муниципальный район Ленский, городское поселение город Ленск, город Ленск, улица Ленина, здание 70 (в части замены трубопровода тепловой сети литер IV и трубопровода холодного водоснабжения литер IV/1)</t>
  </si>
  <si>
    <t>134.5000</t>
  </si>
  <si>
    <t>82</t>
  </si>
  <si>
    <t>15.04.2021</t>
  </si>
  <si>
    <t>РЦ-60-2-2/107</t>
  </si>
  <si>
    <t>31.08.2021</t>
  </si>
  <si>
    <t>ДГУ-2021-01</t>
  </si>
  <si>
    <t>13.08.2021</t>
  </si>
  <si>
    <t>14.07.2021</t>
  </si>
  <si>
    <t>17.09.2021</t>
  </si>
  <si>
    <t>Код состояния проекта/ работы</t>
  </si>
  <si>
    <t>20.09.2021</t>
  </si>
  <si>
    <t xml:space="preserve">РЦ-60-2-2/111 </t>
  </si>
  <si>
    <t>07.09.2021</t>
  </si>
  <si>
    <t>1</t>
  </si>
  <si>
    <t>2.217</t>
  </si>
  <si>
    <t>2.218</t>
  </si>
  <si>
    <t>Выборочный капитальный ремонт расчётно-кассового центра по адресу: Республика Саха (Якутия), муниципальный район Ленский, городское поселение город Ленск, улица Ленина, здание 70 (в части замены двери в помещении №10 на втором этаже по техническому паспорту на металлическую с передаточным узлом)</t>
  </si>
  <si>
    <t>Выборочный капитальный ремонт Административного здания Национального банка Литер А, А3, А4, А5 (в части усиления фундаментов Литер А) по адресу: Республика Саха (Якутия), г. Якутск, ул Кирова, д 17 (аварийная ситуация)</t>
  </si>
  <si>
    <t xml:space="preserve">30.03.2021 25.12.2020 17.05.2021 </t>
  </si>
  <si>
    <t xml:space="preserve">                          Акты: б/н №1,2</t>
  </si>
  <si>
    <t>72</t>
  </si>
  <si>
    <t>06.09.2021</t>
  </si>
  <si>
    <r>
      <rPr>
        <b/>
        <sz val="12"/>
        <rFont val="Times New Roman"/>
        <family val="1"/>
        <charset val="204"/>
      </rPr>
      <t xml:space="preserve">Отчет об исполнении плана капитального ремонта объектов Банка России на 2021 год и плановый период 2022-2023 годов
</t>
    </r>
    <r>
      <rPr>
        <sz val="12"/>
        <rFont val="Times New Roman"/>
        <family val="1"/>
        <charset val="204"/>
      </rPr>
      <t>(наименование плана капитальных затрат по направлению деятельности/капитального ремонта объектов Банка России)
 за 12 месяцев 2021 года</t>
    </r>
  </si>
  <si>
    <t>15.12.2021</t>
  </si>
  <si>
    <t>3, д/с №1, д/с №2</t>
  </si>
  <si>
    <t>23.04.2021 05.10.2021 23.12.2021</t>
  </si>
  <si>
    <t xml:space="preserve">ИПР-60-2-2/39 </t>
  </si>
  <si>
    <t>19.10.2021</t>
  </si>
  <si>
    <t>81</t>
  </si>
  <si>
    <t>01.12.2021</t>
  </si>
  <si>
    <t>26.11.2021</t>
  </si>
  <si>
    <t>24.12.2021</t>
  </si>
  <si>
    <t>Отделение по Камчатскому краю Дальневосточного ГУ Банка России</t>
  </si>
  <si>
    <t>2.238</t>
  </si>
  <si>
    <t>2.239</t>
  </si>
  <si>
    <t>Выборочный капитальный ремонт здания Главного управления Центрального банка Российской Федерации по Камчатскому краю в части замены участка наружных тепловых сетей, по адресу: Российская Федерация, Камчатский край, Петропавловск-Камчатский городской округ, город Петропавловск-Камчатский, улица Ленинская, дом № 22</t>
  </si>
  <si>
    <t>Выборочный капитальный ремонт аварийных участков объекта «Кабельная линия электропередачи напряжением 6 кВ», расположенного по адресу: Хабаровский край, г. Хабаровск, участок находиться примерно в 166 м по направлению на северо-запад от ориентира производственная база, расположенного за пределами участка, адрес ориентира: край Хабаровский, ул. Воронежская, дом 154</t>
  </si>
  <si>
    <t xml:space="preserve">Итого по разделу 2  (27 работ)      </t>
  </si>
  <si>
    <t>Всего по Плану (0 проектов, 27 работ)</t>
  </si>
  <si>
    <t>ИПР-60-2-2-/44</t>
  </si>
  <si>
    <t>16.11.2021</t>
  </si>
  <si>
    <t>10.12.2021</t>
  </si>
  <si>
    <t>20.12.2021</t>
  </si>
  <si>
    <t>18.10.2021</t>
  </si>
  <si>
    <t>15.09.2021 08.10.2021</t>
  </si>
  <si>
    <t>141, б/н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</si>
</sst>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13"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cademy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9" fillId="0" borderId="0"/>
    <xf numFmtId="0" fontId="1" fillId="0" borderId="0"/>
    <xf numFmtId="0" fontId="10" fillId="0" borderId="0"/>
    <xf numFmtId="0" fontId="12" fillId="0" borderId="0"/>
  </cellStyleXfs>
  <cellXfs count="117">
    <xf numFmtId="0" fontId="0" fillId="0" borderId="0" xfId="0"/>
    <xf numFmtId="0" fontId="2" fillId="0" borderId="0" xfId="0" applyFont="1" applyFill="1"/>
    <xf numFmtId="0" fontId="2" fillId="0" borderId="2" xfId="1" applyFont="1" applyFill="1" applyBorder="1" applyAlignment="1" applyProtection="1">
      <alignment horizontal="center" vertical="center" wrapText="1"/>
    </xf>
    <xf numFmtId="0" fontId="6" fillId="0" borderId="0" xfId="0" applyFont="1" applyFill="1"/>
    <xf numFmtId="0" fontId="8" fillId="0" borderId="0" xfId="0" applyFont="1" applyFill="1"/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right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/>
    <xf numFmtId="49" fontId="2" fillId="0" borderId="0" xfId="1" applyNumberFormat="1" applyFont="1" applyFill="1"/>
    <xf numFmtId="49" fontId="4" fillId="0" borderId="0" xfId="0" applyNumberFormat="1" applyFont="1" applyFill="1" applyAlignment="1">
      <alignment horizontal="left" vertical="top"/>
    </xf>
    <xf numFmtId="49" fontId="2" fillId="0" borderId="0" xfId="0" applyNumberFormat="1" applyFont="1" applyFill="1"/>
    <xf numFmtId="0" fontId="2" fillId="3" borderId="0" xfId="0" applyFont="1" applyFill="1"/>
    <xf numFmtId="49" fontId="4" fillId="0" borderId="0" xfId="0" applyNumberFormat="1" applyFont="1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 applyProtection="1">
      <alignment horizontal="center" vertical="center" wrapText="1"/>
      <protection locked="0"/>
    </xf>
    <xf numFmtId="0" fontId="8" fillId="2" borderId="2" xfId="1" applyFont="1" applyFill="1" applyBorder="1" applyAlignment="1" applyProtection="1">
      <alignment vertical="top" wrapText="1"/>
      <protection locked="0"/>
    </xf>
    <xf numFmtId="49" fontId="8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Alignment="1">
      <alignment horizontal="center" vertical="center"/>
    </xf>
    <xf numFmtId="0" fontId="8" fillId="2" borderId="2" xfId="1" applyFont="1" applyFill="1" applyBorder="1" applyAlignment="1" applyProtection="1">
      <alignment horizontal="center" vertical="center" wrapText="1"/>
      <protection locked="0"/>
    </xf>
    <xf numFmtId="0" fontId="5" fillId="4" borderId="0" xfId="0" applyFont="1" applyFill="1" applyAlignment="1">
      <alignment horizontal="center" vertical="top"/>
    </xf>
    <xf numFmtId="0" fontId="2" fillId="4" borderId="0" xfId="0" applyFont="1" applyFill="1"/>
    <xf numFmtId="49" fontId="2" fillId="0" borderId="22" xfId="1" applyNumberFormat="1" applyFont="1" applyFill="1" applyBorder="1" applyAlignment="1" applyProtection="1">
      <alignment horizontal="center" vertical="center" wrapText="1"/>
    </xf>
    <xf numFmtId="0" fontId="2" fillId="0" borderId="13" xfId="1" applyFont="1" applyFill="1" applyBorder="1" applyAlignment="1" applyProtection="1">
      <alignment horizontal="center" vertical="center" wrapText="1"/>
    </xf>
    <xf numFmtId="49" fontId="2" fillId="2" borderId="22" xfId="1" applyNumberFormat="1" applyFont="1" applyFill="1" applyBorder="1" applyAlignment="1" applyProtection="1">
      <alignment horizontal="center" vertical="center" wrapText="1"/>
    </xf>
    <xf numFmtId="49" fontId="2" fillId="2" borderId="13" xfId="1" applyNumberFormat="1" applyFont="1" applyFill="1" applyBorder="1" applyAlignment="1" applyProtection="1">
      <alignment horizontal="center" vertical="center" wrapText="1"/>
      <protection locked="0"/>
    </xf>
    <xf numFmtId="49" fontId="2" fillId="3" borderId="22" xfId="1" applyNumberFormat="1" applyFont="1" applyFill="1" applyBorder="1" applyAlignment="1" applyProtection="1">
      <alignment horizontal="center" vertical="center" wrapText="1"/>
    </xf>
    <xf numFmtId="49" fontId="2" fillId="3" borderId="13" xfId="1" applyNumberFormat="1" applyFont="1" applyFill="1" applyBorder="1" applyAlignment="1" applyProtection="1">
      <alignment horizontal="center" vertical="center" wrapText="1"/>
      <protection locked="0"/>
    </xf>
    <xf numFmtId="49" fontId="2" fillId="3" borderId="23" xfId="1" applyNumberFormat="1" applyFont="1" applyFill="1" applyBorder="1" applyAlignment="1" applyProtection="1">
      <alignment horizontal="center" vertical="center" wrapText="1"/>
    </xf>
    <xf numFmtId="49" fontId="2" fillId="4" borderId="23" xfId="1" applyNumberFormat="1" applyFont="1" applyFill="1" applyBorder="1" applyAlignment="1" applyProtection="1">
      <alignment horizontal="center" vertical="center" wrapText="1"/>
    </xf>
    <xf numFmtId="49" fontId="2" fillId="4" borderId="13" xfId="1" applyNumberFormat="1" applyFont="1" applyFill="1" applyBorder="1" applyAlignment="1" applyProtection="1">
      <alignment horizontal="center" vertical="center" wrapText="1"/>
      <protection locked="0"/>
    </xf>
    <xf numFmtId="49" fontId="2" fillId="0" borderId="24" xfId="1" applyNumberFormat="1" applyFont="1" applyFill="1" applyBorder="1" applyAlignment="1" applyProtection="1">
      <alignment horizontal="center" vertical="center" wrapText="1"/>
    </xf>
    <xf numFmtId="49" fontId="2" fillId="0" borderId="26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3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1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49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 applyProtection="1">
      <alignment horizontal="left" vertical="center" wrapText="1"/>
      <protection locked="0"/>
    </xf>
    <xf numFmtId="0" fontId="3" fillId="0" borderId="2" xfId="3" applyNumberFormat="1" applyFont="1" applyFill="1" applyBorder="1" applyAlignment="1">
      <alignment horizontal="center" vertical="center" wrapText="1"/>
    </xf>
    <xf numFmtId="0" fontId="3" fillId="0" borderId="2" xfId="3" applyNumberFormat="1" applyFont="1" applyFill="1" applyBorder="1" applyAlignment="1">
      <alignment vertical="center" wrapText="1"/>
    </xf>
    <xf numFmtId="0" fontId="3" fillId="3" borderId="2" xfId="3" applyNumberFormat="1" applyFont="1" applyFill="1" applyBorder="1" applyAlignment="1">
      <alignment vertical="center" wrapText="1"/>
    </xf>
    <xf numFmtId="0" fontId="3" fillId="3" borderId="2" xfId="1" applyFont="1" applyFill="1" applyBorder="1" applyAlignment="1" applyProtection="1">
      <alignment horizontal="center" vertical="center" wrapText="1"/>
      <protection locked="0"/>
    </xf>
    <xf numFmtId="3" fontId="3" fillId="3" borderId="2" xfId="1" applyNumberFormat="1" applyFont="1" applyFill="1" applyBorder="1" applyAlignment="1" applyProtection="1">
      <alignment horizontal="center" vertical="center" wrapText="1"/>
      <protection locked="0"/>
    </xf>
    <xf numFmtId="164" fontId="3" fillId="3" borderId="2" xfId="1" applyNumberFormat="1" applyFont="1" applyFill="1" applyBorder="1" applyAlignment="1" applyProtection="1">
      <alignment horizontal="center" vertical="center" wrapText="1"/>
      <protection locked="0"/>
    </xf>
    <xf numFmtId="1" fontId="3" fillId="3" borderId="2" xfId="1" applyNumberFormat="1" applyFont="1" applyFill="1" applyBorder="1" applyAlignment="1" applyProtection="1">
      <alignment horizontal="center" vertical="center" wrapText="1"/>
      <protection locked="0"/>
    </xf>
    <xf numFmtId="49" fontId="3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2" xfId="1" applyFont="1" applyFill="1" applyBorder="1" applyAlignment="1" applyProtection="1">
      <alignment horizontal="left" vertical="center" wrapText="1"/>
      <protection locked="0"/>
    </xf>
    <xf numFmtId="0" fontId="3" fillId="3" borderId="2" xfId="3" applyNumberFormat="1" applyFont="1" applyFill="1" applyBorder="1" applyAlignment="1">
      <alignment horizontal="center" vertical="center" wrapText="1"/>
    </xf>
    <xf numFmtId="3" fontId="3" fillId="0" borderId="11" xfId="1" applyNumberFormat="1" applyFont="1" applyFill="1" applyBorder="1" applyAlignment="1" applyProtection="1">
      <alignment horizontal="center" vertical="center" wrapText="1"/>
      <protection locked="0"/>
    </xf>
    <xf numFmtId="164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3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49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9" xfId="1" applyFont="1" applyFill="1" applyBorder="1" applyAlignment="1" applyProtection="1">
      <alignment horizontal="left" vertical="center" wrapText="1"/>
      <protection locked="0"/>
    </xf>
    <xf numFmtId="1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3" fontId="3" fillId="3" borderId="2" xfId="3" applyNumberFormat="1" applyFont="1" applyFill="1" applyBorder="1" applyAlignment="1">
      <alignment horizontal="center" vertical="center" wrapText="1"/>
    </xf>
    <xf numFmtId="0" fontId="7" fillId="3" borderId="2" xfId="3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 applyProtection="1">
      <alignment vertical="top" wrapText="1"/>
      <protection locked="0"/>
    </xf>
    <xf numFmtId="0" fontId="3" fillId="0" borderId="1" xfId="1" applyFont="1" applyFill="1" applyBorder="1" applyAlignment="1" applyProtection="1">
      <alignment horizontal="left" vertical="center" wrapText="1"/>
      <protection locked="0"/>
    </xf>
    <xf numFmtId="0" fontId="3" fillId="4" borderId="1" xfId="1" applyFont="1" applyFill="1" applyBorder="1" applyAlignment="1" applyProtection="1">
      <alignment vertical="center" wrapText="1"/>
      <protection locked="0"/>
    </xf>
    <xf numFmtId="0" fontId="3" fillId="4" borderId="2" xfId="1" applyFont="1" applyFill="1" applyBorder="1" applyAlignment="1" applyProtection="1">
      <alignment horizontal="center" vertical="center" wrapText="1"/>
      <protection locked="0"/>
    </xf>
    <xf numFmtId="3" fontId="3" fillId="4" borderId="2" xfId="1" applyNumberFormat="1" applyFont="1" applyFill="1" applyBorder="1" applyAlignment="1" applyProtection="1">
      <alignment horizontal="center" vertical="top" wrapText="1"/>
      <protection locked="0"/>
    </xf>
    <xf numFmtId="49" fontId="3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5" xfId="1" applyFont="1" applyFill="1" applyBorder="1" applyAlignment="1" applyProtection="1">
      <alignment vertical="center" wrapText="1"/>
      <protection locked="0"/>
    </xf>
    <xf numFmtId="0" fontId="3" fillId="0" borderId="25" xfId="1" applyFont="1" applyFill="1" applyBorder="1" applyAlignment="1" applyProtection="1">
      <alignment horizontal="center" vertical="center" wrapText="1"/>
      <protection locked="0"/>
    </xf>
    <xf numFmtId="3" fontId="3" fillId="0" borderId="25" xfId="1" applyNumberFormat="1" applyFont="1" applyFill="1" applyBorder="1" applyAlignment="1" applyProtection="1">
      <alignment horizontal="center" vertical="top" wrapText="1"/>
      <protection locked="0"/>
    </xf>
    <xf numFmtId="3" fontId="3" fillId="3" borderId="25" xfId="1" applyNumberFormat="1" applyFont="1" applyFill="1" applyBorder="1" applyAlignment="1" applyProtection="1">
      <alignment horizontal="center" vertical="top" wrapText="1"/>
      <protection locked="0"/>
    </xf>
    <xf numFmtId="3" fontId="3" fillId="0" borderId="25" xfId="1" applyNumberFormat="1" applyFont="1" applyFill="1" applyBorder="1" applyAlignment="1" applyProtection="1">
      <alignment horizontal="center" vertical="center" wrapText="1"/>
      <protection locked="0"/>
    </xf>
    <xf numFmtId="49" fontId="3" fillId="0" borderId="25" xfId="1" applyNumberFormat="1" applyFont="1" applyFill="1" applyBorder="1" applyAlignment="1" applyProtection="1">
      <alignment horizontal="center" vertical="center" wrapText="1"/>
      <protection locked="0"/>
    </xf>
    <xf numFmtId="49" fontId="3" fillId="0" borderId="22" xfId="1" applyNumberFormat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vertical="top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</xf>
    <xf numFmtId="0" fontId="3" fillId="0" borderId="13" xfId="1" applyFont="1" applyFill="1" applyBorder="1" applyAlignment="1" applyProtection="1">
      <alignment horizontal="center" vertical="center" wrapText="1"/>
    </xf>
    <xf numFmtId="0" fontId="3" fillId="0" borderId="0" xfId="0" applyFont="1" applyFill="1"/>
    <xf numFmtId="0" fontId="5" fillId="0" borderId="2" xfId="0" applyFont="1" applyFill="1" applyBorder="1" applyAlignment="1">
      <alignment horizontal="center" vertical="center" wrapText="1"/>
    </xf>
    <xf numFmtId="49" fontId="3" fillId="0" borderId="13" xfId="1" applyNumberFormat="1" applyFont="1" applyFill="1" applyBorder="1" applyAlignment="1" applyProtection="1">
      <alignment horizontal="center" vertical="center" wrapText="1"/>
      <protection locked="0"/>
    </xf>
    <xf numFmtId="49" fontId="8" fillId="0" borderId="13" xfId="1" applyNumberFormat="1" applyFont="1" applyFill="1" applyBorder="1" applyAlignment="1" applyProtection="1">
      <alignment horizontal="center" vertical="center" wrapText="1"/>
      <protection locked="0"/>
    </xf>
    <xf numFmtId="49" fontId="8" fillId="3" borderId="13" xfId="1" applyNumberFormat="1" applyFont="1" applyFill="1" applyBorder="1" applyAlignment="1" applyProtection="1">
      <alignment horizontal="center" vertical="center" wrapText="1"/>
      <protection locked="0"/>
    </xf>
    <xf numFmtId="49" fontId="8" fillId="2" borderId="13" xfId="1" applyNumberFormat="1" applyFont="1" applyFill="1" applyBorder="1" applyAlignment="1" applyProtection="1">
      <alignment horizontal="center" vertical="center" wrapText="1"/>
      <protection locked="0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2" xfId="1" applyNumberFormat="1" applyFont="1" applyFill="1" applyBorder="1" applyAlignment="1" applyProtection="1">
      <alignment horizontal="center" vertical="center" wrapText="1"/>
    </xf>
    <xf numFmtId="0" fontId="8" fillId="0" borderId="15" xfId="1" applyFont="1" applyFill="1" applyBorder="1" applyAlignment="1" applyProtection="1">
      <alignment horizontal="center" vertical="center" wrapText="1"/>
    </xf>
    <xf numFmtId="0" fontId="8" fillId="0" borderId="2" xfId="1" applyFont="1" applyFill="1" applyBorder="1" applyAlignment="1" applyProtection="1">
      <alignment horizontal="center" vertical="center" wrapText="1"/>
    </xf>
    <xf numFmtId="0" fontId="11" fillId="2" borderId="9" xfId="1" applyFont="1" applyFill="1" applyBorder="1" applyAlignment="1" applyProtection="1">
      <alignment horizontal="left" vertical="top" wrapText="1"/>
      <protection locked="0"/>
    </xf>
    <xf numFmtId="0" fontId="11" fillId="2" borderId="11" xfId="1" applyFont="1" applyFill="1" applyBorder="1" applyAlignment="1" applyProtection="1">
      <alignment horizontal="left" vertical="top" wrapText="1"/>
      <protection locked="0"/>
    </xf>
    <xf numFmtId="0" fontId="7" fillId="2" borderId="9" xfId="3" applyNumberFormat="1" applyFont="1" applyFill="1" applyBorder="1" applyAlignment="1">
      <alignment horizontal="left" vertical="center" wrapText="1"/>
    </xf>
    <xf numFmtId="0" fontId="7" fillId="2" borderId="10" xfId="3" applyNumberFormat="1" applyFont="1" applyFill="1" applyBorder="1" applyAlignment="1">
      <alignment horizontal="left" vertical="center" wrapText="1"/>
    </xf>
    <xf numFmtId="0" fontId="7" fillId="2" borderId="11" xfId="3" applyNumberFormat="1" applyFont="1" applyFill="1" applyBorder="1" applyAlignment="1">
      <alignment horizontal="left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3" fontId="8" fillId="0" borderId="2" xfId="2" applyNumberFormat="1" applyFont="1" applyFill="1" applyBorder="1" applyAlignment="1" applyProtection="1">
      <alignment horizontal="center" vertical="center" wrapText="1"/>
    </xf>
    <xf numFmtId="0" fontId="8" fillId="0" borderId="2" xfId="1" applyFont="1" applyFill="1" applyBorder="1" applyAlignment="1" applyProtection="1">
      <alignment horizontal="center" vertical="center" textRotation="90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1" applyFont="1" applyFill="1" applyBorder="1" applyAlignment="1" applyProtection="1">
      <alignment horizontal="center" vertical="center" wrapText="1"/>
    </xf>
    <xf numFmtId="0" fontId="8" fillId="0" borderId="4" xfId="1" applyFont="1" applyFill="1" applyBorder="1" applyAlignment="1" applyProtection="1">
      <alignment horizontal="center" vertical="center" wrapText="1"/>
    </xf>
    <xf numFmtId="0" fontId="8" fillId="0" borderId="5" xfId="1" applyFont="1" applyFill="1" applyBorder="1" applyAlignment="1" applyProtection="1">
      <alignment horizontal="center" vertical="center" wrapText="1"/>
    </xf>
    <xf numFmtId="0" fontId="8" fillId="0" borderId="6" xfId="1" applyFont="1" applyFill="1" applyBorder="1" applyAlignment="1" applyProtection="1">
      <alignment horizontal="center" vertical="center" wrapText="1"/>
    </xf>
    <xf numFmtId="0" fontId="8" fillId="0" borderId="7" xfId="1" applyFont="1" applyFill="1" applyBorder="1" applyAlignment="1" applyProtection="1">
      <alignment horizontal="center" vertical="center" wrapText="1"/>
    </xf>
    <xf numFmtId="0" fontId="8" fillId="0" borderId="8" xfId="1" applyFont="1" applyFill="1" applyBorder="1" applyAlignment="1" applyProtection="1">
      <alignment horizontal="center" vertical="center" wrapText="1"/>
    </xf>
    <xf numFmtId="0" fontId="8" fillId="0" borderId="16" xfId="1" applyFont="1" applyFill="1" applyBorder="1" applyAlignment="1" applyProtection="1">
      <alignment horizontal="center" vertical="center" wrapText="1"/>
    </xf>
    <xf numFmtId="0" fontId="8" fillId="0" borderId="17" xfId="1" applyFont="1" applyFill="1" applyBorder="1" applyAlignment="1" applyProtection="1">
      <alignment horizontal="center" vertical="center" wrapText="1"/>
    </xf>
    <xf numFmtId="0" fontId="8" fillId="0" borderId="12" xfId="1" applyFont="1" applyFill="1" applyBorder="1" applyAlignment="1" applyProtection="1">
      <alignment horizontal="center" vertical="center" wrapText="1"/>
    </xf>
    <xf numFmtId="0" fontId="8" fillId="0" borderId="0" xfId="1" applyFont="1" applyFill="1" applyBorder="1" applyAlignment="1" applyProtection="1">
      <alignment horizontal="center" vertical="center" wrapText="1"/>
    </xf>
    <xf numFmtId="0" fontId="8" fillId="0" borderId="18" xfId="1" applyFont="1" applyFill="1" applyBorder="1" applyAlignment="1" applyProtection="1">
      <alignment horizontal="center" vertical="center" wrapText="1"/>
    </xf>
    <xf numFmtId="0" fontId="8" fillId="0" borderId="19" xfId="1" applyFont="1" applyFill="1" applyBorder="1" applyAlignment="1" applyProtection="1">
      <alignment horizontal="center" vertical="center" wrapText="1"/>
    </xf>
    <xf numFmtId="0" fontId="8" fillId="0" borderId="20" xfId="1" applyFont="1" applyFill="1" applyBorder="1" applyAlignment="1" applyProtection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9" xfId="1" applyFont="1" applyFill="1" applyBorder="1" applyAlignment="1" applyProtection="1">
      <alignment horizontal="left" vertical="top" wrapText="1"/>
      <protection locked="0"/>
    </xf>
    <xf numFmtId="0" fontId="3" fillId="0" borderId="10" xfId="1" applyFont="1" applyFill="1" applyBorder="1" applyAlignment="1" applyProtection="1">
      <alignment horizontal="left" vertical="top" wrapText="1"/>
      <protection locked="0"/>
    </xf>
    <xf numFmtId="0" fontId="3" fillId="0" borderId="11" xfId="1" applyFont="1" applyFill="1" applyBorder="1" applyAlignment="1" applyProtection="1">
      <alignment horizontal="left" vertical="top" wrapText="1"/>
      <protection locked="0"/>
    </xf>
  </cellXfs>
  <cellStyles count="6">
    <cellStyle name="Обычный" xfId="0" builtinId="0"/>
    <cellStyle name="Обычный 2" xfId="4"/>
    <cellStyle name="Обычный_SVOD" xfId="2"/>
    <cellStyle name="Обычный_Лист в СВОДНЫЙ-ИЗМ" xfId="3"/>
    <cellStyle name="Стиль 1" xfId="1"/>
    <cellStyle name="Стиль 1 2" xfId="5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7"/>
  <sheetViews>
    <sheetView tabSelected="1" topLeftCell="A3" zoomScale="80" zoomScaleNormal="80" zoomScaleSheetLayoutView="70" workbookViewId="0">
      <pane ySplit="8" topLeftCell="A11" activePane="bottomLeft" state="frozen"/>
      <selection activeCell="A3" sqref="A3"/>
      <selection pane="bottomLeft" activeCell="A107" sqref="A107:XFD114"/>
    </sheetView>
  </sheetViews>
  <sheetFormatPr defaultColWidth="9.140625" defaultRowHeight="15"/>
  <cols>
    <col min="1" max="1" width="14" style="10" customWidth="1"/>
    <col min="2" max="2" width="50.5703125" style="1" customWidth="1"/>
    <col min="3" max="3" width="27.5703125" style="15" customWidth="1"/>
    <col min="4" max="4" width="15.85546875" style="4" customWidth="1"/>
    <col min="5" max="7" width="15.7109375" style="4" customWidth="1"/>
    <col min="8" max="8" width="15.28515625" style="4" customWidth="1"/>
    <col min="9" max="9" width="14.42578125" style="4" customWidth="1"/>
    <col min="10" max="10" width="17" style="4" customWidth="1"/>
    <col min="11" max="11" width="15.5703125" style="19" customWidth="1"/>
    <col min="12" max="13" width="15.28515625" style="4" customWidth="1"/>
    <col min="14" max="14" width="15.28515625" style="19" customWidth="1"/>
    <col min="15" max="15" width="10.5703125" style="4" customWidth="1"/>
    <col min="16" max="16" width="13" style="4" customWidth="1"/>
    <col min="17" max="17" width="14.140625" style="4" customWidth="1"/>
    <col min="18" max="18" width="45.7109375" style="1" customWidth="1"/>
    <col min="19" max="16384" width="9.140625" style="1"/>
  </cols>
  <sheetData>
    <row r="1" spans="1:18" ht="63.75" customHeight="1">
      <c r="A1" s="113" t="s">
        <v>108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26.25" customHeight="1" thickBot="1">
      <c r="A2" s="11"/>
      <c r="B2" s="6"/>
      <c r="C2" s="8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7" t="s">
        <v>16</v>
      </c>
    </row>
    <row r="3" spans="1:18" s="4" customFormat="1" ht="22.5" customHeight="1">
      <c r="A3" s="83" t="s">
        <v>7</v>
      </c>
      <c r="B3" s="85" t="s">
        <v>0</v>
      </c>
      <c r="C3" s="87" t="s">
        <v>1</v>
      </c>
      <c r="D3" s="87" t="s">
        <v>2</v>
      </c>
      <c r="E3" s="87" t="s">
        <v>11</v>
      </c>
      <c r="F3" s="87"/>
      <c r="G3" s="105" t="s">
        <v>42</v>
      </c>
      <c r="H3" s="106"/>
      <c r="I3" s="109" t="s">
        <v>43</v>
      </c>
      <c r="J3" s="110"/>
      <c r="K3" s="110"/>
      <c r="L3" s="110"/>
      <c r="M3" s="110"/>
      <c r="N3" s="111"/>
      <c r="O3" s="112" t="s">
        <v>14</v>
      </c>
      <c r="P3" s="112"/>
      <c r="Q3" s="112"/>
      <c r="R3" s="94"/>
    </row>
    <row r="4" spans="1:18" s="4" customFormat="1">
      <c r="A4" s="84"/>
      <c r="B4" s="86"/>
      <c r="C4" s="88"/>
      <c r="D4" s="88"/>
      <c r="E4" s="88"/>
      <c r="F4" s="88"/>
      <c r="G4" s="107"/>
      <c r="H4" s="108"/>
      <c r="I4" s="99" t="s">
        <v>8</v>
      </c>
      <c r="J4" s="100"/>
      <c r="K4" s="101"/>
      <c r="L4" s="99" t="s">
        <v>44</v>
      </c>
      <c r="M4" s="100"/>
      <c r="N4" s="101"/>
      <c r="O4" s="98"/>
      <c r="P4" s="98"/>
      <c r="Q4" s="98"/>
      <c r="R4" s="95"/>
    </row>
    <row r="5" spans="1:18" s="4" customFormat="1" ht="9.75" customHeight="1">
      <c r="A5" s="84"/>
      <c r="B5" s="86"/>
      <c r="C5" s="88"/>
      <c r="D5" s="88"/>
      <c r="E5" s="88"/>
      <c r="F5" s="88"/>
      <c r="G5" s="102"/>
      <c r="H5" s="103"/>
      <c r="I5" s="102"/>
      <c r="J5" s="103"/>
      <c r="K5" s="104"/>
      <c r="L5" s="102"/>
      <c r="M5" s="103"/>
      <c r="N5" s="104"/>
      <c r="O5" s="98"/>
      <c r="P5" s="98"/>
      <c r="Q5" s="98"/>
      <c r="R5" s="95"/>
    </row>
    <row r="6" spans="1:18" s="4" customFormat="1" ht="33" customHeight="1">
      <c r="A6" s="84"/>
      <c r="B6" s="86"/>
      <c r="C6" s="88"/>
      <c r="D6" s="88"/>
      <c r="E6" s="88" t="s">
        <v>3</v>
      </c>
      <c r="F6" s="88" t="s">
        <v>4</v>
      </c>
      <c r="G6" s="96" t="s">
        <v>12</v>
      </c>
      <c r="H6" s="34" t="s">
        <v>5</v>
      </c>
      <c r="I6" s="96" t="s">
        <v>12</v>
      </c>
      <c r="J6" s="34" t="s">
        <v>5</v>
      </c>
      <c r="K6" s="96" t="s">
        <v>13</v>
      </c>
      <c r="L6" s="96" t="s">
        <v>12</v>
      </c>
      <c r="M6" s="34" t="s">
        <v>5</v>
      </c>
      <c r="N6" s="96" t="s">
        <v>13</v>
      </c>
      <c r="O6" s="98" t="s">
        <v>95</v>
      </c>
      <c r="P6" s="98" t="s">
        <v>15</v>
      </c>
      <c r="Q6" s="98"/>
      <c r="R6" s="95"/>
    </row>
    <row r="7" spans="1:18" s="4" customFormat="1" ht="11.25" customHeight="1">
      <c r="A7" s="84"/>
      <c r="B7" s="86"/>
      <c r="C7" s="88"/>
      <c r="D7" s="88"/>
      <c r="E7" s="88"/>
      <c r="F7" s="88"/>
      <c r="G7" s="96"/>
      <c r="H7" s="97" t="s">
        <v>86</v>
      </c>
      <c r="I7" s="96"/>
      <c r="J7" s="97" t="s">
        <v>86</v>
      </c>
      <c r="K7" s="96"/>
      <c r="L7" s="96"/>
      <c r="M7" s="97" t="s">
        <v>86</v>
      </c>
      <c r="N7" s="96"/>
      <c r="O7" s="98"/>
      <c r="P7" s="98"/>
      <c r="Q7" s="98"/>
      <c r="R7" s="95"/>
    </row>
    <row r="8" spans="1:18" s="4" customFormat="1" ht="20.25" customHeight="1">
      <c r="A8" s="84"/>
      <c r="B8" s="86"/>
      <c r="C8" s="88"/>
      <c r="D8" s="88"/>
      <c r="E8" s="88"/>
      <c r="F8" s="88"/>
      <c r="G8" s="96"/>
      <c r="H8" s="97"/>
      <c r="I8" s="96"/>
      <c r="J8" s="97"/>
      <c r="K8" s="96"/>
      <c r="L8" s="96"/>
      <c r="M8" s="97"/>
      <c r="N8" s="96"/>
      <c r="O8" s="98"/>
      <c r="P8" s="98" t="s">
        <v>9</v>
      </c>
      <c r="Q8" s="98" t="s">
        <v>10</v>
      </c>
      <c r="R8" s="95"/>
    </row>
    <row r="9" spans="1:18" s="4" customFormat="1" ht="54" customHeight="1">
      <c r="A9" s="84"/>
      <c r="B9" s="86"/>
      <c r="C9" s="88"/>
      <c r="D9" s="88"/>
      <c r="E9" s="88"/>
      <c r="F9" s="88"/>
      <c r="G9" s="96"/>
      <c r="H9" s="97"/>
      <c r="I9" s="96"/>
      <c r="J9" s="97"/>
      <c r="K9" s="96"/>
      <c r="L9" s="96"/>
      <c r="M9" s="97"/>
      <c r="N9" s="96"/>
      <c r="O9" s="98"/>
      <c r="P9" s="98"/>
      <c r="Q9" s="98"/>
      <c r="R9" s="95"/>
    </row>
    <row r="10" spans="1:18" s="3" customFormat="1" ht="15" customHeight="1">
      <c r="A10" s="23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  <c r="H10" s="2">
        <v>8</v>
      </c>
      <c r="I10" s="2">
        <v>9</v>
      </c>
      <c r="J10" s="2">
        <v>10</v>
      </c>
      <c r="K10" s="2">
        <v>11</v>
      </c>
      <c r="L10" s="2">
        <v>12</v>
      </c>
      <c r="M10" s="2">
        <v>13</v>
      </c>
      <c r="N10" s="2">
        <v>14</v>
      </c>
      <c r="O10" s="2">
        <v>15</v>
      </c>
      <c r="P10" s="2">
        <v>16</v>
      </c>
      <c r="Q10" s="2">
        <v>17</v>
      </c>
      <c r="R10" s="24"/>
    </row>
    <row r="11" spans="1:18" s="77" customFormat="1" ht="19.899999999999999" customHeight="1">
      <c r="A11" s="73"/>
      <c r="B11" s="74" t="s">
        <v>6</v>
      </c>
      <c r="C11" s="36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6"/>
    </row>
    <row r="12" spans="1:18" s="77" customFormat="1" ht="18" customHeight="1">
      <c r="A12" s="73"/>
      <c r="B12" s="35" t="s">
        <v>26</v>
      </c>
      <c r="C12" s="78"/>
      <c r="D12" s="74"/>
      <c r="E12" s="74"/>
      <c r="F12" s="74"/>
      <c r="G12" s="74"/>
      <c r="H12" s="74"/>
      <c r="I12" s="74"/>
      <c r="J12" s="74"/>
      <c r="K12" s="36"/>
      <c r="L12" s="74"/>
      <c r="M12" s="74"/>
      <c r="N12" s="36"/>
      <c r="O12" s="40"/>
      <c r="P12" s="40"/>
      <c r="Q12" s="40"/>
      <c r="R12" s="79"/>
    </row>
    <row r="13" spans="1:18" s="77" customFormat="1" ht="22.15" customHeight="1">
      <c r="A13" s="73"/>
      <c r="B13" s="114" t="s">
        <v>17</v>
      </c>
      <c r="C13" s="115"/>
      <c r="D13" s="115"/>
      <c r="E13" s="116"/>
      <c r="F13" s="74"/>
      <c r="G13" s="74"/>
      <c r="H13" s="74"/>
      <c r="I13" s="74"/>
      <c r="J13" s="74"/>
      <c r="K13" s="36"/>
      <c r="L13" s="74"/>
      <c r="M13" s="74"/>
      <c r="N13" s="36"/>
      <c r="O13" s="40"/>
      <c r="P13" s="40"/>
      <c r="Q13" s="40"/>
      <c r="R13" s="79"/>
    </row>
    <row r="14" spans="1:18" s="9" customFormat="1" ht="21" customHeight="1">
      <c r="A14" s="25"/>
      <c r="B14" s="89" t="s">
        <v>18</v>
      </c>
      <c r="C14" s="90"/>
      <c r="D14" s="17"/>
      <c r="E14" s="17"/>
      <c r="F14" s="17"/>
      <c r="G14" s="17"/>
      <c r="H14" s="17"/>
      <c r="I14" s="17"/>
      <c r="J14" s="17"/>
      <c r="K14" s="20"/>
      <c r="L14" s="17"/>
      <c r="M14" s="17"/>
      <c r="N14" s="20"/>
      <c r="O14" s="18"/>
      <c r="P14" s="18"/>
      <c r="Q14" s="18"/>
      <c r="R14" s="26"/>
    </row>
    <row r="15" spans="1:18" ht="225.75" customHeight="1">
      <c r="A15" s="23" t="s">
        <v>45</v>
      </c>
      <c r="B15" s="35" t="s">
        <v>35</v>
      </c>
      <c r="C15" s="36" t="s">
        <v>27</v>
      </c>
      <c r="D15" s="37">
        <f>D16+D17</f>
        <v>3942549</v>
      </c>
      <c r="E15" s="38">
        <f>E16</f>
        <v>43922</v>
      </c>
      <c r="F15" s="38">
        <f>F17</f>
        <v>44621</v>
      </c>
      <c r="G15" s="37">
        <v>1836158</v>
      </c>
      <c r="H15" s="37">
        <f>G15</f>
        <v>1836158</v>
      </c>
      <c r="I15" s="37">
        <v>0</v>
      </c>
      <c r="J15" s="37">
        <f>I15</f>
        <v>0</v>
      </c>
      <c r="K15" s="36">
        <f>ROUND(J15/H15*100,)</f>
        <v>0</v>
      </c>
      <c r="L15" s="37">
        <v>0</v>
      </c>
      <c r="M15" s="37">
        <f>L15</f>
        <v>0</v>
      </c>
      <c r="N15" s="39">
        <f>M15/H15*100</f>
        <v>0</v>
      </c>
      <c r="O15" s="40" t="s">
        <v>87</v>
      </c>
      <c r="P15" s="40" t="s">
        <v>89</v>
      </c>
      <c r="Q15" s="40" t="s">
        <v>90</v>
      </c>
      <c r="R15" s="80"/>
    </row>
    <row r="16" spans="1:18" ht="15.75">
      <c r="A16" s="23"/>
      <c r="B16" s="41" t="s">
        <v>24</v>
      </c>
      <c r="C16" s="36"/>
      <c r="D16" s="37">
        <v>258003</v>
      </c>
      <c r="E16" s="38">
        <v>43922</v>
      </c>
      <c r="F16" s="38">
        <v>44136</v>
      </c>
      <c r="G16" s="37"/>
      <c r="H16" s="37"/>
      <c r="I16" s="37"/>
      <c r="J16" s="37"/>
      <c r="K16" s="36"/>
      <c r="L16" s="37"/>
      <c r="M16" s="37"/>
      <c r="N16" s="39"/>
      <c r="O16" s="40"/>
      <c r="P16" s="40"/>
      <c r="Q16" s="40"/>
      <c r="R16" s="80"/>
    </row>
    <row r="17" spans="1:18" ht="15.75">
      <c r="A17" s="23"/>
      <c r="B17" s="41" t="s">
        <v>25</v>
      </c>
      <c r="C17" s="42"/>
      <c r="D17" s="37">
        <v>3684546</v>
      </c>
      <c r="E17" s="38">
        <v>44378</v>
      </c>
      <c r="F17" s="38">
        <v>44621</v>
      </c>
      <c r="G17" s="37">
        <f>G15</f>
        <v>1836158</v>
      </c>
      <c r="H17" s="37">
        <f>G17</f>
        <v>1836158</v>
      </c>
      <c r="I17" s="37">
        <f>I15</f>
        <v>0</v>
      </c>
      <c r="J17" s="37">
        <f>J15</f>
        <v>0</v>
      </c>
      <c r="K17" s="36">
        <f>ROUND(J17/H17*100,)</f>
        <v>0</v>
      </c>
      <c r="L17" s="37">
        <f>L15</f>
        <v>0</v>
      </c>
      <c r="M17" s="37">
        <f>M15</f>
        <v>0</v>
      </c>
      <c r="N17" s="39">
        <f>M17/H17*100</f>
        <v>0</v>
      </c>
      <c r="O17" s="40"/>
      <c r="P17" s="40"/>
      <c r="Q17" s="40"/>
      <c r="R17" s="80"/>
    </row>
    <row r="18" spans="1:18" ht="140.25" customHeight="1">
      <c r="A18" s="23" t="s">
        <v>46</v>
      </c>
      <c r="B18" s="43" t="s">
        <v>47</v>
      </c>
      <c r="C18" s="36" t="s">
        <v>27</v>
      </c>
      <c r="D18" s="37">
        <v>97782</v>
      </c>
      <c r="E18" s="38">
        <f>E20</f>
        <v>44256</v>
      </c>
      <c r="F18" s="38">
        <f>F20</f>
        <v>44287</v>
      </c>
      <c r="G18" s="37">
        <f>D18</f>
        <v>97782</v>
      </c>
      <c r="H18" s="37">
        <f>G18</f>
        <v>97782</v>
      </c>
      <c r="I18" s="37">
        <f>G18</f>
        <v>97782</v>
      </c>
      <c r="J18" s="37">
        <f>I18</f>
        <v>97782</v>
      </c>
      <c r="K18" s="36">
        <f>J18/H18*100</f>
        <v>100</v>
      </c>
      <c r="L18" s="37">
        <f>G18</f>
        <v>97782</v>
      </c>
      <c r="M18" s="37">
        <f>L18</f>
        <v>97782</v>
      </c>
      <c r="N18" s="39">
        <f>M18/H18*100</f>
        <v>100</v>
      </c>
      <c r="O18" s="40" t="s">
        <v>82</v>
      </c>
      <c r="P18" s="40" t="s">
        <v>83</v>
      </c>
      <c r="Q18" s="40" t="s">
        <v>88</v>
      </c>
      <c r="R18" s="80"/>
    </row>
    <row r="19" spans="1:18" ht="15.75">
      <c r="A19" s="23"/>
      <c r="B19" s="41" t="s">
        <v>24</v>
      </c>
      <c r="C19" s="42"/>
      <c r="D19" s="37"/>
      <c r="E19" s="38"/>
      <c r="F19" s="38"/>
      <c r="G19" s="37"/>
      <c r="H19" s="37"/>
      <c r="I19" s="37"/>
      <c r="J19" s="37"/>
      <c r="K19" s="36"/>
      <c r="L19" s="37"/>
      <c r="M19" s="37"/>
      <c r="N19" s="39"/>
      <c r="O19" s="40"/>
      <c r="P19" s="40"/>
      <c r="Q19" s="40"/>
      <c r="R19" s="80"/>
    </row>
    <row r="20" spans="1:18" ht="15.75">
      <c r="A20" s="23"/>
      <c r="B20" s="41" t="s">
        <v>25</v>
      </c>
      <c r="C20" s="42"/>
      <c r="D20" s="37">
        <f>D18</f>
        <v>97782</v>
      </c>
      <c r="E20" s="38">
        <v>44256</v>
      </c>
      <c r="F20" s="38">
        <v>44287</v>
      </c>
      <c r="G20" s="37">
        <f>G18</f>
        <v>97782</v>
      </c>
      <c r="H20" s="37">
        <f>H18</f>
        <v>97782</v>
      </c>
      <c r="I20" s="37">
        <f>I18</f>
        <v>97782</v>
      </c>
      <c r="J20" s="37">
        <f>J18</f>
        <v>97782</v>
      </c>
      <c r="K20" s="36">
        <v>100</v>
      </c>
      <c r="L20" s="37">
        <f>L18</f>
        <v>97782</v>
      </c>
      <c r="M20" s="37">
        <f>L20</f>
        <v>97782</v>
      </c>
      <c r="N20" s="39">
        <f t="shared" ref="N20" si="0">M20/H20*100</f>
        <v>100</v>
      </c>
      <c r="O20" s="40"/>
      <c r="P20" s="40"/>
      <c r="Q20" s="40"/>
      <c r="R20" s="80"/>
    </row>
    <row r="21" spans="1:18" s="13" customFormat="1" ht="328.5" customHeight="1">
      <c r="A21" s="23" t="s">
        <v>48</v>
      </c>
      <c r="B21" s="44" t="s">
        <v>34</v>
      </c>
      <c r="C21" s="45" t="s">
        <v>27</v>
      </c>
      <c r="D21" s="46">
        <v>2907500</v>
      </c>
      <c r="E21" s="47">
        <f>E23</f>
        <v>44256</v>
      </c>
      <c r="F21" s="47">
        <f>F23</f>
        <v>44440</v>
      </c>
      <c r="G21" s="46">
        <f>G22+G23</f>
        <v>2907500</v>
      </c>
      <c r="H21" s="46">
        <f>G21</f>
        <v>2907500</v>
      </c>
      <c r="I21" s="46">
        <v>235594.9</v>
      </c>
      <c r="J21" s="46">
        <f>I21</f>
        <v>235594.9</v>
      </c>
      <c r="K21" s="48">
        <f>J21/H21*100</f>
        <v>8.1030060189165951</v>
      </c>
      <c r="L21" s="46">
        <f>I21</f>
        <v>235594.9</v>
      </c>
      <c r="M21" s="46">
        <f>L21</f>
        <v>235594.9</v>
      </c>
      <c r="N21" s="48">
        <f>M21/H21*100</f>
        <v>8.1030060189165951</v>
      </c>
      <c r="O21" s="49" t="s">
        <v>37</v>
      </c>
      <c r="P21" s="49" t="s">
        <v>91</v>
      </c>
      <c r="Q21" s="49" t="s">
        <v>92</v>
      </c>
      <c r="R21" s="81"/>
    </row>
    <row r="22" spans="1:18" s="13" customFormat="1" ht="15.75">
      <c r="A22" s="27"/>
      <c r="B22" s="50" t="s">
        <v>24</v>
      </c>
      <c r="C22" s="51"/>
      <c r="D22" s="46"/>
      <c r="E22" s="47"/>
      <c r="F22" s="47"/>
      <c r="G22" s="46"/>
      <c r="H22" s="46"/>
      <c r="I22" s="46"/>
      <c r="J22" s="46"/>
      <c r="K22" s="48"/>
      <c r="L22" s="46"/>
      <c r="M22" s="46"/>
      <c r="N22" s="48"/>
      <c r="O22" s="49"/>
      <c r="P22" s="49"/>
      <c r="Q22" s="49"/>
      <c r="R22" s="80"/>
    </row>
    <row r="23" spans="1:18" s="13" customFormat="1" ht="15.75">
      <c r="A23" s="27"/>
      <c r="B23" s="50" t="s">
        <v>25</v>
      </c>
      <c r="C23" s="51"/>
      <c r="D23" s="46">
        <f>D21</f>
        <v>2907500</v>
      </c>
      <c r="E23" s="47">
        <v>44256</v>
      </c>
      <c r="F23" s="47">
        <v>44440</v>
      </c>
      <c r="G23" s="46">
        <f>D23</f>
        <v>2907500</v>
      </c>
      <c r="H23" s="46">
        <f>H21</f>
        <v>2907500</v>
      </c>
      <c r="I23" s="46">
        <f>I21</f>
        <v>235594.9</v>
      </c>
      <c r="J23" s="46">
        <f>J21</f>
        <v>235594.9</v>
      </c>
      <c r="K23" s="48">
        <f>J23/H23*100</f>
        <v>8.1030060189165951</v>
      </c>
      <c r="L23" s="46">
        <f>L21</f>
        <v>235594.9</v>
      </c>
      <c r="M23" s="46">
        <f>M21</f>
        <v>235594.9</v>
      </c>
      <c r="N23" s="48">
        <f>M23/H23*100</f>
        <v>8.1030060189165951</v>
      </c>
      <c r="O23" s="49"/>
      <c r="P23" s="49"/>
      <c r="Q23" s="49"/>
      <c r="R23" s="80"/>
    </row>
    <row r="24" spans="1:18" ht="318" customHeight="1">
      <c r="A24" s="23" t="s">
        <v>49</v>
      </c>
      <c r="B24" s="43" t="s">
        <v>31</v>
      </c>
      <c r="C24" s="36" t="s">
        <v>27</v>
      </c>
      <c r="D24" s="37">
        <f>D25+D26</f>
        <v>12784075</v>
      </c>
      <c r="E24" s="38">
        <f>E25</f>
        <v>43617</v>
      </c>
      <c r="F24" s="38">
        <f>F26</f>
        <v>44409</v>
      </c>
      <c r="G24" s="37">
        <f>G26</f>
        <v>12309375</v>
      </c>
      <c r="H24" s="37">
        <f>G24</f>
        <v>12309375</v>
      </c>
      <c r="I24" s="37">
        <v>2308489.84</v>
      </c>
      <c r="J24" s="37">
        <f>I24</f>
        <v>2308489.84</v>
      </c>
      <c r="K24" s="39">
        <f>J24/H24*100</f>
        <v>18.753915938055343</v>
      </c>
      <c r="L24" s="37">
        <f>I24</f>
        <v>2308489.84</v>
      </c>
      <c r="M24" s="37">
        <f>L24</f>
        <v>2308489.84</v>
      </c>
      <c r="N24" s="39">
        <f>M24/H24*100</f>
        <v>18.753915938055343</v>
      </c>
      <c r="O24" s="49" t="s">
        <v>37</v>
      </c>
      <c r="P24" s="49" t="s">
        <v>91</v>
      </c>
      <c r="Q24" s="49" t="s">
        <v>92</v>
      </c>
      <c r="R24" s="81"/>
    </row>
    <row r="25" spans="1:18" ht="15.75">
      <c r="A25" s="23"/>
      <c r="B25" s="41" t="s">
        <v>24</v>
      </c>
      <c r="C25" s="42"/>
      <c r="D25" s="37">
        <v>474700</v>
      </c>
      <c r="E25" s="38">
        <v>43617</v>
      </c>
      <c r="F25" s="38">
        <v>43891</v>
      </c>
      <c r="G25" s="37"/>
      <c r="H25" s="37"/>
      <c r="I25" s="37"/>
      <c r="J25" s="37"/>
      <c r="K25" s="39"/>
      <c r="L25" s="37"/>
      <c r="M25" s="37"/>
      <c r="N25" s="36"/>
      <c r="O25" s="40"/>
      <c r="P25" s="40"/>
      <c r="Q25" s="40"/>
      <c r="R25" s="80"/>
    </row>
    <row r="26" spans="1:18" ht="15.75">
      <c r="A26" s="23"/>
      <c r="B26" s="41" t="s">
        <v>25</v>
      </c>
      <c r="C26" s="42"/>
      <c r="D26" s="37">
        <v>12309375</v>
      </c>
      <c r="E26" s="38">
        <v>44228</v>
      </c>
      <c r="F26" s="38">
        <v>44409</v>
      </c>
      <c r="G26" s="37">
        <f>D26</f>
        <v>12309375</v>
      </c>
      <c r="H26" s="37">
        <f>G26</f>
        <v>12309375</v>
      </c>
      <c r="I26" s="37">
        <f>I24</f>
        <v>2308489.84</v>
      </c>
      <c r="J26" s="37">
        <f>J24</f>
        <v>2308489.84</v>
      </c>
      <c r="K26" s="39">
        <f t="shared" ref="K26" si="1">J26/H26*100</f>
        <v>18.753915938055343</v>
      </c>
      <c r="L26" s="37">
        <f>L24</f>
        <v>2308489.84</v>
      </c>
      <c r="M26" s="37">
        <f t="shared" ref="M26" si="2">L26</f>
        <v>2308489.84</v>
      </c>
      <c r="N26" s="39">
        <f>M26/H26*100</f>
        <v>18.753915938055343</v>
      </c>
      <c r="O26" s="40"/>
      <c r="P26" s="40"/>
      <c r="Q26" s="40"/>
      <c r="R26" s="80"/>
    </row>
    <row r="27" spans="1:18" ht="279" customHeight="1">
      <c r="A27" s="23" t="s">
        <v>50</v>
      </c>
      <c r="B27" s="43" t="s">
        <v>30</v>
      </c>
      <c r="C27" s="36" t="s">
        <v>27</v>
      </c>
      <c r="D27" s="37">
        <f>D28+D29</f>
        <v>9465229</v>
      </c>
      <c r="E27" s="38">
        <f>E28</f>
        <v>43678</v>
      </c>
      <c r="F27" s="38">
        <f>F29</f>
        <v>44531</v>
      </c>
      <c r="G27" s="37">
        <f>D29</f>
        <v>9163939</v>
      </c>
      <c r="H27" s="37">
        <f>G27</f>
        <v>9163939</v>
      </c>
      <c r="I27" s="37">
        <v>9198951.1699999999</v>
      </c>
      <c r="J27" s="37">
        <f>I27</f>
        <v>9198951.1699999999</v>
      </c>
      <c r="K27" s="39">
        <f>J27/H27*100</f>
        <v>100.38206463399636</v>
      </c>
      <c r="L27" s="37">
        <f>J27</f>
        <v>9198951.1699999999</v>
      </c>
      <c r="M27" s="37">
        <f>L27</f>
        <v>9198951.1699999999</v>
      </c>
      <c r="N27" s="39">
        <f>M27/H27*100</f>
        <v>100.38206463399636</v>
      </c>
      <c r="O27" s="40" t="s">
        <v>82</v>
      </c>
      <c r="P27" s="40" t="s">
        <v>83</v>
      </c>
      <c r="Q27" s="40" t="s">
        <v>109</v>
      </c>
      <c r="R27" s="81"/>
    </row>
    <row r="28" spans="1:18" ht="15.75">
      <c r="A28" s="23"/>
      <c r="B28" s="41" t="s">
        <v>24</v>
      </c>
      <c r="C28" s="42"/>
      <c r="D28" s="37">
        <v>301290</v>
      </c>
      <c r="E28" s="38">
        <v>43678</v>
      </c>
      <c r="F28" s="38">
        <v>43862</v>
      </c>
      <c r="G28" s="37"/>
      <c r="H28" s="37"/>
      <c r="I28" s="37"/>
      <c r="J28" s="37"/>
      <c r="K28" s="39"/>
      <c r="L28" s="37"/>
      <c r="M28" s="37"/>
      <c r="N28" s="39"/>
      <c r="O28" s="40"/>
      <c r="P28" s="40"/>
      <c r="Q28" s="40"/>
      <c r="R28" s="80"/>
    </row>
    <row r="29" spans="1:18" ht="15.75">
      <c r="A29" s="23"/>
      <c r="B29" s="41" t="s">
        <v>25</v>
      </c>
      <c r="C29" s="42"/>
      <c r="D29" s="37">
        <v>9163939</v>
      </c>
      <c r="E29" s="38">
        <v>44317</v>
      </c>
      <c r="F29" s="38">
        <v>44531</v>
      </c>
      <c r="G29" s="37">
        <f>G27</f>
        <v>9163939</v>
      </c>
      <c r="H29" s="37">
        <f t="shared" ref="H29" si="3">G29</f>
        <v>9163939</v>
      </c>
      <c r="I29" s="37">
        <f>I27</f>
        <v>9198951.1699999999</v>
      </c>
      <c r="J29" s="37">
        <f>J27</f>
        <v>9198951.1699999999</v>
      </c>
      <c r="K29" s="39">
        <f t="shared" ref="K29" si="4">J29/H29*100</f>
        <v>100.38206463399636</v>
      </c>
      <c r="L29" s="37">
        <f>L27</f>
        <v>9198951.1699999999</v>
      </c>
      <c r="M29" s="37">
        <f>L29</f>
        <v>9198951.1699999999</v>
      </c>
      <c r="N29" s="39">
        <f t="shared" ref="N29" si="5">M29/H29*100</f>
        <v>100.38206463399636</v>
      </c>
      <c r="O29" s="40"/>
      <c r="P29" s="40"/>
      <c r="Q29" s="40"/>
      <c r="R29" s="80"/>
    </row>
    <row r="30" spans="1:18" ht="322.5" customHeight="1">
      <c r="A30" s="23" t="s">
        <v>51</v>
      </c>
      <c r="B30" s="43" t="s">
        <v>52</v>
      </c>
      <c r="C30" s="36" t="s">
        <v>27</v>
      </c>
      <c r="D30" s="37">
        <f>D31+D32</f>
        <v>31288369</v>
      </c>
      <c r="E30" s="38">
        <f>E31</f>
        <v>43647</v>
      </c>
      <c r="F30" s="38">
        <f>F32</f>
        <v>44531</v>
      </c>
      <c r="G30" s="37">
        <f>D32</f>
        <v>30776847</v>
      </c>
      <c r="H30" s="37">
        <f>G30</f>
        <v>30776847</v>
      </c>
      <c r="I30" s="37">
        <v>15126513.98</v>
      </c>
      <c r="J30" s="37">
        <f>I30</f>
        <v>15126513.98</v>
      </c>
      <c r="K30" s="39">
        <f>J30/H30*100</f>
        <v>49.149004704737948</v>
      </c>
      <c r="L30" s="37">
        <f>I30</f>
        <v>15126513.98</v>
      </c>
      <c r="M30" s="37">
        <f>L30</f>
        <v>15126513.98</v>
      </c>
      <c r="N30" s="39">
        <f>M30/H30*100</f>
        <v>49.149004704737948</v>
      </c>
      <c r="O30" s="49" t="s">
        <v>37</v>
      </c>
      <c r="P30" s="49" t="s">
        <v>91</v>
      </c>
      <c r="Q30" s="49" t="s">
        <v>92</v>
      </c>
      <c r="R30" s="81"/>
    </row>
    <row r="31" spans="1:18" ht="15.75">
      <c r="A31" s="23"/>
      <c r="B31" s="41" t="s">
        <v>24</v>
      </c>
      <c r="C31" s="42"/>
      <c r="D31" s="37">
        <v>511522</v>
      </c>
      <c r="E31" s="38">
        <v>43647</v>
      </c>
      <c r="F31" s="38">
        <v>43891</v>
      </c>
      <c r="G31" s="37"/>
      <c r="H31" s="37"/>
      <c r="I31" s="37"/>
      <c r="J31" s="37"/>
      <c r="K31" s="39"/>
      <c r="L31" s="37"/>
      <c r="M31" s="37"/>
      <c r="N31" s="39"/>
      <c r="O31" s="40"/>
      <c r="P31" s="40"/>
      <c r="Q31" s="40"/>
      <c r="R31" s="80"/>
    </row>
    <row r="32" spans="1:18" ht="15.75">
      <c r="A32" s="23"/>
      <c r="B32" s="41" t="s">
        <v>25</v>
      </c>
      <c r="C32" s="42"/>
      <c r="D32" s="37">
        <v>30776847</v>
      </c>
      <c r="E32" s="38">
        <v>44317</v>
      </c>
      <c r="F32" s="38">
        <v>44531</v>
      </c>
      <c r="G32" s="37">
        <f>G30</f>
        <v>30776847</v>
      </c>
      <c r="H32" s="37">
        <f t="shared" ref="H32" si="6">G32</f>
        <v>30776847</v>
      </c>
      <c r="I32" s="37">
        <f>I30</f>
        <v>15126513.98</v>
      </c>
      <c r="J32" s="37">
        <f>J30</f>
        <v>15126513.98</v>
      </c>
      <c r="K32" s="39">
        <f>J32/H32*100</f>
        <v>49.149004704737948</v>
      </c>
      <c r="L32" s="37">
        <f>L30</f>
        <v>15126513.98</v>
      </c>
      <c r="M32" s="37">
        <f t="shared" ref="M32" si="7">L32</f>
        <v>15126513.98</v>
      </c>
      <c r="N32" s="39">
        <f t="shared" ref="N32" si="8">M32/H32*100</f>
        <v>49.149004704737948</v>
      </c>
      <c r="O32" s="40"/>
      <c r="P32" s="40"/>
      <c r="Q32" s="40"/>
      <c r="R32" s="80"/>
    </row>
    <row r="33" spans="1:18" ht="135.75" customHeight="1">
      <c r="A33" s="23" t="s">
        <v>53</v>
      </c>
      <c r="B33" s="43" t="s">
        <v>32</v>
      </c>
      <c r="C33" s="36" t="s">
        <v>27</v>
      </c>
      <c r="D33" s="37">
        <f>D34+D35</f>
        <v>4924748</v>
      </c>
      <c r="E33" s="38">
        <v>43709</v>
      </c>
      <c r="F33" s="38">
        <v>44166</v>
      </c>
      <c r="G33" s="37">
        <f>G35</f>
        <v>2981808</v>
      </c>
      <c r="H33" s="37">
        <f>G33</f>
        <v>2981808</v>
      </c>
      <c r="I33" s="37">
        <f>I35</f>
        <v>2981311.49</v>
      </c>
      <c r="J33" s="37">
        <f>I33</f>
        <v>2981311.49</v>
      </c>
      <c r="K33" s="39">
        <f>J33/H33*100</f>
        <v>99.983348693141878</v>
      </c>
      <c r="L33" s="37">
        <f>I33</f>
        <v>2981311.49</v>
      </c>
      <c r="M33" s="37">
        <f>L33</f>
        <v>2981311.49</v>
      </c>
      <c r="N33" s="39">
        <f>M33/H33*100</f>
        <v>99.983348693141878</v>
      </c>
      <c r="O33" s="40" t="s">
        <v>82</v>
      </c>
      <c r="P33" s="40" t="s">
        <v>83</v>
      </c>
      <c r="Q33" s="40" t="s">
        <v>88</v>
      </c>
      <c r="R33" s="80"/>
    </row>
    <row r="34" spans="1:18" ht="15.75">
      <c r="A34" s="23"/>
      <c r="B34" s="41" t="s">
        <v>24</v>
      </c>
      <c r="C34" s="42"/>
      <c r="D34" s="37">
        <v>288506</v>
      </c>
      <c r="E34" s="38">
        <v>43647</v>
      </c>
      <c r="F34" s="38">
        <v>43983</v>
      </c>
      <c r="G34" s="37"/>
      <c r="H34" s="37"/>
      <c r="I34" s="37"/>
      <c r="J34" s="37"/>
      <c r="K34" s="39"/>
      <c r="L34" s="37"/>
      <c r="M34" s="37"/>
      <c r="N34" s="39"/>
      <c r="O34" s="40"/>
      <c r="P34" s="40"/>
      <c r="Q34" s="40"/>
      <c r="R34" s="80"/>
    </row>
    <row r="35" spans="1:18" ht="15.75">
      <c r="A35" s="23"/>
      <c r="B35" s="41" t="s">
        <v>25</v>
      </c>
      <c r="C35" s="42"/>
      <c r="D35" s="37">
        <v>4636242</v>
      </c>
      <c r="E35" s="38">
        <v>44075</v>
      </c>
      <c r="F35" s="38">
        <v>44287</v>
      </c>
      <c r="G35" s="37">
        <v>2981808</v>
      </c>
      <c r="H35" s="37">
        <f t="shared" ref="H35" si="9">G35</f>
        <v>2981808</v>
      </c>
      <c r="I35" s="37">
        <f>893437.58+678905.94+1408967.97</f>
        <v>2981311.49</v>
      </c>
      <c r="J35" s="37">
        <f>J33</f>
        <v>2981311.49</v>
      </c>
      <c r="K35" s="39">
        <f>J35/H35*100</f>
        <v>99.983348693141878</v>
      </c>
      <c r="L35" s="37">
        <f>L33</f>
        <v>2981311.49</v>
      </c>
      <c r="M35" s="37">
        <f t="shared" ref="M35" si="10">L35</f>
        <v>2981311.49</v>
      </c>
      <c r="N35" s="39">
        <f t="shared" ref="N35" si="11">M35/H35*100</f>
        <v>99.983348693141878</v>
      </c>
      <c r="O35" s="40"/>
      <c r="P35" s="40"/>
      <c r="Q35" s="40"/>
      <c r="R35" s="80"/>
    </row>
    <row r="36" spans="1:18" ht="327.75" customHeight="1">
      <c r="A36" s="23" t="s">
        <v>54</v>
      </c>
      <c r="B36" s="43" t="s">
        <v>33</v>
      </c>
      <c r="C36" s="36" t="s">
        <v>27</v>
      </c>
      <c r="D36" s="37">
        <f>D37+D38</f>
        <v>16313168</v>
      </c>
      <c r="E36" s="38">
        <f>E37</f>
        <v>43709</v>
      </c>
      <c r="F36" s="38">
        <f>F38</f>
        <v>44440</v>
      </c>
      <c r="G36" s="37">
        <f>D38</f>
        <v>15556363</v>
      </c>
      <c r="H36" s="37">
        <f>G36</f>
        <v>15556363</v>
      </c>
      <c r="I36" s="37">
        <v>5325763.6100000003</v>
      </c>
      <c r="J36" s="37">
        <f>I36</f>
        <v>5325763.6100000003</v>
      </c>
      <c r="K36" s="39">
        <f>J36/H36*100</f>
        <v>34.235274723275616</v>
      </c>
      <c r="L36" s="37">
        <f>I36</f>
        <v>5325763.6100000003</v>
      </c>
      <c r="M36" s="37">
        <f>L36</f>
        <v>5325763.6100000003</v>
      </c>
      <c r="N36" s="39">
        <f>M36/H36*100</f>
        <v>34.235274723275616</v>
      </c>
      <c r="O36" s="40" t="s">
        <v>37</v>
      </c>
      <c r="P36" s="40" t="s">
        <v>110</v>
      </c>
      <c r="Q36" s="40" t="s">
        <v>111</v>
      </c>
      <c r="R36" s="80"/>
    </row>
    <row r="37" spans="1:18" ht="15.75">
      <c r="A37" s="23"/>
      <c r="B37" s="41" t="s">
        <v>24</v>
      </c>
      <c r="C37" s="42"/>
      <c r="D37" s="52">
        <v>756805</v>
      </c>
      <c r="E37" s="38">
        <v>43709</v>
      </c>
      <c r="F37" s="38">
        <v>43891</v>
      </c>
      <c r="G37" s="37"/>
      <c r="H37" s="37"/>
      <c r="I37" s="37"/>
      <c r="J37" s="37"/>
      <c r="K37" s="39"/>
      <c r="L37" s="37"/>
      <c r="M37" s="37"/>
      <c r="N37" s="39"/>
      <c r="O37" s="40"/>
      <c r="P37" s="40"/>
      <c r="Q37" s="40"/>
      <c r="R37" s="80"/>
    </row>
    <row r="38" spans="1:18" ht="15.75">
      <c r="A38" s="23"/>
      <c r="B38" s="41" t="s">
        <v>25</v>
      </c>
      <c r="C38" s="42"/>
      <c r="D38" s="52">
        <v>15556363</v>
      </c>
      <c r="E38" s="38">
        <v>44287</v>
      </c>
      <c r="F38" s="38">
        <v>44440</v>
      </c>
      <c r="G38" s="37">
        <f>D38</f>
        <v>15556363</v>
      </c>
      <c r="H38" s="37">
        <f t="shared" ref="H38" si="12">G38</f>
        <v>15556363</v>
      </c>
      <c r="I38" s="37">
        <f>I36</f>
        <v>5325763.6100000003</v>
      </c>
      <c r="J38" s="37">
        <f>J36</f>
        <v>5325763.6100000003</v>
      </c>
      <c r="K38" s="39">
        <f t="shared" ref="K38" si="13">J38/H38*100</f>
        <v>34.235274723275616</v>
      </c>
      <c r="L38" s="37">
        <f>L36</f>
        <v>5325763.6100000003</v>
      </c>
      <c r="M38" s="37">
        <f t="shared" ref="M38" si="14">L38</f>
        <v>5325763.6100000003</v>
      </c>
      <c r="N38" s="39">
        <f t="shared" ref="N38" si="15">M38/H38*100</f>
        <v>34.235274723275616</v>
      </c>
      <c r="O38" s="40"/>
      <c r="P38" s="40"/>
      <c r="Q38" s="40"/>
      <c r="R38" s="80"/>
    </row>
    <row r="39" spans="1:18" ht="279" customHeight="1">
      <c r="A39" s="23" t="s">
        <v>74</v>
      </c>
      <c r="B39" s="43" t="s">
        <v>76</v>
      </c>
      <c r="C39" s="36" t="s">
        <v>27</v>
      </c>
      <c r="D39" s="37">
        <f>D40+D41</f>
        <v>1946333</v>
      </c>
      <c r="E39" s="38">
        <f>E40</f>
        <v>43556</v>
      </c>
      <c r="F39" s="38">
        <f>F41</f>
        <v>44531</v>
      </c>
      <c r="G39" s="37">
        <f>G41</f>
        <v>895205</v>
      </c>
      <c r="H39" s="37">
        <f>G39</f>
        <v>895205</v>
      </c>
      <c r="I39" s="37">
        <v>895204.38</v>
      </c>
      <c r="J39" s="37">
        <f>I39</f>
        <v>895204.38</v>
      </c>
      <c r="K39" s="39">
        <f>J39/G39*100</f>
        <v>99.999930742120526</v>
      </c>
      <c r="L39" s="37">
        <f>I39</f>
        <v>895204.38</v>
      </c>
      <c r="M39" s="37">
        <f>L39</f>
        <v>895204.38</v>
      </c>
      <c r="N39" s="39">
        <f>M39/H39*100</f>
        <v>99.999930742120526</v>
      </c>
      <c r="O39" s="40" t="s">
        <v>82</v>
      </c>
      <c r="P39" s="40" t="s">
        <v>83</v>
      </c>
      <c r="Q39" s="40" t="s">
        <v>109</v>
      </c>
      <c r="R39" s="80"/>
    </row>
    <row r="40" spans="1:18" ht="15.75">
      <c r="A40" s="23"/>
      <c r="B40" s="41" t="s">
        <v>24</v>
      </c>
      <c r="C40" s="42"/>
      <c r="D40" s="37">
        <v>137510</v>
      </c>
      <c r="E40" s="38">
        <v>43556</v>
      </c>
      <c r="F40" s="38">
        <v>43678</v>
      </c>
      <c r="G40" s="37"/>
      <c r="H40" s="37"/>
      <c r="I40" s="37"/>
      <c r="J40" s="37"/>
      <c r="K40" s="39"/>
      <c r="L40" s="37"/>
      <c r="M40" s="37"/>
      <c r="N40" s="39"/>
      <c r="O40" s="40"/>
      <c r="P40" s="40"/>
      <c r="Q40" s="40"/>
      <c r="R40" s="80"/>
    </row>
    <row r="41" spans="1:18" ht="15.75">
      <c r="A41" s="23"/>
      <c r="B41" s="41" t="s">
        <v>25</v>
      </c>
      <c r="C41" s="42"/>
      <c r="D41" s="37">
        <v>1808823</v>
      </c>
      <c r="E41" s="38">
        <v>44013</v>
      </c>
      <c r="F41" s="38">
        <v>44531</v>
      </c>
      <c r="G41" s="37">
        <v>895205</v>
      </c>
      <c r="H41" s="37">
        <f>H39</f>
        <v>895205</v>
      </c>
      <c r="I41" s="37">
        <f>I39</f>
        <v>895204.38</v>
      </c>
      <c r="J41" s="37">
        <f>J39</f>
        <v>895204.38</v>
      </c>
      <c r="K41" s="39">
        <f>J41/G41*100</f>
        <v>99.999930742120526</v>
      </c>
      <c r="L41" s="37">
        <f>L39</f>
        <v>895204.38</v>
      </c>
      <c r="M41" s="37">
        <f>M39</f>
        <v>895204.38</v>
      </c>
      <c r="N41" s="39">
        <f>M41/H41*100</f>
        <v>99.999930742120526</v>
      </c>
      <c r="O41" s="40"/>
      <c r="P41" s="40"/>
      <c r="Q41" s="40"/>
      <c r="R41" s="80"/>
    </row>
    <row r="42" spans="1:18" ht="274.5" customHeight="1">
      <c r="A42" s="23" t="s">
        <v>75</v>
      </c>
      <c r="B42" s="43" t="s">
        <v>77</v>
      </c>
      <c r="C42" s="36" t="s">
        <v>27</v>
      </c>
      <c r="D42" s="37">
        <v>1534438</v>
      </c>
      <c r="E42" s="38">
        <f>E44</f>
        <v>44013</v>
      </c>
      <c r="F42" s="38">
        <f>F44</f>
        <v>44531</v>
      </c>
      <c r="G42" s="37">
        <f>G44</f>
        <v>1483529</v>
      </c>
      <c r="H42" s="37">
        <f>G42</f>
        <v>1483529</v>
      </c>
      <c r="I42" s="37">
        <v>1483528.28</v>
      </c>
      <c r="J42" s="37">
        <f>I42</f>
        <v>1483528.28</v>
      </c>
      <c r="K42" s="39">
        <f>J42/G42*100</f>
        <v>99.999951467076144</v>
      </c>
      <c r="L42" s="37">
        <f>I42</f>
        <v>1483528.28</v>
      </c>
      <c r="M42" s="37">
        <f>L42</f>
        <v>1483528.28</v>
      </c>
      <c r="N42" s="39">
        <f>M42/H42*100</f>
        <v>99.999951467076144</v>
      </c>
      <c r="O42" s="40" t="s">
        <v>82</v>
      </c>
      <c r="P42" s="40" t="s">
        <v>83</v>
      </c>
      <c r="Q42" s="40" t="s">
        <v>109</v>
      </c>
      <c r="R42" s="80"/>
    </row>
    <row r="43" spans="1:18" ht="15.75">
      <c r="A43" s="23"/>
      <c r="B43" s="41" t="s">
        <v>24</v>
      </c>
      <c r="C43" s="42"/>
      <c r="D43" s="37"/>
      <c r="E43" s="38"/>
      <c r="F43" s="38"/>
      <c r="G43" s="37"/>
      <c r="H43" s="37"/>
      <c r="I43" s="37"/>
      <c r="J43" s="37"/>
      <c r="K43" s="39"/>
      <c r="L43" s="37"/>
      <c r="M43" s="37"/>
      <c r="N43" s="39"/>
      <c r="O43" s="40"/>
      <c r="P43" s="40"/>
      <c r="Q43" s="40"/>
      <c r="R43" s="80"/>
    </row>
    <row r="44" spans="1:18" ht="15.75">
      <c r="A44" s="23"/>
      <c r="B44" s="41" t="s">
        <v>25</v>
      </c>
      <c r="C44" s="42"/>
      <c r="D44" s="37">
        <f>D42</f>
        <v>1534438</v>
      </c>
      <c r="E44" s="38">
        <v>44013</v>
      </c>
      <c r="F44" s="38">
        <v>44531</v>
      </c>
      <c r="G44" s="37">
        <v>1483529</v>
      </c>
      <c r="H44" s="37">
        <f>H42</f>
        <v>1483529</v>
      </c>
      <c r="I44" s="37">
        <f>I42</f>
        <v>1483528.28</v>
      </c>
      <c r="J44" s="37">
        <f>J42</f>
        <v>1483528.28</v>
      </c>
      <c r="K44" s="39">
        <f>J44/G44*100</f>
        <v>99.999951467076144</v>
      </c>
      <c r="L44" s="37">
        <f>L42</f>
        <v>1483528.28</v>
      </c>
      <c r="M44" s="37">
        <f>M42</f>
        <v>1483528.28</v>
      </c>
      <c r="N44" s="39">
        <f>M44/H44*100</f>
        <v>99.999951467076144</v>
      </c>
      <c r="O44" s="40"/>
      <c r="P44" s="40"/>
      <c r="Q44" s="40"/>
      <c r="R44" s="80"/>
    </row>
    <row r="45" spans="1:18" s="9" customFormat="1" ht="15.75">
      <c r="A45" s="25"/>
      <c r="B45" s="91" t="s">
        <v>22</v>
      </c>
      <c r="C45" s="92"/>
      <c r="D45" s="93"/>
      <c r="E45" s="53"/>
      <c r="F45" s="53"/>
      <c r="G45" s="54"/>
      <c r="H45" s="54"/>
      <c r="I45" s="54"/>
      <c r="J45" s="54"/>
      <c r="K45" s="54"/>
      <c r="L45" s="54"/>
      <c r="M45" s="54"/>
      <c r="N45" s="55"/>
      <c r="O45" s="56"/>
      <c r="P45" s="56"/>
      <c r="Q45" s="56"/>
      <c r="R45" s="82"/>
    </row>
    <row r="46" spans="1:18" ht="318.75" customHeight="1">
      <c r="A46" s="23" t="s">
        <v>55</v>
      </c>
      <c r="B46" s="43" t="s">
        <v>36</v>
      </c>
      <c r="C46" s="42" t="s">
        <v>22</v>
      </c>
      <c r="D46" s="37">
        <f>D47+D48</f>
        <v>61632346</v>
      </c>
      <c r="E46" s="38" t="s">
        <v>39</v>
      </c>
      <c r="F46" s="38">
        <f>F48</f>
        <v>44805</v>
      </c>
      <c r="G46" s="37">
        <f>G47+G48</f>
        <v>26400778</v>
      </c>
      <c r="H46" s="37">
        <f>G46</f>
        <v>26400778</v>
      </c>
      <c r="I46" s="37">
        <f>I47</f>
        <v>382192.45</v>
      </c>
      <c r="J46" s="37">
        <f>I46</f>
        <v>382192.45</v>
      </c>
      <c r="K46" s="39">
        <f>J46/H46*100</f>
        <v>1.4476560122584268</v>
      </c>
      <c r="L46" s="37">
        <f>I46</f>
        <v>382192.45</v>
      </c>
      <c r="M46" s="37">
        <f>L46</f>
        <v>382192.45</v>
      </c>
      <c r="N46" s="39">
        <f>M46/H46*100</f>
        <v>1.4476560122584268</v>
      </c>
      <c r="O46" s="40" t="s">
        <v>82</v>
      </c>
      <c r="P46" s="40" t="s">
        <v>83</v>
      </c>
      <c r="Q46" s="40" t="s">
        <v>93</v>
      </c>
      <c r="R46" s="80"/>
    </row>
    <row r="47" spans="1:18" ht="15.75">
      <c r="A47" s="23"/>
      <c r="B47" s="41" t="s">
        <v>24</v>
      </c>
      <c r="C47" s="42"/>
      <c r="D47" s="37">
        <v>2030956</v>
      </c>
      <c r="E47" s="38" t="s">
        <v>39</v>
      </c>
      <c r="F47" s="38">
        <v>44470</v>
      </c>
      <c r="G47" s="37">
        <v>382193</v>
      </c>
      <c r="H47" s="37">
        <f>G47</f>
        <v>382193</v>
      </c>
      <c r="I47" s="37">
        <v>382192.45</v>
      </c>
      <c r="J47" s="37">
        <f>J46</f>
        <v>382192.45</v>
      </c>
      <c r="K47" s="39">
        <f>J47/H47*100</f>
        <v>99.999856093649015</v>
      </c>
      <c r="L47" s="37">
        <f>L46</f>
        <v>382192.45</v>
      </c>
      <c r="M47" s="37">
        <f>L47</f>
        <v>382192.45</v>
      </c>
      <c r="N47" s="39">
        <f>M47/H47*100</f>
        <v>99.999856093649015</v>
      </c>
      <c r="O47" s="40"/>
      <c r="P47" s="40"/>
      <c r="Q47" s="40"/>
      <c r="R47" s="80"/>
    </row>
    <row r="48" spans="1:18" ht="15.75">
      <c r="A48" s="23"/>
      <c r="B48" s="41" t="s">
        <v>25</v>
      </c>
      <c r="C48" s="42"/>
      <c r="D48" s="37">
        <v>59601390</v>
      </c>
      <c r="E48" s="38">
        <v>43739</v>
      </c>
      <c r="F48" s="38">
        <v>44805</v>
      </c>
      <c r="G48" s="37">
        <v>26018585</v>
      </c>
      <c r="H48" s="37">
        <f>G48</f>
        <v>26018585</v>
      </c>
      <c r="I48" s="37">
        <v>0</v>
      </c>
      <c r="J48" s="37">
        <v>0</v>
      </c>
      <c r="K48" s="39">
        <f t="shared" ref="K48" si="16">J48/H48*100</f>
        <v>0</v>
      </c>
      <c r="L48" s="37">
        <v>0</v>
      </c>
      <c r="M48" s="37">
        <f>L48</f>
        <v>0</v>
      </c>
      <c r="N48" s="39">
        <f>M48/H48*100</f>
        <v>0</v>
      </c>
      <c r="O48" s="40"/>
      <c r="P48" s="40"/>
      <c r="Q48" s="40"/>
      <c r="R48" s="80"/>
    </row>
    <row r="49" spans="1:18" s="9" customFormat="1" ht="20.25" customHeight="1">
      <c r="A49" s="25"/>
      <c r="B49" s="91" t="s">
        <v>28</v>
      </c>
      <c r="C49" s="92"/>
      <c r="D49" s="93"/>
      <c r="E49" s="53"/>
      <c r="F49" s="53"/>
      <c r="G49" s="54"/>
      <c r="H49" s="54"/>
      <c r="I49" s="54"/>
      <c r="J49" s="54"/>
      <c r="K49" s="55"/>
      <c r="L49" s="54"/>
      <c r="M49" s="54"/>
      <c r="N49" s="55"/>
      <c r="O49" s="56"/>
      <c r="P49" s="56"/>
      <c r="Q49" s="56"/>
      <c r="R49" s="82"/>
    </row>
    <row r="50" spans="1:18" s="13" customFormat="1" ht="146.25" customHeight="1">
      <c r="A50" s="23" t="s">
        <v>57</v>
      </c>
      <c r="B50" s="44" t="s">
        <v>56</v>
      </c>
      <c r="C50" s="51" t="s">
        <v>28</v>
      </c>
      <c r="D50" s="46">
        <v>0</v>
      </c>
      <c r="E50" s="47"/>
      <c r="F50" s="47"/>
      <c r="G50" s="46">
        <f>D50</f>
        <v>0</v>
      </c>
      <c r="H50" s="46">
        <f>G50</f>
        <v>0</v>
      </c>
      <c r="I50" s="46">
        <v>0</v>
      </c>
      <c r="J50" s="46">
        <f>I50</f>
        <v>0</v>
      </c>
      <c r="K50" s="46">
        <v>0</v>
      </c>
      <c r="L50" s="46">
        <v>0</v>
      </c>
      <c r="M50" s="46">
        <f>L50</f>
        <v>0</v>
      </c>
      <c r="N50" s="48">
        <v>0</v>
      </c>
      <c r="O50" s="49" t="s">
        <v>114</v>
      </c>
      <c r="P50" s="49" t="s">
        <v>112</v>
      </c>
      <c r="Q50" s="49" t="s">
        <v>113</v>
      </c>
      <c r="R50" s="80"/>
    </row>
    <row r="51" spans="1:18" ht="15.75">
      <c r="A51" s="23"/>
      <c r="B51" s="41" t="s">
        <v>24</v>
      </c>
      <c r="C51" s="42"/>
      <c r="D51" s="37"/>
      <c r="E51" s="38"/>
      <c r="F51" s="38"/>
      <c r="G51" s="37"/>
      <c r="H51" s="37"/>
      <c r="I51" s="37"/>
      <c r="J51" s="37"/>
      <c r="K51" s="46"/>
      <c r="L51" s="37"/>
      <c r="M51" s="37"/>
      <c r="N51" s="48"/>
      <c r="O51" s="40"/>
      <c r="P51" s="40"/>
      <c r="Q51" s="40"/>
      <c r="R51" s="80"/>
    </row>
    <row r="52" spans="1:18" ht="15.75">
      <c r="A52" s="23"/>
      <c r="B52" s="41" t="s">
        <v>25</v>
      </c>
      <c r="C52" s="42"/>
      <c r="D52" s="37">
        <v>0</v>
      </c>
      <c r="E52" s="38"/>
      <c r="F52" s="38"/>
      <c r="G52" s="37">
        <f>G50</f>
        <v>0</v>
      </c>
      <c r="H52" s="37">
        <f>H50</f>
        <v>0</v>
      </c>
      <c r="I52" s="37">
        <f>I50</f>
        <v>0</v>
      </c>
      <c r="J52" s="37">
        <f>J50</f>
        <v>0</v>
      </c>
      <c r="K52" s="46">
        <v>0</v>
      </c>
      <c r="L52" s="37">
        <f>L50</f>
        <v>0</v>
      </c>
      <c r="M52" s="37">
        <f>M50</f>
        <v>0</v>
      </c>
      <c r="N52" s="48">
        <v>0</v>
      </c>
      <c r="O52" s="40"/>
      <c r="P52" s="40"/>
      <c r="Q52" s="40"/>
      <c r="R52" s="80"/>
    </row>
    <row r="53" spans="1:18" ht="255" customHeight="1">
      <c r="A53" s="23" t="s">
        <v>58</v>
      </c>
      <c r="B53" s="41" t="s">
        <v>59</v>
      </c>
      <c r="C53" s="51" t="s">
        <v>28</v>
      </c>
      <c r="D53" s="37">
        <f>D54+D55</f>
        <v>16373258</v>
      </c>
      <c r="E53" s="38" t="s">
        <v>38</v>
      </c>
      <c r="F53" s="38">
        <f>F55</f>
        <v>44440</v>
      </c>
      <c r="G53" s="37">
        <f>D55</f>
        <v>16287793</v>
      </c>
      <c r="H53" s="37">
        <f>G53</f>
        <v>16287793</v>
      </c>
      <c r="I53" s="37">
        <f>J53</f>
        <v>3272939.65</v>
      </c>
      <c r="J53" s="37">
        <v>3272939.65</v>
      </c>
      <c r="K53" s="46">
        <f t="shared" ref="K53:K55" si="17">J53/H53*100</f>
        <v>20.094432990399618</v>
      </c>
      <c r="L53" s="37">
        <f>I53</f>
        <v>3272939.65</v>
      </c>
      <c r="M53" s="37">
        <f>L53</f>
        <v>3272939.65</v>
      </c>
      <c r="N53" s="48">
        <f t="shared" ref="N53:N55" si="18">ROUND(M53/H53*100,2)</f>
        <v>20.09</v>
      </c>
      <c r="O53" s="40" t="s">
        <v>87</v>
      </c>
      <c r="P53" s="40" t="s">
        <v>99</v>
      </c>
      <c r="Q53" s="40" t="s">
        <v>115</v>
      </c>
      <c r="R53" s="80"/>
    </row>
    <row r="54" spans="1:18" ht="15.75">
      <c r="A54" s="23"/>
      <c r="B54" s="41" t="s">
        <v>24</v>
      </c>
      <c r="C54" s="42"/>
      <c r="D54" s="37">
        <v>85465</v>
      </c>
      <c r="E54" s="38">
        <v>43922</v>
      </c>
      <c r="F54" s="38">
        <v>44075</v>
      </c>
      <c r="G54" s="37"/>
      <c r="H54" s="37"/>
      <c r="I54" s="37"/>
      <c r="J54" s="37"/>
      <c r="K54" s="46"/>
      <c r="L54" s="37"/>
      <c r="M54" s="37"/>
      <c r="N54" s="45"/>
      <c r="O54" s="40"/>
      <c r="P54" s="40"/>
      <c r="Q54" s="40"/>
      <c r="R54" s="80"/>
    </row>
    <row r="55" spans="1:18" ht="15.75">
      <c r="A55" s="23"/>
      <c r="B55" s="41" t="s">
        <v>25</v>
      </c>
      <c r="C55" s="42"/>
      <c r="D55" s="37">
        <v>16287793</v>
      </c>
      <c r="E55" s="38">
        <v>44317</v>
      </c>
      <c r="F55" s="38">
        <v>44440</v>
      </c>
      <c r="G55" s="37">
        <f>G53</f>
        <v>16287793</v>
      </c>
      <c r="H55" s="37">
        <f>H53</f>
        <v>16287793</v>
      </c>
      <c r="I55" s="37">
        <f>I53</f>
        <v>3272939.65</v>
      </c>
      <c r="J55" s="37">
        <f>J53</f>
        <v>3272939.65</v>
      </c>
      <c r="K55" s="46">
        <f t="shared" si="17"/>
        <v>20.094432990399618</v>
      </c>
      <c r="L55" s="37">
        <f>L53</f>
        <v>3272939.65</v>
      </c>
      <c r="M55" s="37">
        <f>M53</f>
        <v>3272939.65</v>
      </c>
      <c r="N55" s="48">
        <f t="shared" si="18"/>
        <v>20.09</v>
      </c>
      <c r="O55" s="40"/>
      <c r="P55" s="40"/>
      <c r="Q55" s="40"/>
      <c r="R55" s="80"/>
    </row>
    <row r="56" spans="1:18" ht="189" customHeight="1">
      <c r="A56" s="23" t="s">
        <v>78</v>
      </c>
      <c r="B56" s="41" t="s">
        <v>79</v>
      </c>
      <c r="C56" s="51" t="s">
        <v>28</v>
      </c>
      <c r="D56" s="37">
        <f>D57+D58</f>
        <v>489404</v>
      </c>
      <c r="E56" s="38">
        <f>E58</f>
        <v>44378</v>
      </c>
      <c r="F56" s="38">
        <f>F58</f>
        <v>44440</v>
      </c>
      <c r="G56" s="37">
        <f>G58</f>
        <v>489404</v>
      </c>
      <c r="H56" s="37">
        <f>G56</f>
        <v>489404</v>
      </c>
      <c r="I56" s="37">
        <v>489403.44</v>
      </c>
      <c r="J56" s="37">
        <f>I56</f>
        <v>489403.44</v>
      </c>
      <c r="K56" s="46">
        <f>J56/H56*100</f>
        <v>99.999885575107683</v>
      </c>
      <c r="L56" s="37">
        <v>489403.44</v>
      </c>
      <c r="M56" s="37">
        <f>L56</f>
        <v>489403.44</v>
      </c>
      <c r="N56" s="48">
        <f>M56/H56*100</f>
        <v>99.999885575107683</v>
      </c>
      <c r="O56" s="40" t="s">
        <v>82</v>
      </c>
      <c r="P56" s="40" t="s">
        <v>83</v>
      </c>
      <c r="Q56" s="40" t="s">
        <v>94</v>
      </c>
      <c r="R56" s="80"/>
    </row>
    <row r="57" spans="1:18" ht="15.75">
      <c r="A57" s="23"/>
      <c r="B57" s="41" t="s">
        <v>24</v>
      </c>
      <c r="C57" s="42"/>
      <c r="D57" s="37"/>
      <c r="E57" s="38"/>
      <c r="F57" s="38"/>
      <c r="G57" s="37"/>
      <c r="H57" s="37"/>
      <c r="I57" s="37"/>
      <c r="J57" s="37"/>
      <c r="K57" s="46"/>
      <c r="L57" s="37"/>
      <c r="M57" s="37"/>
      <c r="N57" s="45"/>
      <c r="O57" s="40"/>
      <c r="P57" s="40"/>
      <c r="Q57" s="40"/>
      <c r="R57" s="80"/>
    </row>
    <row r="58" spans="1:18" ht="15.75">
      <c r="A58" s="23"/>
      <c r="B58" s="41" t="s">
        <v>25</v>
      </c>
      <c r="C58" s="42"/>
      <c r="D58" s="37">
        <v>489404</v>
      </c>
      <c r="E58" s="38">
        <v>44378</v>
      </c>
      <c r="F58" s="38">
        <v>44440</v>
      </c>
      <c r="G58" s="37">
        <f>D58</f>
        <v>489404</v>
      </c>
      <c r="H58" s="37">
        <f>H56</f>
        <v>489404</v>
      </c>
      <c r="I58" s="37">
        <f>I56</f>
        <v>489403.44</v>
      </c>
      <c r="J58" s="37">
        <f>J56</f>
        <v>489403.44</v>
      </c>
      <c r="K58" s="46">
        <f>J58/H58*100</f>
        <v>99.999885575107683</v>
      </c>
      <c r="L58" s="37">
        <f>L56</f>
        <v>489403.44</v>
      </c>
      <c r="M58" s="37">
        <f>M56</f>
        <v>489403.44</v>
      </c>
      <c r="N58" s="48">
        <f>M58/H58*100</f>
        <v>99.999885575107683</v>
      </c>
      <c r="O58" s="40"/>
      <c r="P58" s="40"/>
      <c r="Q58" s="40"/>
      <c r="R58" s="80"/>
    </row>
    <row r="59" spans="1:18" s="9" customFormat="1" ht="15.75">
      <c r="A59" s="25"/>
      <c r="B59" s="91" t="s">
        <v>20</v>
      </c>
      <c r="C59" s="92"/>
      <c r="D59" s="93"/>
      <c r="E59" s="53"/>
      <c r="F59" s="53"/>
      <c r="G59" s="54"/>
      <c r="H59" s="54"/>
      <c r="I59" s="54"/>
      <c r="J59" s="54"/>
      <c r="K59" s="54"/>
      <c r="L59" s="54"/>
      <c r="M59" s="54"/>
      <c r="N59" s="55"/>
      <c r="O59" s="56"/>
      <c r="P59" s="56"/>
      <c r="Q59" s="56"/>
      <c r="R59" s="82"/>
    </row>
    <row r="60" spans="1:18" ht="246.75" customHeight="1">
      <c r="A60" s="23" t="s">
        <v>60</v>
      </c>
      <c r="B60" s="57" t="s">
        <v>62</v>
      </c>
      <c r="C60" s="42" t="s">
        <v>20</v>
      </c>
      <c r="D60" s="52">
        <v>974654</v>
      </c>
      <c r="E60" s="38">
        <v>44409</v>
      </c>
      <c r="F60" s="38">
        <f>F62</f>
        <v>44501</v>
      </c>
      <c r="G60" s="37">
        <f>D60</f>
        <v>974654</v>
      </c>
      <c r="H60" s="37">
        <f>G60</f>
        <v>974654</v>
      </c>
      <c r="I60" s="37">
        <v>974653.54</v>
      </c>
      <c r="J60" s="37">
        <f>I60</f>
        <v>974653.54</v>
      </c>
      <c r="K60" s="39">
        <f t="shared" ref="K60:K62" si="19">J60/H60*100</f>
        <v>99.999952803764216</v>
      </c>
      <c r="L60" s="37">
        <f>G60</f>
        <v>974654</v>
      </c>
      <c r="M60" s="37">
        <f>L60</f>
        <v>974654</v>
      </c>
      <c r="N60" s="39">
        <f t="shared" ref="N60:N62" si="20">M60/H60*100</f>
        <v>100</v>
      </c>
      <c r="O60" s="40" t="s">
        <v>82</v>
      </c>
      <c r="P60" s="40" t="s">
        <v>83</v>
      </c>
      <c r="Q60" s="40" t="s">
        <v>116</v>
      </c>
      <c r="R60" s="80"/>
    </row>
    <row r="61" spans="1:18" ht="15.75">
      <c r="A61" s="23"/>
      <c r="B61" s="41" t="s">
        <v>24</v>
      </c>
      <c r="C61" s="42"/>
      <c r="D61" s="37"/>
      <c r="E61" s="38"/>
      <c r="F61" s="38"/>
      <c r="G61" s="37"/>
      <c r="H61" s="37"/>
      <c r="I61" s="37"/>
      <c r="J61" s="37"/>
      <c r="K61" s="39"/>
      <c r="L61" s="37"/>
      <c r="M61" s="37"/>
      <c r="N61" s="39"/>
      <c r="O61" s="40"/>
      <c r="P61" s="40"/>
      <c r="Q61" s="40"/>
      <c r="R61" s="80"/>
    </row>
    <row r="62" spans="1:18" ht="15.75">
      <c r="A62" s="23"/>
      <c r="B62" s="41" t="s">
        <v>25</v>
      </c>
      <c r="C62" s="42"/>
      <c r="D62" s="37">
        <f>D60</f>
        <v>974654</v>
      </c>
      <c r="E62" s="38">
        <f>E60</f>
        <v>44409</v>
      </c>
      <c r="F62" s="38">
        <v>44501</v>
      </c>
      <c r="G62" s="37">
        <f>G60</f>
        <v>974654</v>
      </c>
      <c r="H62" s="37">
        <f>G62</f>
        <v>974654</v>
      </c>
      <c r="I62" s="37">
        <f>I60</f>
        <v>974653.54</v>
      </c>
      <c r="J62" s="37">
        <f>J60</f>
        <v>974653.54</v>
      </c>
      <c r="K62" s="39">
        <f t="shared" si="19"/>
        <v>99.999952803764216</v>
      </c>
      <c r="L62" s="37">
        <f>L60</f>
        <v>974654</v>
      </c>
      <c r="M62" s="37">
        <f>L62</f>
        <v>974654</v>
      </c>
      <c r="N62" s="39">
        <f t="shared" si="20"/>
        <v>100</v>
      </c>
      <c r="O62" s="40"/>
      <c r="P62" s="40"/>
      <c r="Q62" s="40"/>
      <c r="R62" s="80"/>
    </row>
    <row r="63" spans="1:18" ht="311.25" customHeight="1">
      <c r="A63" s="23" t="s">
        <v>61</v>
      </c>
      <c r="B63" s="57" t="s">
        <v>63</v>
      </c>
      <c r="C63" s="42" t="s">
        <v>20</v>
      </c>
      <c r="D63" s="52">
        <f>D64+D65</f>
        <v>2431517</v>
      </c>
      <c r="E63" s="38">
        <f>E64</f>
        <v>44287</v>
      </c>
      <c r="F63" s="38">
        <f>F65</f>
        <v>44440</v>
      </c>
      <c r="G63" s="37">
        <f>G64+G65</f>
        <v>2431517</v>
      </c>
      <c r="H63" s="37">
        <f>G63</f>
        <v>2431517</v>
      </c>
      <c r="I63" s="37">
        <f>I64+I65</f>
        <v>2431516.61</v>
      </c>
      <c r="J63" s="37">
        <f>I63</f>
        <v>2431516.61</v>
      </c>
      <c r="K63" s="39">
        <f>J63/H63*100</f>
        <v>99.999983960630331</v>
      </c>
      <c r="L63" s="37">
        <f>L64+L65</f>
        <v>2431516.61</v>
      </c>
      <c r="M63" s="37">
        <f>L63</f>
        <v>2431516.61</v>
      </c>
      <c r="N63" s="39">
        <f>M63/H63*100</f>
        <v>99.999983960630331</v>
      </c>
      <c r="O63" s="40" t="s">
        <v>82</v>
      </c>
      <c r="P63" s="40" t="s">
        <v>83</v>
      </c>
      <c r="Q63" s="40" t="s">
        <v>96</v>
      </c>
      <c r="R63" s="80"/>
    </row>
    <row r="64" spans="1:18" ht="15.75">
      <c r="A64" s="23"/>
      <c r="B64" s="41" t="s">
        <v>24</v>
      </c>
      <c r="C64" s="42"/>
      <c r="D64" s="37">
        <v>125126</v>
      </c>
      <c r="E64" s="38">
        <v>44287</v>
      </c>
      <c r="F64" s="38">
        <v>44378</v>
      </c>
      <c r="G64" s="37">
        <f>D64</f>
        <v>125126</v>
      </c>
      <c r="H64" s="37">
        <f t="shared" ref="H64:H65" si="21">G64</f>
        <v>125126</v>
      </c>
      <c r="I64" s="37">
        <v>125125.75999999999</v>
      </c>
      <c r="J64" s="37">
        <f>I64</f>
        <v>125125.75999999999</v>
      </c>
      <c r="K64" s="39">
        <f>J64/H64*100</f>
        <v>99.99980819334111</v>
      </c>
      <c r="L64" s="37">
        <v>125125.75999999999</v>
      </c>
      <c r="M64" s="37">
        <f>L64</f>
        <v>125125.75999999999</v>
      </c>
      <c r="N64" s="39">
        <f t="shared" ref="N64:N65" si="22">M64/H64*100</f>
        <v>99.99980819334111</v>
      </c>
      <c r="O64" s="40"/>
      <c r="P64" s="40"/>
      <c r="Q64" s="40"/>
      <c r="R64" s="80"/>
    </row>
    <row r="65" spans="1:18" ht="15.75">
      <c r="A65" s="23"/>
      <c r="B65" s="41" t="s">
        <v>25</v>
      </c>
      <c r="C65" s="42"/>
      <c r="D65" s="37">
        <v>2306391</v>
      </c>
      <c r="E65" s="38">
        <v>44409</v>
      </c>
      <c r="F65" s="38">
        <v>44440</v>
      </c>
      <c r="G65" s="37">
        <f>D65</f>
        <v>2306391</v>
      </c>
      <c r="H65" s="37">
        <f t="shared" si="21"/>
        <v>2306391</v>
      </c>
      <c r="I65" s="37">
        <v>2306390.85</v>
      </c>
      <c r="J65" s="37">
        <f>I65</f>
        <v>2306390.85</v>
      </c>
      <c r="K65" s="39">
        <f>J65/H65*100</f>
        <v>99.999993496332579</v>
      </c>
      <c r="L65" s="37">
        <v>2306390.85</v>
      </c>
      <c r="M65" s="37">
        <f>L65</f>
        <v>2306390.85</v>
      </c>
      <c r="N65" s="39">
        <f t="shared" si="22"/>
        <v>99.999993496332579</v>
      </c>
      <c r="O65" s="40"/>
      <c r="P65" s="40"/>
      <c r="Q65" s="40"/>
      <c r="R65" s="80"/>
    </row>
    <row r="66" spans="1:18" s="9" customFormat="1" ht="15.75">
      <c r="A66" s="25"/>
      <c r="B66" s="91" t="s">
        <v>21</v>
      </c>
      <c r="C66" s="92"/>
      <c r="D66" s="93"/>
      <c r="E66" s="53"/>
      <c r="F66" s="53"/>
      <c r="G66" s="54"/>
      <c r="H66" s="54"/>
      <c r="I66" s="54"/>
      <c r="J66" s="54"/>
      <c r="K66" s="58"/>
      <c r="L66" s="54"/>
      <c r="M66" s="54"/>
      <c r="N66" s="55"/>
      <c r="O66" s="56"/>
      <c r="P66" s="56"/>
      <c r="Q66" s="56"/>
      <c r="R66" s="82"/>
    </row>
    <row r="67" spans="1:18" s="13" customFormat="1" ht="170.25" customHeight="1">
      <c r="A67" s="23" t="s">
        <v>64</v>
      </c>
      <c r="B67" s="43" t="s">
        <v>65</v>
      </c>
      <c r="C67" s="51" t="s">
        <v>21</v>
      </c>
      <c r="D67" s="59">
        <f>D68+D69</f>
        <v>2223558</v>
      </c>
      <c r="E67" s="47">
        <f>E68</f>
        <v>44105</v>
      </c>
      <c r="F67" s="47">
        <f>F69</f>
        <v>44470</v>
      </c>
      <c r="G67" s="46">
        <f>D69</f>
        <v>1812853</v>
      </c>
      <c r="H67" s="46">
        <f>G67</f>
        <v>1812853</v>
      </c>
      <c r="I67" s="46">
        <v>1812852.26</v>
      </c>
      <c r="J67" s="46">
        <f>I67</f>
        <v>1812852.26</v>
      </c>
      <c r="K67" s="45">
        <f>ROUND(J67/H67*100,)</f>
        <v>100</v>
      </c>
      <c r="L67" s="46">
        <f>I67</f>
        <v>1812852.26</v>
      </c>
      <c r="M67" s="46">
        <f>L67</f>
        <v>1812852.26</v>
      </c>
      <c r="N67" s="48">
        <f>M67/H67*100</f>
        <v>99.999959180363774</v>
      </c>
      <c r="O67" s="49" t="s">
        <v>106</v>
      </c>
      <c r="P67" s="49" t="s">
        <v>83</v>
      </c>
      <c r="Q67" s="49" t="s">
        <v>117</v>
      </c>
      <c r="R67" s="80"/>
    </row>
    <row r="68" spans="1:18" s="13" customFormat="1" ht="15.75">
      <c r="A68" s="27"/>
      <c r="B68" s="41" t="s">
        <v>24</v>
      </c>
      <c r="C68" s="60"/>
      <c r="D68" s="59">
        <v>410705</v>
      </c>
      <c r="E68" s="47">
        <v>44105</v>
      </c>
      <c r="F68" s="47">
        <v>44228</v>
      </c>
      <c r="G68" s="46"/>
      <c r="H68" s="46"/>
      <c r="I68" s="46"/>
      <c r="J68" s="46"/>
      <c r="K68" s="45"/>
      <c r="L68" s="46"/>
      <c r="M68" s="46"/>
      <c r="N68" s="48"/>
      <c r="O68" s="49"/>
      <c r="P68" s="49"/>
      <c r="Q68" s="49"/>
      <c r="R68" s="81"/>
    </row>
    <row r="69" spans="1:18" s="13" customFormat="1" ht="15.75">
      <c r="A69" s="27"/>
      <c r="B69" s="41" t="s">
        <v>25</v>
      </c>
      <c r="C69" s="60"/>
      <c r="D69" s="59">
        <v>1812853</v>
      </c>
      <c r="E69" s="47">
        <v>44378</v>
      </c>
      <c r="F69" s="47">
        <v>44470</v>
      </c>
      <c r="G69" s="46">
        <f>G67</f>
        <v>1812853</v>
      </c>
      <c r="H69" s="46">
        <f>H67</f>
        <v>1812853</v>
      </c>
      <c r="I69" s="46">
        <f>I67</f>
        <v>1812852.26</v>
      </c>
      <c r="J69" s="46">
        <f>J67</f>
        <v>1812852.26</v>
      </c>
      <c r="K69" s="45">
        <f>ROUND(J69/H69*100,)</f>
        <v>100</v>
      </c>
      <c r="L69" s="46">
        <f>L67</f>
        <v>1812852.26</v>
      </c>
      <c r="M69" s="46">
        <f>M67</f>
        <v>1812852.26</v>
      </c>
      <c r="N69" s="48">
        <f>M69/H69*100</f>
        <v>99.999959180363774</v>
      </c>
      <c r="O69" s="49"/>
      <c r="P69" s="49"/>
      <c r="Q69" s="49"/>
      <c r="R69" s="81"/>
    </row>
    <row r="70" spans="1:18" s="9" customFormat="1" ht="15.75">
      <c r="A70" s="25"/>
      <c r="B70" s="91" t="s">
        <v>29</v>
      </c>
      <c r="C70" s="92"/>
      <c r="D70" s="93"/>
      <c r="E70" s="61"/>
      <c r="F70" s="61"/>
      <c r="G70" s="54"/>
      <c r="H70" s="54"/>
      <c r="I70" s="54"/>
      <c r="J70" s="54"/>
      <c r="K70" s="55"/>
      <c r="L70" s="54"/>
      <c r="M70" s="54"/>
      <c r="N70" s="55"/>
      <c r="O70" s="56"/>
      <c r="P70" s="56"/>
      <c r="Q70" s="56"/>
      <c r="R70" s="82"/>
    </row>
    <row r="71" spans="1:18" s="13" customFormat="1" ht="226.5" customHeight="1">
      <c r="A71" s="23" t="s">
        <v>67</v>
      </c>
      <c r="B71" s="43" t="s">
        <v>66</v>
      </c>
      <c r="C71" s="51" t="s">
        <v>29</v>
      </c>
      <c r="D71" s="59">
        <f>D72+D73</f>
        <v>29924889</v>
      </c>
      <c r="E71" s="47">
        <v>43922</v>
      </c>
      <c r="F71" s="47">
        <f>F73</f>
        <v>44531</v>
      </c>
      <c r="G71" s="46">
        <f>D73</f>
        <v>29404427</v>
      </c>
      <c r="H71" s="46">
        <f>G71</f>
        <v>29404427</v>
      </c>
      <c r="I71" s="46">
        <v>0</v>
      </c>
      <c r="J71" s="46">
        <f>I71</f>
        <v>0</v>
      </c>
      <c r="K71" s="45">
        <f>ROUND(J71/H71*100,)</f>
        <v>0</v>
      </c>
      <c r="L71" s="46">
        <v>0</v>
      </c>
      <c r="M71" s="46">
        <f>L71</f>
        <v>0</v>
      </c>
      <c r="N71" s="48">
        <f>M71/H71*100</f>
        <v>0</v>
      </c>
      <c r="O71" s="40" t="s">
        <v>87</v>
      </c>
      <c r="P71" s="40" t="s">
        <v>97</v>
      </c>
      <c r="Q71" s="40" t="s">
        <v>98</v>
      </c>
      <c r="R71" s="80"/>
    </row>
    <row r="72" spans="1:18" s="13" customFormat="1" ht="15.75">
      <c r="A72" s="27"/>
      <c r="B72" s="41" t="s">
        <v>24</v>
      </c>
      <c r="C72" s="60"/>
      <c r="D72" s="59">
        <v>520462</v>
      </c>
      <c r="E72" s="47">
        <f>E71</f>
        <v>43922</v>
      </c>
      <c r="F72" s="47">
        <v>44136</v>
      </c>
      <c r="G72" s="46"/>
      <c r="H72" s="46"/>
      <c r="I72" s="46"/>
      <c r="J72" s="46"/>
      <c r="K72" s="45"/>
      <c r="L72" s="46"/>
      <c r="M72" s="46"/>
      <c r="N72" s="48"/>
      <c r="O72" s="49"/>
      <c r="P72" s="49"/>
      <c r="Q72" s="49"/>
      <c r="R72" s="81"/>
    </row>
    <row r="73" spans="1:18" s="13" customFormat="1" ht="15.75">
      <c r="A73" s="27"/>
      <c r="B73" s="41" t="s">
        <v>25</v>
      </c>
      <c r="C73" s="60"/>
      <c r="D73" s="59">
        <v>29404427</v>
      </c>
      <c r="E73" s="47">
        <v>44287</v>
      </c>
      <c r="F73" s="47">
        <v>44531</v>
      </c>
      <c r="G73" s="46">
        <f>G71</f>
        <v>29404427</v>
      </c>
      <c r="H73" s="46">
        <f>H71</f>
        <v>29404427</v>
      </c>
      <c r="I73" s="46">
        <v>0</v>
      </c>
      <c r="J73" s="46">
        <v>0</v>
      </c>
      <c r="K73" s="45">
        <v>0</v>
      </c>
      <c r="L73" s="46">
        <f>L71</f>
        <v>0</v>
      </c>
      <c r="M73" s="46">
        <f>M71</f>
        <v>0</v>
      </c>
      <c r="N73" s="48">
        <f>M73/H73*100</f>
        <v>0</v>
      </c>
      <c r="O73" s="49"/>
      <c r="P73" s="49"/>
      <c r="Q73" s="49"/>
      <c r="R73" s="81"/>
    </row>
    <row r="74" spans="1:18" s="9" customFormat="1" ht="15.75">
      <c r="A74" s="25"/>
      <c r="B74" s="91" t="s">
        <v>23</v>
      </c>
      <c r="C74" s="92"/>
      <c r="D74" s="93"/>
      <c r="E74" s="61"/>
      <c r="F74" s="61"/>
      <c r="G74" s="54"/>
      <c r="H74" s="54"/>
      <c r="I74" s="54"/>
      <c r="J74" s="54"/>
      <c r="K74" s="55"/>
      <c r="L74" s="54"/>
      <c r="M74" s="54"/>
      <c r="N74" s="55"/>
      <c r="O74" s="56"/>
      <c r="P74" s="56"/>
      <c r="Q74" s="56"/>
      <c r="R74" s="82"/>
    </row>
    <row r="75" spans="1:18" s="13" customFormat="1" ht="199.5" customHeight="1">
      <c r="A75" s="23" t="s">
        <v>68</v>
      </c>
      <c r="B75" s="44" t="s">
        <v>71</v>
      </c>
      <c r="C75" s="51" t="s">
        <v>23</v>
      </c>
      <c r="D75" s="59">
        <f>D76+D77</f>
        <v>14106543</v>
      </c>
      <c r="E75" s="47">
        <f>E76</f>
        <v>43891</v>
      </c>
      <c r="F75" s="47">
        <f>F77</f>
        <v>44774</v>
      </c>
      <c r="G75" s="46">
        <f>D76</f>
        <v>1541979</v>
      </c>
      <c r="H75" s="46">
        <f>G75</f>
        <v>1541979</v>
      </c>
      <c r="I75" s="46">
        <v>0</v>
      </c>
      <c r="J75" s="46">
        <f>I75</f>
        <v>0</v>
      </c>
      <c r="K75" s="48">
        <f>J75/H75*100</f>
        <v>0</v>
      </c>
      <c r="L75" s="46">
        <f>I75</f>
        <v>0</v>
      </c>
      <c r="M75" s="46">
        <f>L75</f>
        <v>0</v>
      </c>
      <c r="N75" s="48">
        <f>M75/H75*100</f>
        <v>0</v>
      </c>
      <c r="O75" s="49" t="s">
        <v>37</v>
      </c>
      <c r="P75" s="49" t="s">
        <v>40</v>
      </c>
      <c r="Q75" s="49" t="s">
        <v>41</v>
      </c>
      <c r="R75" s="80"/>
    </row>
    <row r="76" spans="1:18" s="13" customFormat="1" ht="15.75">
      <c r="A76" s="27"/>
      <c r="B76" s="41" t="s">
        <v>24</v>
      </c>
      <c r="C76" s="60"/>
      <c r="D76" s="59">
        <v>1541979</v>
      </c>
      <c r="E76" s="47">
        <v>43891</v>
      </c>
      <c r="F76" s="47">
        <v>44256</v>
      </c>
      <c r="G76" s="46">
        <f>D76</f>
        <v>1541979</v>
      </c>
      <c r="H76" s="46">
        <f>G76</f>
        <v>1541979</v>
      </c>
      <c r="I76" s="46">
        <v>0</v>
      </c>
      <c r="J76" s="46">
        <v>0</v>
      </c>
      <c r="K76" s="48">
        <v>0</v>
      </c>
      <c r="L76" s="46">
        <f>L75</f>
        <v>0</v>
      </c>
      <c r="M76" s="46">
        <f>L76</f>
        <v>0</v>
      </c>
      <c r="N76" s="48">
        <f>M76/H76*100</f>
        <v>0</v>
      </c>
      <c r="O76" s="49"/>
      <c r="P76" s="49"/>
      <c r="Q76" s="49"/>
      <c r="R76" s="81"/>
    </row>
    <row r="77" spans="1:18" s="13" customFormat="1" ht="15.75">
      <c r="A77" s="27"/>
      <c r="B77" s="41" t="s">
        <v>25</v>
      </c>
      <c r="C77" s="60"/>
      <c r="D77" s="59">
        <v>12564564</v>
      </c>
      <c r="E77" s="47">
        <v>44593</v>
      </c>
      <c r="F77" s="47">
        <v>44774</v>
      </c>
      <c r="G77" s="46"/>
      <c r="H77" s="46"/>
      <c r="I77" s="46"/>
      <c r="J77" s="46"/>
      <c r="K77" s="48"/>
      <c r="L77" s="46"/>
      <c r="M77" s="46"/>
      <c r="N77" s="48"/>
      <c r="O77" s="49"/>
      <c r="P77" s="49"/>
      <c r="Q77" s="49"/>
      <c r="R77" s="81"/>
    </row>
    <row r="78" spans="1:18" s="13" customFormat="1" ht="135.75" customHeight="1">
      <c r="A78" s="23" t="s">
        <v>80</v>
      </c>
      <c r="B78" s="44" t="s">
        <v>81</v>
      </c>
      <c r="C78" s="51" t="s">
        <v>23</v>
      </c>
      <c r="D78" s="59">
        <v>0</v>
      </c>
      <c r="E78" s="47"/>
      <c r="F78" s="47"/>
      <c r="G78" s="46">
        <f>G79</f>
        <v>0</v>
      </c>
      <c r="H78" s="46">
        <f>G78</f>
        <v>0</v>
      </c>
      <c r="I78" s="46">
        <v>0</v>
      </c>
      <c r="J78" s="46">
        <v>0</v>
      </c>
      <c r="K78" s="48">
        <v>0</v>
      </c>
      <c r="L78" s="46">
        <v>0</v>
      </c>
      <c r="M78" s="46">
        <f>L78</f>
        <v>0</v>
      </c>
      <c r="N78" s="48">
        <v>0</v>
      </c>
      <c r="O78" s="49" t="s">
        <v>114</v>
      </c>
      <c r="P78" s="49" t="s">
        <v>125</v>
      </c>
      <c r="Q78" s="49" t="s">
        <v>126</v>
      </c>
      <c r="R78" s="80"/>
    </row>
    <row r="79" spans="1:18" s="13" customFormat="1" ht="15.75">
      <c r="A79" s="27"/>
      <c r="B79" s="41" t="s">
        <v>24</v>
      </c>
      <c r="C79" s="60"/>
      <c r="D79" s="59">
        <v>0</v>
      </c>
      <c r="E79" s="47"/>
      <c r="F79" s="47"/>
      <c r="G79" s="46">
        <f>D79</f>
        <v>0</v>
      </c>
      <c r="H79" s="46">
        <f>H78</f>
        <v>0</v>
      </c>
      <c r="I79" s="46">
        <f>I78</f>
        <v>0</v>
      </c>
      <c r="J79" s="46">
        <f>J78</f>
        <v>0</v>
      </c>
      <c r="K79" s="48">
        <v>0</v>
      </c>
      <c r="L79" s="46">
        <f>L78</f>
        <v>0</v>
      </c>
      <c r="M79" s="46">
        <f>M78</f>
        <v>0</v>
      </c>
      <c r="N79" s="48">
        <v>0</v>
      </c>
      <c r="O79" s="49"/>
      <c r="P79" s="49"/>
      <c r="Q79" s="49"/>
      <c r="R79" s="81"/>
    </row>
    <row r="80" spans="1:18" s="13" customFormat="1" ht="15.75">
      <c r="A80" s="27"/>
      <c r="B80" s="41" t="s">
        <v>25</v>
      </c>
      <c r="C80" s="60"/>
      <c r="D80" s="59">
        <v>0</v>
      </c>
      <c r="E80" s="47"/>
      <c r="F80" s="47"/>
      <c r="G80" s="46">
        <v>0</v>
      </c>
      <c r="H80" s="46">
        <v>0</v>
      </c>
      <c r="I80" s="46">
        <v>0</v>
      </c>
      <c r="J80" s="46">
        <v>0</v>
      </c>
      <c r="K80" s="48">
        <v>0</v>
      </c>
      <c r="L80" s="46">
        <v>0</v>
      </c>
      <c r="M80" s="46">
        <v>0</v>
      </c>
      <c r="N80" s="48">
        <v>0</v>
      </c>
      <c r="O80" s="49"/>
      <c r="P80" s="49"/>
      <c r="Q80" s="49"/>
      <c r="R80" s="81"/>
    </row>
    <row r="81" spans="1:18" s="13" customFormat="1" ht="182.25" customHeight="1">
      <c r="A81" s="23" t="s">
        <v>84</v>
      </c>
      <c r="B81" s="44" t="s">
        <v>85</v>
      </c>
      <c r="C81" s="51" t="s">
        <v>23</v>
      </c>
      <c r="D81" s="59">
        <f>D83</f>
        <v>1575413</v>
      </c>
      <c r="E81" s="47">
        <f>E83</f>
        <v>44378</v>
      </c>
      <c r="F81" s="47">
        <f>F83</f>
        <v>44440</v>
      </c>
      <c r="G81" s="46">
        <f>D81</f>
        <v>1575413</v>
      </c>
      <c r="H81" s="46">
        <f>G81</f>
        <v>1575413</v>
      </c>
      <c r="I81" s="46">
        <v>1575412.61</v>
      </c>
      <c r="J81" s="46">
        <f>I81</f>
        <v>1575412.61</v>
      </c>
      <c r="K81" s="48">
        <f>J81/H81*100</f>
        <v>99.999975244586665</v>
      </c>
      <c r="L81" s="46">
        <f>I81</f>
        <v>1575412.61</v>
      </c>
      <c r="M81" s="46">
        <f>L81</f>
        <v>1575412.61</v>
      </c>
      <c r="N81" s="48">
        <v>100</v>
      </c>
      <c r="O81" s="49" t="s">
        <v>82</v>
      </c>
      <c r="P81" s="49" t="s">
        <v>99</v>
      </c>
      <c r="Q81" s="49" t="s">
        <v>96</v>
      </c>
      <c r="R81" s="80"/>
    </row>
    <row r="82" spans="1:18" s="13" customFormat="1" ht="15.75">
      <c r="A82" s="27"/>
      <c r="B82" s="41" t="s">
        <v>24</v>
      </c>
      <c r="C82" s="60"/>
      <c r="D82" s="59"/>
      <c r="E82" s="47"/>
      <c r="F82" s="47"/>
      <c r="G82" s="46"/>
      <c r="H82" s="46"/>
      <c r="I82" s="46"/>
      <c r="J82" s="46"/>
      <c r="K82" s="48"/>
      <c r="L82" s="46"/>
      <c r="M82" s="46"/>
      <c r="N82" s="48"/>
      <c r="O82" s="49"/>
      <c r="P82" s="49"/>
      <c r="Q82" s="49"/>
      <c r="R82" s="81"/>
    </row>
    <row r="83" spans="1:18" s="13" customFormat="1" ht="15.75">
      <c r="A83" s="27"/>
      <c r="B83" s="41" t="s">
        <v>25</v>
      </c>
      <c r="C83" s="60"/>
      <c r="D83" s="59">
        <v>1575413</v>
      </c>
      <c r="E83" s="47">
        <v>44378</v>
      </c>
      <c r="F83" s="47">
        <v>44440</v>
      </c>
      <c r="G83" s="46">
        <f>G81</f>
        <v>1575413</v>
      </c>
      <c r="H83" s="46">
        <f>H81</f>
        <v>1575413</v>
      </c>
      <c r="I83" s="46">
        <f>I81</f>
        <v>1575412.61</v>
      </c>
      <c r="J83" s="46">
        <f>J81</f>
        <v>1575412.61</v>
      </c>
      <c r="K83" s="48">
        <f>J83/H83*100</f>
        <v>99.999975244586665</v>
      </c>
      <c r="L83" s="46">
        <f>L81</f>
        <v>1575412.61</v>
      </c>
      <c r="M83" s="46">
        <f>M81</f>
        <v>1575412.61</v>
      </c>
      <c r="N83" s="48">
        <v>100</v>
      </c>
      <c r="O83" s="49"/>
      <c r="P83" s="49"/>
      <c r="Q83" s="49"/>
      <c r="R83" s="81"/>
    </row>
    <row r="84" spans="1:18" s="13" customFormat="1" ht="132" customHeight="1">
      <c r="A84" s="23" t="s">
        <v>100</v>
      </c>
      <c r="B84" s="44" t="s">
        <v>102</v>
      </c>
      <c r="C84" s="51" t="s">
        <v>23</v>
      </c>
      <c r="D84" s="59">
        <f>D86</f>
        <v>158927</v>
      </c>
      <c r="E84" s="47">
        <f>E86</f>
        <v>44409</v>
      </c>
      <c r="F84" s="47">
        <f>F86</f>
        <v>44501</v>
      </c>
      <c r="G84" s="46">
        <f>D84</f>
        <v>158927</v>
      </c>
      <c r="H84" s="46">
        <f>G84</f>
        <v>158927</v>
      </c>
      <c r="I84" s="46">
        <v>158926.70000000001</v>
      </c>
      <c r="J84" s="46">
        <f>I84</f>
        <v>158926.70000000001</v>
      </c>
      <c r="K84" s="48">
        <f>J84/H84*100</f>
        <v>99.999811234088611</v>
      </c>
      <c r="L84" s="46">
        <f>I84</f>
        <v>158926.70000000001</v>
      </c>
      <c r="M84" s="46">
        <f>L84</f>
        <v>158926.70000000001</v>
      </c>
      <c r="N84" s="48">
        <v>100</v>
      </c>
      <c r="O84" s="49" t="s">
        <v>82</v>
      </c>
      <c r="P84" s="49" t="s">
        <v>99</v>
      </c>
      <c r="Q84" s="49" t="s">
        <v>127</v>
      </c>
      <c r="R84" s="80"/>
    </row>
    <row r="85" spans="1:18" s="13" customFormat="1" ht="15.75">
      <c r="A85" s="27"/>
      <c r="B85" s="41" t="s">
        <v>24</v>
      </c>
      <c r="C85" s="60"/>
      <c r="D85" s="59"/>
      <c r="E85" s="47"/>
      <c r="F85" s="47"/>
      <c r="G85" s="46"/>
      <c r="H85" s="46"/>
      <c r="I85" s="46"/>
      <c r="J85" s="46"/>
      <c r="K85" s="48"/>
      <c r="L85" s="46"/>
      <c r="M85" s="46"/>
      <c r="N85" s="48"/>
      <c r="O85" s="49"/>
      <c r="P85" s="49"/>
      <c r="Q85" s="49"/>
      <c r="R85" s="81"/>
    </row>
    <row r="86" spans="1:18" s="13" customFormat="1" ht="15.75">
      <c r="A86" s="27"/>
      <c r="B86" s="41" t="s">
        <v>25</v>
      </c>
      <c r="C86" s="60"/>
      <c r="D86" s="59">
        <v>158927</v>
      </c>
      <c r="E86" s="47">
        <v>44409</v>
      </c>
      <c r="F86" s="47">
        <v>44501</v>
      </c>
      <c r="G86" s="46">
        <f>D86</f>
        <v>158927</v>
      </c>
      <c r="H86" s="46">
        <f>H84</f>
        <v>158927</v>
      </c>
      <c r="I86" s="46">
        <f>I84</f>
        <v>158926.70000000001</v>
      </c>
      <c r="J86" s="46">
        <f>J84</f>
        <v>158926.70000000001</v>
      </c>
      <c r="K86" s="48">
        <f>J86/H86*100</f>
        <v>99.999811234088611</v>
      </c>
      <c r="L86" s="46">
        <f>L84</f>
        <v>158926.70000000001</v>
      </c>
      <c r="M86" s="46">
        <f>M84</f>
        <v>158926.70000000001</v>
      </c>
      <c r="N86" s="48">
        <v>100</v>
      </c>
      <c r="O86" s="49"/>
      <c r="P86" s="49"/>
      <c r="Q86" s="49"/>
      <c r="R86" s="81"/>
    </row>
    <row r="87" spans="1:18" s="13" customFormat="1" ht="136.5" customHeight="1">
      <c r="A87" s="23" t="s">
        <v>101</v>
      </c>
      <c r="B87" s="44" t="s">
        <v>103</v>
      </c>
      <c r="C87" s="51" t="s">
        <v>23</v>
      </c>
      <c r="D87" s="59">
        <v>7222224</v>
      </c>
      <c r="E87" s="47">
        <f>E89</f>
        <v>44409</v>
      </c>
      <c r="F87" s="47">
        <f>F89</f>
        <v>44531</v>
      </c>
      <c r="G87" s="46">
        <f>D87</f>
        <v>7222224</v>
      </c>
      <c r="H87" s="46">
        <f>G87</f>
        <v>7222224</v>
      </c>
      <c r="I87" s="46">
        <v>7222223.7300000004</v>
      </c>
      <c r="J87" s="46">
        <f>I87</f>
        <v>7222223.7300000004</v>
      </c>
      <c r="K87" s="48">
        <f>J87/H87*100</f>
        <v>99.999996261539394</v>
      </c>
      <c r="L87" s="46">
        <f>I87</f>
        <v>7222223.7300000004</v>
      </c>
      <c r="M87" s="46">
        <f>L87</f>
        <v>7222223.7300000004</v>
      </c>
      <c r="N87" s="48">
        <v>100</v>
      </c>
      <c r="O87" s="49" t="s">
        <v>82</v>
      </c>
      <c r="P87" s="49" t="s">
        <v>99</v>
      </c>
      <c r="Q87" s="49" t="s">
        <v>128</v>
      </c>
      <c r="R87" s="80"/>
    </row>
    <row r="88" spans="1:18" s="13" customFormat="1" ht="15.75">
      <c r="A88" s="27"/>
      <c r="B88" s="41" t="s">
        <v>24</v>
      </c>
      <c r="C88" s="60"/>
      <c r="D88" s="59"/>
      <c r="E88" s="47"/>
      <c r="F88" s="47"/>
      <c r="G88" s="46"/>
      <c r="H88" s="46"/>
      <c r="I88" s="46"/>
      <c r="J88" s="46"/>
      <c r="K88" s="48"/>
      <c r="L88" s="46"/>
      <c r="M88" s="46"/>
      <c r="N88" s="48"/>
      <c r="O88" s="49"/>
      <c r="P88" s="49"/>
      <c r="Q88" s="49"/>
      <c r="R88" s="81"/>
    </row>
    <row r="89" spans="1:18" s="13" customFormat="1" ht="15.75">
      <c r="A89" s="27"/>
      <c r="B89" s="41" t="s">
        <v>25</v>
      </c>
      <c r="C89" s="60"/>
      <c r="D89" s="59">
        <f>D87</f>
        <v>7222224</v>
      </c>
      <c r="E89" s="47">
        <v>44409</v>
      </c>
      <c r="F89" s="47">
        <v>44531</v>
      </c>
      <c r="G89" s="46">
        <f>G87</f>
        <v>7222224</v>
      </c>
      <c r="H89" s="46">
        <f>H87</f>
        <v>7222224</v>
      </c>
      <c r="I89" s="46">
        <f>I87</f>
        <v>7222223.7300000004</v>
      </c>
      <c r="J89" s="46">
        <f>J87</f>
        <v>7222223.7300000004</v>
      </c>
      <c r="K89" s="48">
        <f>J89/H89*100</f>
        <v>99.999996261539394</v>
      </c>
      <c r="L89" s="46">
        <f>L87</f>
        <v>7222223.7300000004</v>
      </c>
      <c r="M89" s="46">
        <f>M87</f>
        <v>7222223.7300000004</v>
      </c>
      <c r="N89" s="48">
        <v>100</v>
      </c>
      <c r="O89" s="49"/>
      <c r="P89" s="49"/>
      <c r="Q89" s="49"/>
      <c r="R89" s="81"/>
    </row>
    <row r="90" spans="1:18" s="9" customFormat="1" ht="18.75" customHeight="1">
      <c r="A90" s="25"/>
      <c r="B90" s="91" t="s">
        <v>19</v>
      </c>
      <c r="C90" s="92"/>
      <c r="D90" s="92"/>
      <c r="E90" s="92"/>
      <c r="F90" s="93"/>
      <c r="G90" s="54"/>
      <c r="H90" s="54"/>
      <c r="I90" s="54"/>
      <c r="J90" s="54"/>
      <c r="K90" s="55"/>
      <c r="L90" s="54"/>
      <c r="M90" s="54"/>
      <c r="N90" s="58"/>
      <c r="O90" s="56"/>
      <c r="P90" s="56"/>
      <c r="Q90" s="56"/>
      <c r="R90" s="82"/>
    </row>
    <row r="91" spans="1:18" s="13" customFormat="1" ht="183" customHeight="1">
      <c r="A91" s="23" t="s">
        <v>69</v>
      </c>
      <c r="B91" s="43" t="s">
        <v>72</v>
      </c>
      <c r="C91" s="51" t="s">
        <v>19</v>
      </c>
      <c r="D91" s="59">
        <f>D93</f>
        <v>1504977</v>
      </c>
      <c r="E91" s="47">
        <v>44256</v>
      </c>
      <c r="F91" s="47">
        <f>F93</f>
        <v>44440</v>
      </c>
      <c r="G91" s="46">
        <f>D91</f>
        <v>1504977</v>
      </c>
      <c r="H91" s="46">
        <f>G91</f>
        <v>1504977</v>
      </c>
      <c r="I91" s="46">
        <v>1504976.52</v>
      </c>
      <c r="J91" s="46">
        <f>I91</f>
        <v>1504976.52</v>
      </c>
      <c r="K91" s="48">
        <f>J91/H91*100</f>
        <v>99.999968105824877</v>
      </c>
      <c r="L91" s="46">
        <f>I91</f>
        <v>1504976.52</v>
      </c>
      <c r="M91" s="46">
        <f>L91</f>
        <v>1504976.52</v>
      </c>
      <c r="N91" s="48">
        <f>M91/H91*100</f>
        <v>99.999968105824877</v>
      </c>
      <c r="O91" s="49" t="s">
        <v>106</v>
      </c>
      <c r="P91" s="49" t="s">
        <v>83</v>
      </c>
      <c r="Q91" s="49" t="s">
        <v>107</v>
      </c>
      <c r="R91" s="80"/>
    </row>
    <row r="92" spans="1:18" s="13" customFormat="1" ht="15.75">
      <c r="A92" s="27"/>
      <c r="B92" s="41" t="s">
        <v>24</v>
      </c>
      <c r="C92" s="60"/>
      <c r="D92" s="59"/>
      <c r="E92" s="47"/>
      <c r="F92" s="47"/>
      <c r="G92" s="46"/>
      <c r="H92" s="46"/>
      <c r="I92" s="46"/>
      <c r="J92" s="46"/>
      <c r="K92" s="48"/>
      <c r="L92" s="46"/>
      <c r="M92" s="46"/>
      <c r="N92" s="45"/>
      <c r="O92" s="49"/>
      <c r="P92" s="49"/>
      <c r="Q92" s="49"/>
      <c r="R92" s="81"/>
    </row>
    <row r="93" spans="1:18" s="13" customFormat="1" ht="15.75">
      <c r="A93" s="27"/>
      <c r="B93" s="41" t="s">
        <v>25</v>
      </c>
      <c r="C93" s="60"/>
      <c r="D93" s="59">
        <v>1504977</v>
      </c>
      <c r="E93" s="47">
        <f>E91</f>
        <v>44256</v>
      </c>
      <c r="F93" s="47">
        <v>44440</v>
      </c>
      <c r="G93" s="46">
        <f>G91</f>
        <v>1504977</v>
      </c>
      <c r="H93" s="46">
        <f>H91</f>
        <v>1504977</v>
      </c>
      <c r="I93" s="46">
        <v>1173066.82</v>
      </c>
      <c r="J93" s="46">
        <f>J91</f>
        <v>1504976.52</v>
      </c>
      <c r="K93" s="48">
        <f>J93/H93*100</f>
        <v>99.999968105824877</v>
      </c>
      <c r="L93" s="46">
        <f>L91</f>
        <v>1504976.52</v>
      </c>
      <c r="M93" s="46">
        <f>M91</f>
        <v>1504976.52</v>
      </c>
      <c r="N93" s="48">
        <f>M93/H93*100</f>
        <v>99.999968105824877</v>
      </c>
      <c r="O93" s="49"/>
      <c r="P93" s="49"/>
      <c r="Q93" s="49"/>
      <c r="R93" s="81"/>
    </row>
    <row r="94" spans="1:18" s="13" customFormat="1" ht="332.25" customHeight="1">
      <c r="A94" s="29" t="s">
        <v>70</v>
      </c>
      <c r="B94" s="62" t="s">
        <v>73</v>
      </c>
      <c r="C94" s="51" t="s">
        <v>19</v>
      </c>
      <c r="D94" s="59">
        <f>D95+D96</f>
        <v>24882061</v>
      </c>
      <c r="E94" s="47">
        <f>E96</f>
        <v>43800</v>
      </c>
      <c r="F94" s="47">
        <f>F96</f>
        <v>44256</v>
      </c>
      <c r="G94" s="46">
        <v>8829247</v>
      </c>
      <c r="H94" s="46">
        <f>G94</f>
        <v>8829247</v>
      </c>
      <c r="I94" s="46">
        <v>8829246.0600000005</v>
      </c>
      <c r="J94" s="46">
        <f>I94</f>
        <v>8829246.0600000005</v>
      </c>
      <c r="K94" s="48">
        <f>J94/H94*100</f>
        <v>99.999989353565482</v>
      </c>
      <c r="L94" s="46">
        <v>8829246.0600000005</v>
      </c>
      <c r="M94" s="46">
        <f>L94</f>
        <v>8829246.0600000005</v>
      </c>
      <c r="N94" s="48">
        <f t="shared" ref="N94:N96" si="23">M94/H94*100</f>
        <v>99.999989353565482</v>
      </c>
      <c r="O94" s="49" t="s">
        <v>82</v>
      </c>
      <c r="P94" s="49" t="s">
        <v>105</v>
      </c>
      <c r="Q94" s="49" t="s">
        <v>104</v>
      </c>
      <c r="R94" s="80"/>
    </row>
    <row r="95" spans="1:18" s="13" customFormat="1" ht="15.75">
      <c r="A95" s="29"/>
      <c r="B95" s="41" t="s">
        <v>24</v>
      </c>
      <c r="C95" s="60"/>
      <c r="D95" s="59"/>
      <c r="E95" s="47"/>
      <c r="F95" s="47"/>
      <c r="G95" s="46"/>
      <c r="H95" s="46"/>
      <c r="I95" s="46"/>
      <c r="J95" s="46"/>
      <c r="K95" s="48"/>
      <c r="L95" s="46"/>
      <c r="M95" s="46"/>
      <c r="N95" s="45"/>
      <c r="O95" s="49"/>
      <c r="P95" s="49"/>
      <c r="Q95" s="49"/>
      <c r="R95" s="28"/>
    </row>
    <row r="96" spans="1:18" s="13" customFormat="1" ht="15.75">
      <c r="A96" s="29"/>
      <c r="B96" s="41" t="s">
        <v>25</v>
      </c>
      <c r="C96" s="60"/>
      <c r="D96" s="59">
        <v>24882061</v>
      </c>
      <c r="E96" s="47">
        <v>43800</v>
      </c>
      <c r="F96" s="47">
        <v>44256</v>
      </c>
      <c r="G96" s="46">
        <f>G94</f>
        <v>8829247</v>
      </c>
      <c r="H96" s="46">
        <f>G96</f>
        <v>8829247</v>
      </c>
      <c r="I96" s="46">
        <f>I94</f>
        <v>8829246.0600000005</v>
      </c>
      <c r="J96" s="46">
        <f>J94</f>
        <v>8829246.0600000005</v>
      </c>
      <c r="K96" s="48">
        <f>J96/H96*100</f>
        <v>99.999989353565482</v>
      </c>
      <c r="L96" s="46">
        <f>L94</f>
        <v>8829246.0600000005</v>
      </c>
      <c r="M96" s="46">
        <f>L96</f>
        <v>8829246.0600000005</v>
      </c>
      <c r="N96" s="48">
        <f t="shared" si="23"/>
        <v>99.999989353565482</v>
      </c>
      <c r="O96" s="49"/>
      <c r="P96" s="49"/>
      <c r="Q96" s="49"/>
      <c r="R96" s="28"/>
    </row>
    <row r="97" spans="1:21" s="13" customFormat="1" ht="158.25" customHeight="1">
      <c r="A97" s="29" t="s">
        <v>119</v>
      </c>
      <c r="B97" s="62" t="s">
        <v>122</v>
      </c>
      <c r="C97" s="51" t="s">
        <v>19</v>
      </c>
      <c r="D97" s="59">
        <f>D99</f>
        <v>147452</v>
      </c>
      <c r="E97" s="47">
        <f>E99</f>
        <v>44440</v>
      </c>
      <c r="F97" s="47">
        <f>F99</f>
        <v>44440</v>
      </c>
      <c r="G97" s="46">
        <f>D97</f>
        <v>147452</v>
      </c>
      <c r="H97" s="46">
        <f>G97</f>
        <v>147452</v>
      </c>
      <c r="I97" s="46">
        <f>G97</f>
        <v>147452</v>
      </c>
      <c r="J97" s="46">
        <f>I97</f>
        <v>147452</v>
      </c>
      <c r="K97" s="48">
        <v>100</v>
      </c>
      <c r="L97" s="46">
        <f>I97</f>
        <v>147452</v>
      </c>
      <c r="M97" s="46">
        <f>L97</f>
        <v>147452</v>
      </c>
      <c r="N97" s="48">
        <v>100</v>
      </c>
      <c r="O97" s="49" t="s">
        <v>82</v>
      </c>
      <c r="P97" s="49" t="s">
        <v>131</v>
      </c>
      <c r="Q97" s="49" t="s">
        <v>130</v>
      </c>
      <c r="R97" s="80"/>
    </row>
    <row r="98" spans="1:21" s="13" customFormat="1" ht="15.75">
      <c r="A98" s="29"/>
      <c r="B98" s="41" t="s">
        <v>24</v>
      </c>
      <c r="C98" s="60"/>
      <c r="D98" s="59"/>
      <c r="E98" s="47"/>
      <c r="F98" s="47"/>
      <c r="G98" s="46"/>
      <c r="H98" s="46"/>
      <c r="I98" s="46"/>
      <c r="J98" s="46"/>
      <c r="K98" s="48"/>
      <c r="L98" s="46"/>
      <c r="M98" s="46"/>
      <c r="N98" s="45"/>
      <c r="O98" s="49"/>
      <c r="P98" s="49"/>
      <c r="Q98" s="49"/>
      <c r="R98" s="28"/>
    </row>
    <row r="99" spans="1:21" s="13" customFormat="1" ht="15.75">
      <c r="A99" s="29"/>
      <c r="B99" s="41" t="s">
        <v>25</v>
      </c>
      <c r="C99" s="60"/>
      <c r="D99" s="59">
        <v>147452</v>
      </c>
      <c r="E99" s="47">
        <v>44440</v>
      </c>
      <c r="F99" s="47">
        <v>44440</v>
      </c>
      <c r="G99" s="46">
        <f>D99</f>
        <v>147452</v>
      </c>
      <c r="H99" s="46">
        <f>H97</f>
        <v>147452</v>
      </c>
      <c r="I99" s="46">
        <f>I97</f>
        <v>147452</v>
      </c>
      <c r="J99" s="46">
        <f>J97</f>
        <v>147452</v>
      </c>
      <c r="K99" s="48">
        <v>100</v>
      </c>
      <c r="L99" s="46">
        <f>L97</f>
        <v>147452</v>
      </c>
      <c r="M99" s="46">
        <f>M97</f>
        <v>147452</v>
      </c>
      <c r="N99" s="48">
        <v>100</v>
      </c>
      <c r="O99" s="49"/>
      <c r="P99" s="49"/>
      <c r="Q99" s="49"/>
      <c r="R99" s="28"/>
    </row>
    <row r="100" spans="1:21" s="9" customFormat="1" ht="18.75" customHeight="1">
      <c r="A100" s="25"/>
      <c r="B100" s="91" t="s">
        <v>118</v>
      </c>
      <c r="C100" s="92"/>
      <c r="D100" s="92"/>
      <c r="E100" s="92"/>
      <c r="F100" s="93"/>
      <c r="G100" s="54"/>
      <c r="H100" s="54"/>
      <c r="I100" s="54"/>
      <c r="J100" s="54"/>
      <c r="K100" s="55"/>
      <c r="L100" s="54"/>
      <c r="M100" s="54"/>
      <c r="N100" s="58"/>
      <c r="O100" s="56"/>
      <c r="P100" s="56"/>
      <c r="Q100" s="56"/>
      <c r="R100" s="82"/>
    </row>
    <row r="101" spans="1:21" s="13" customFormat="1" ht="132" customHeight="1">
      <c r="A101" s="29" t="s">
        <v>120</v>
      </c>
      <c r="B101" s="62" t="s">
        <v>121</v>
      </c>
      <c r="C101" s="51" t="s">
        <v>118</v>
      </c>
      <c r="D101" s="59">
        <f>D103</f>
        <v>386279</v>
      </c>
      <c r="E101" s="47">
        <f>E103</f>
        <v>44409</v>
      </c>
      <c r="F101" s="47">
        <f>F103</f>
        <v>44440</v>
      </c>
      <c r="G101" s="46">
        <f>D101</f>
        <v>386279</v>
      </c>
      <c r="H101" s="46">
        <f>G101</f>
        <v>386279</v>
      </c>
      <c r="I101" s="46">
        <f>H101</f>
        <v>386279</v>
      </c>
      <c r="J101" s="46">
        <f>I101</f>
        <v>386279</v>
      </c>
      <c r="K101" s="48">
        <v>100</v>
      </c>
      <c r="L101" s="46">
        <f>J101</f>
        <v>386279</v>
      </c>
      <c r="M101" s="46">
        <f>L101</f>
        <v>386279</v>
      </c>
      <c r="N101" s="48">
        <v>100</v>
      </c>
      <c r="O101" s="49" t="s">
        <v>82</v>
      </c>
      <c r="P101" s="49" t="s">
        <v>99</v>
      </c>
      <c r="Q101" s="49" t="s">
        <v>129</v>
      </c>
      <c r="R101" s="80"/>
    </row>
    <row r="102" spans="1:21" s="13" customFormat="1" ht="15.75">
      <c r="A102" s="29"/>
      <c r="B102" s="41" t="s">
        <v>24</v>
      </c>
      <c r="C102" s="60"/>
      <c r="D102" s="59"/>
      <c r="E102" s="47"/>
      <c r="F102" s="47"/>
      <c r="G102" s="46"/>
      <c r="H102" s="46"/>
      <c r="I102" s="46"/>
      <c r="J102" s="46"/>
      <c r="K102" s="48"/>
      <c r="L102" s="46"/>
      <c r="M102" s="46"/>
      <c r="N102" s="45"/>
      <c r="O102" s="49"/>
      <c r="P102" s="49"/>
      <c r="Q102" s="49"/>
      <c r="R102" s="28"/>
    </row>
    <row r="103" spans="1:21" s="13" customFormat="1" ht="15.75">
      <c r="A103" s="29"/>
      <c r="B103" s="41" t="s">
        <v>25</v>
      </c>
      <c r="C103" s="60"/>
      <c r="D103" s="59">
        <v>386279</v>
      </c>
      <c r="E103" s="47">
        <v>44409</v>
      </c>
      <c r="F103" s="47">
        <v>44440</v>
      </c>
      <c r="G103" s="46">
        <f>D103</f>
        <v>386279</v>
      </c>
      <c r="H103" s="46">
        <f>G103</f>
        <v>386279</v>
      </c>
      <c r="I103" s="46">
        <f>I101</f>
        <v>386279</v>
      </c>
      <c r="J103" s="46">
        <f>J101</f>
        <v>386279</v>
      </c>
      <c r="K103" s="48">
        <v>100</v>
      </c>
      <c r="L103" s="46">
        <f>L101</f>
        <v>386279</v>
      </c>
      <c r="M103" s="46">
        <f>M101</f>
        <v>386279</v>
      </c>
      <c r="N103" s="48">
        <v>100</v>
      </c>
      <c r="O103" s="49"/>
      <c r="P103" s="49"/>
      <c r="Q103" s="49"/>
      <c r="R103" s="28"/>
    </row>
    <row r="104" spans="1:21" s="22" customFormat="1" ht="15.75">
      <c r="A104" s="30"/>
      <c r="B104" s="63" t="s">
        <v>123</v>
      </c>
      <c r="C104" s="64"/>
      <c r="D104" s="65">
        <f>D94+D91+D75+D71+D67+D63+D60+D53+D50+D46+D36+D33+D30+D27+D24+D21+D18+D15+D78+D56+D42+D39+D81+D87+D84+D97+D101</f>
        <v>249237693</v>
      </c>
      <c r="E104" s="65"/>
      <c r="F104" s="65"/>
      <c r="G104" s="65">
        <f>G94+G91+G75+G71+G67+G63+G60+G53+G50+G46+G36+G33+G30+G27+G24+G21+G18+G15+G78+G56+G42+G39+G81+G87+G84+G97+G101</f>
        <v>177176430</v>
      </c>
      <c r="H104" s="65">
        <f>H94+H91+H75+H71+H67+H63+H60+H53+H50+H46+H36+H33+H30+H27+H24+H21+H18+H15+H78+H56+H42+H39+H81+H87+H84+H97+H101</f>
        <v>177176430</v>
      </c>
      <c r="I104" s="65">
        <f>I94+I91+I75+I71+I67+I63+I60+I53+I50+I46+I36+I33+I30+I27+I24+I21+I18+I15+I78+I56+I42+I39+I81+I87+I84+I97+I101</f>
        <v>66841214.220000014</v>
      </c>
      <c r="J104" s="65">
        <f>J94+J91+J75+J71+J67+J63+J60+J53+J50+J46+J36+J33+J30+J27+J24+J21+J18+J15+J78+J56+J42+J39+J81+J87+J84+J97+J101</f>
        <v>66841214.220000014</v>
      </c>
      <c r="K104" s="65">
        <f>J104/H104*100</f>
        <v>37.725793560689766</v>
      </c>
      <c r="L104" s="65">
        <f>L94+L91+L75+L71+L67+L63+L60+L53+L50+L46+L36+L33+L30+L27+L24+L21+L18+L15+L78+L56+L42+L39+L81+L87+L84+L101+L97</f>
        <v>66841214.680000007</v>
      </c>
      <c r="M104" s="65">
        <f>M94+M91+M75+M71+M67+M63+M60+M53+M50+M46+M36+M33+M30+M27+M24+M21+M18+M15+M78+M56+M42+M39+M81+M87+M84+M101+M97</f>
        <v>66841214.680000007</v>
      </c>
      <c r="N104" s="65">
        <f>M104/H104*100</f>
        <v>37.725793820317975</v>
      </c>
      <c r="O104" s="66"/>
      <c r="P104" s="66"/>
      <c r="Q104" s="66"/>
      <c r="R104" s="31"/>
      <c r="S104" s="21"/>
      <c r="T104" s="21"/>
    </row>
    <row r="105" spans="1:21" ht="19.5" thickBot="1">
      <c r="A105" s="32"/>
      <c r="B105" s="67" t="s">
        <v>124</v>
      </c>
      <c r="C105" s="68"/>
      <c r="D105" s="69">
        <f>D104</f>
        <v>249237693</v>
      </c>
      <c r="E105" s="69"/>
      <c r="F105" s="69"/>
      <c r="G105" s="69">
        <f t="shared" ref="G105:J105" si="24">G104</f>
        <v>177176430</v>
      </c>
      <c r="H105" s="69">
        <f t="shared" si="24"/>
        <v>177176430</v>
      </c>
      <c r="I105" s="69">
        <f t="shared" si="24"/>
        <v>66841214.220000014</v>
      </c>
      <c r="J105" s="69">
        <f t="shared" si="24"/>
        <v>66841214.220000014</v>
      </c>
      <c r="K105" s="70">
        <f>J105/H105*100</f>
        <v>37.725793560689766</v>
      </c>
      <c r="L105" s="69">
        <f t="shared" ref="L105" si="25">L104</f>
        <v>66841214.680000007</v>
      </c>
      <c r="M105" s="69">
        <f t="shared" ref="M105" si="26">M104</f>
        <v>66841214.680000007</v>
      </c>
      <c r="N105" s="71">
        <f>N104</f>
        <v>37.725793820317975</v>
      </c>
      <c r="O105" s="72"/>
      <c r="P105" s="72"/>
      <c r="Q105" s="72"/>
      <c r="R105" s="33"/>
      <c r="U105" s="5"/>
    </row>
    <row r="106" spans="1:21">
      <c r="A106" s="12"/>
    </row>
    <row r="107" spans="1:21" ht="18.75" customHeight="1">
      <c r="A107" s="14"/>
    </row>
  </sheetData>
  <mergeCells count="36">
    <mergeCell ref="A1:R1"/>
    <mergeCell ref="B13:E13"/>
    <mergeCell ref="L4:N5"/>
    <mergeCell ref="F6:F9"/>
    <mergeCell ref="K6:K9"/>
    <mergeCell ref="L6:L9"/>
    <mergeCell ref="B70:D70"/>
    <mergeCell ref="B74:D74"/>
    <mergeCell ref="B90:F90"/>
    <mergeCell ref="G3:H5"/>
    <mergeCell ref="I3:N3"/>
    <mergeCell ref="O3:Q5"/>
    <mergeCell ref="B100:F100"/>
    <mergeCell ref="R3:R9"/>
    <mergeCell ref="G6:G9"/>
    <mergeCell ref="I6:I9"/>
    <mergeCell ref="J7:J9"/>
    <mergeCell ref="H7:H9"/>
    <mergeCell ref="P8:P9"/>
    <mergeCell ref="Q8:Q9"/>
    <mergeCell ref="N6:N9"/>
    <mergeCell ref="O6:O9"/>
    <mergeCell ref="P6:Q7"/>
    <mergeCell ref="I4:K5"/>
    <mergeCell ref="M7:M9"/>
    <mergeCell ref="A3:A9"/>
    <mergeCell ref="B3:B9"/>
    <mergeCell ref="C3:C9"/>
    <mergeCell ref="D3:D9"/>
    <mergeCell ref="E3:F5"/>
    <mergeCell ref="E6:E9"/>
    <mergeCell ref="B14:C14"/>
    <mergeCell ref="B49:D49"/>
    <mergeCell ref="B45:D45"/>
    <mergeCell ref="B66:D66"/>
    <mergeCell ref="B59:D59"/>
  </mergeCells>
  <printOptions horizontalCentered="1"/>
  <pageMargins left="0.31496062992125984" right="0.23622047244094491" top="0.51181102362204722" bottom="0.74803149606299213" header="0.31496062992125984" footer="0.31496062992125984"/>
  <pageSetup paperSize="8" scale="57" firstPageNumber="42" fitToHeight="0" orientation="landscape" useFirstPageNumber="1" verticalDpi="300" r:id="rId1"/>
  <headerFooter>
    <oddFooter>&amp;R&amp;"Times New Roman,обычный"&amp;P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Central Bank of Russian Federation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Сидоров Ю.А.</dc:creator>
  <cp:lastModifiedBy>Калинин Константин Николаевич</cp:lastModifiedBy>
  <cp:lastPrinted>2019-04-01T05:13:02Z</cp:lastPrinted>
  <dcterms:created xsi:type="dcterms:W3CDTF">2017-11-14T09:57:31Z</dcterms:created>
  <dcterms:modified xsi:type="dcterms:W3CDTF">2023-11-13T04:14:51Z</dcterms:modified>
</cp:coreProperties>
</file>