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4_Общая\Калинин\"/>
    </mc:Choice>
  </mc:AlternateContent>
  <bookViews>
    <workbookView xWindow="930" yWindow="60" windowWidth="19410" windowHeight="11010" tabRatio="463"/>
  </bookViews>
  <sheets>
    <sheet name="Лист1" sheetId="1" r:id="rId1"/>
  </sheets>
  <definedNames>
    <definedName name="_xlnm.Print_Titles" localSheetId="0">Лист1!#REF!</definedName>
    <definedName name="_xlnm.Print_Area" localSheetId="0">Лист1!$A$1:$U$86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H82" i="1" l="1"/>
  <c r="K82" i="1"/>
  <c r="O82" i="1"/>
  <c r="N35" i="1"/>
  <c r="P35" i="1" s="1"/>
  <c r="P37" i="1" s="1"/>
  <c r="N37" i="1"/>
  <c r="L35" i="1"/>
  <c r="L37" i="1" s="1"/>
  <c r="J37" i="1"/>
  <c r="G35" i="1"/>
  <c r="I35" i="1" s="1"/>
  <c r="I37" i="1" s="1"/>
  <c r="F35" i="1"/>
  <c r="E35" i="1"/>
  <c r="D35" i="1"/>
  <c r="L75" i="1"/>
  <c r="J76" i="1"/>
  <c r="N75" i="1"/>
  <c r="N65" i="1"/>
  <c r="G61" i="1"/>
  <c r="L61" i="1"/>
  <c r="M61" i="1" s="1"/>
  <c r="J62" i="1"/>
  <c r="L76" i="1" l="1"/>
  <c r="L62" i="1"/>
  <c r="J54" i="1"/>
  <c r="N54" i="1" s="1"/>
  <c r="L41" i="1" l="1"/>
  <c r="J43" i="1"/>
  <c r="L38" i="1"/>
  <c r="L39" i="1" s="1"/>
  <c r="J39" i="1"/>
  <c r="L43" i="1" l="1"/>
  <c r="N27" i="1"/>
  <c r="N26" i="1"/>
  <c r="K27" i="1"/>
  <c r="K26" i="1"/>
  <c r="K24" i="1"/>
  <c r="K23" i="1"/>
  <c r="N32" i="1"/>
  <c r="L32" i="1"/>
  <c r="J25" i="1" l="1"/>
  <c r="N24" i="1"/>
  <c r="K22" i="1"/>
  <c r="J71" i="1" l="1"/>
  <c r="N81" i="1" l="1"/>
  <c r="N76" i="1"/>
  <c r="N25" i="1"/>
  <c r="N34" i="1"/>
  <c r="N22" i="1"/>
  <c r="J69" i="1" l="1"/>
  <c r="N69" i="1" s="1"/>
  <c r="N71" i="1" s="1"/>
  <c r="L70" i="1"/>
  <c r="L71" i="1" l="1"/>
  <c r="L69" i="1"/>
  <c r="L65" i="1"/>
  <c r="L67" i="1" s="1"/>
  <c r="J67" i="1"/>
  <c r="J72" i="1" l="1"/>
  <c r="N72" i="1" s="1"/>
  <c r="N82" i="1" s="1"/>
  <c r="L73" i="1"/>
  <c r="J73" i="1" l="1"/>
  <c r="N73" i="1"/>
  <c r="J34" i="1"/>
  <c r="K25" i="1"/>
  <c r="L34" i="1" l="1"/>
  <c r="L54" i="1" l="1"/>
  <c r="J56" i="1"/>
  <c r="L56" i="1" l="1"/>
  <c r="G18" i="1"/>
  <c r="J18" i="1" s="1"/>
  <c r="K18" i="1" s="1"/>
  <c r="H18" i="1"/>
  <c r="H19" i="1" s="1"/>
  <c r="D19" i="1"/>
  <c r="N18" i="1" l="1"/>
  <c r="K19" i="1"/>
  <c r="J19" i="1"/>
  <c r="G19" i="1"/>
  <c r="G80" i="1"/>
  <c r="P80" i="1" s="1"/>
  <c r="G81" i="1"/>
  <c r="P81" i="1" s="1"/>
  <c r="G76" i="1"/>
  <c r="G72" i="1"/>
  <c r="I72" i="1" s="1"/>
  <c r="M72" i="1" s="1"/>
  <c r="G71" i="1"/>
  <c r="P71" i="1" s="1"/>
  <c r="G70" i="1"/>
  <c r="I70" i="1" s="1"/>
  <c r="M70" i="1" s="1"/>
  <c r="G65" i="1"/>
  <c r="I65" i="1" s="1"/>
  <c r="I62" i="1"/>
  <c r="G58" i="1"/>
  <c r="I58" i="1" s="1"/>
  <c r="I60" i="1" s="1"/>
  <c r="G54" i="1"/>
  <c r="G51" i="1"/>
  <c r="I51" i="1" s="1"/>
  <c r="I48" i="1"/>
  <c r="I50" i="1" s="1"/>
  <c r="N50" i="1"/>
  <c r="I53" i="1" l="1"/>
  <c r="M53" i="1" s="1"/>
  <c r="M51" i="1"/>
  <c r="I54" i="1"/>
  <c r="I56" i="1" s="1"/>
  <c r="M56" i="1" s="1"/>
  <c r="Q54" i="1"/>
  <c r="D62" i="1"/>
  <c r="M62" i="1"/>
  <c r="I67" i="1"/>
  <c r="M67" i="1" s="1"/>
  <c r="M65" i="1"/>
  <c r="G53" i="1"/>
  <c r="G56" i="1"/>
  <c r="G60" i="1"/>
  <c r="G62" i="1"/>
  <c r="G67" i="1"/>
  <c r="G73" i="1"/>
  <c r="I73" i="1" s="1"/>
  <c r="M73" i="1" s="1"/>
  <c r="I80" i="1"/>
  <c r="P76" i="1"/>
  <c r="G75" i="1"/>
  <c r="I76" i="1"/>
  <c r="I75" i="1" s="1"/>
  <c r="M75" i="1" s="1"/>
  <c r="M76" i="1" s="1"/>
  <c r="P73" i="1"/>
  <c r="P48" i="1"/>
  <c r="P50" i="1" s="1"/>
  <c r="I71" i="1"/>
  <c r="M71" i="1" s="1"/>
  <c r="P70" i="1"/>
  <c r="P72" i="1"/>
  <c r="I81" i="1"/>
  <c r="J81" i="1" s="1"/>
  <c r="L81" i="1" s="1"/>
  <c r="O18" i="1"/>
  <c r="O19" i="1" s="1"/>
  <c r="N19" i="1"/>
  <c r="E46" i="1"/>
  <c r="M54" i="1" l="1"/>
  <c r="J80" i="1"/>
  <c r="L80" i="1" s="1"/>
  <c r="M80" i="1" s="1"/>
  <c r="P65" i="1"/>
  <c r="P67" i="1" s="1"/>
  <c r="N67" i="1"/>
  <c r="N56" i="1"/>
  <c r="P54" i="1"/>
  <c r="P56" i="1" s="1"/>
  <c r="P51" i="1"/>
  <c r="N53" i="1"/>
  <c r="N62" i="1"/>
  <c r="P61" i="1"/>
  <c r="P62" i="1" s="1"/>
  <c r="N60" i="1"/>
  <c r="P58" i="1"/>
  <c r="P60" i="1" s="1"/>
  <c r="G41" i="1"/>
  <c r="G43" i="1" s="1"/>
  <c r="G38" i="1"/>
  <c r="E39" i="1"/>
  <c r="F38" i="1"/>
  <c r="F41" i="1"/>
  <c r="E42" i="1"/>
  <c r="F44" i="1"/>
  <c r="F48" i="1"/>
  <c r="E49" i="1"/>
  <c r="F51" i="1"/>
  <c r="E52" i="1"/>
  <c r="F54" i="1"/>
  <c r="E55" i="1"/>
  <c r="F58" i="1"/>
  <c r="E59" i="1"/>
  <c r="F61" i="1"/>
  <c r="E62" i="1"/>
  <c r="F65" i="1"/>
  <c r="E66" i="1"/>
  <c r="F69" i="1"/>
  <c r="E70" i="1"/>
  <c r="E73" i="1"/>
  <c r="F72" i="1"/>
  <c r="F75" i="1"/>
  <c r="E76" i="1"/>
  <c r="F79" i="1"/>
  <c r="E80" i="1"/>
  <c r="D79" i="1"/>
  <c r="D75" i="1"/>
  <c r="D72" i="1"/>
  <c r="D69" i="1"/>
  <c r="G69" i="1" s="1"/>
  <c r="D65" i="1"/>
  <c r="D61" i="1"/>
  <c r="D58" i="1"/>
  <c r="D54" i="1"/>
  <c r="D51" i="1"/>
  <c r="D48" i="1"/>
  <c r="D44" i="1"/>
  <c r="G44" i="1" s="1"/>
  <c r="D41" i="1"/>
  <c r="D38" i="1"/>
  <c r="G34" i="1"/>
  <c r="G32" i="1"/>
  <c r="I32" i="1" s="1"/>
  <c r="F34" i="1"/>
  <c r="E33" i="1"/>
  <c r="D32" i="1"/>
  <c r="P53" i="1" l="1"/>
  <c r="Q53" i="1" s="1"/>
  <c r="Q51" i="1"/>
  <c r="I34" i="1"/>
  <c r="M34" i="1" s="1"/>
  <c r="M32" i="1"/>
  <c r="D82" i="1"/>
  <c r="G79" i="1"/>
  <c r="G82" i="1" s="1"/>
  <c r="I41" i="1"/>
  <c r="N39" i="1"/>
  <c r="P38" i="1"/>
  <c r="P39" i="1" s="1"/>
  <c r="I38" i="1"/>
  <c r="I69" i="1"/>
  <c r="M69" i="1" s="1"/>
  <c r="P69" i="1"/>
  <c r="P75" i="1"/>
  <c r="G46" i="1"/>
  <c r="I44" i="1"/>
  <c r="I46" i="1" s="1"/>
  <c r="P32" i="1"/>
  <c r="P34" i="1" s="1"/>
  <c r="Q80" i="1"/>
  <c r="Q81" i="1"/>
  <c r="Q70" i="1"/>
  <c r="Q71" i="1"/>
  <c r="Q72" i="1"/>
  <c r="Q73" i="1"/>
  <c r="Q76" i="1"/>
  <c r="Q67" i="1"/>
  <c r="Q60" i="1"/>
  <c r="Q61" i="1"/>
  <c r="Q62" i="1"/>
  <c r="Q56" i="1"/>
  <c r="Q34" i="1"/>
  <c r="I43" i="1" l="1"/>
  <c r="M41" i="1"/>
  <c r="M43" i="1" s="1"/>
  <c r="I79" i="1"/>
  <c r="Q69" i="1"/>
  <c r="Q75" i="1"/>
  <c r="N43" i="1"/>
  <c r="P41" i="1"/>
  <c r="N46" i="1"/>
  <c r="P44" i="1"/>
  <c r="G27" i="1"/>
  <c r="H27" i="1" s="1"/>
  <c r="G26" i="1"/>
  <c r="F25" i="1"/>
  <c r="E26" i="1"/>
  <c r="D25" i="1"/>
  <c r="G24" i="1"/>
  <c r="H24" i="1" s="1"/>
  <c r="G23" i="1"/>
  <c r="F24" i="1"/>
  <c r="E23" i="1"/>
  <c r="D22" i="1"/>
  <c r="G22" i="1" s="1"/>
  <c r="I82" i="1" l="1"/>
  <c r="J79" i="1"/>
  <c r="P43" i="1"/>
  <c r="Q43" i="1" s="1"/>
  <c r="Q41" i="1"/>
  <c r="P46" i="1"/>
  <c r="Q46" i="1" s="1"/>
  <c r="Q44" i="1"/>
  <c r="G25" i="1"/>
  <c r="G29" i="1" s="1"/>
  <c r="D29" i="1"/>
  <c r="D83" i="1" s="1"/>
  <c r="P79" i="1"/>
  <c r="P82" i="1" s="1"/>
  <c r="Q79" i="1"/>
  <c r="O24" i="1"/>
  <c r="H23" i="1"/>
  <c r="Q23" i="1"/>
  <c r="O23" i="1"/>
  <c r="O26" i="1"/>
  <c r="Q26" i="1"/>
  <c r="O22" i="1"/>
  <c r="H22" i="1"/>
  <c r="H26" i="1"/>
  <c r="M26" i="1" s="1"/>
  <c r="J82" i="1" l="1"/>
  <c r="L79" i="1"/>
  <c r="H25" i="1"/>
  <c r="M25" i="1" s="1"/>
  <c r="Q24" i="1"/>
  <c r="N29" i="1"/>
  <c r="Q29" i="1" s="1"/>
  <c r="Q82" i="1"/>
  <c r="Q22" i="1"/>
  <c r="G83" i="1"/>
  <c r="Q25" i="1"/>
  <c r="O25" i="1"/>
  <c r="O27" i="1"/>
  <c r="Q27" i="1"/>
  <c r="L82" i="1" l="1"/>
  <c r="M82" i="1" s="1"/>
  <c r="M79" i="1"/>
  <c r="H29" i="1"/>
  <c r="H83" i="1" s="1"/>
  <c r="O29" i="1"/>
  <c r="O83" i="1" s="1"/>
  <c r="N83" i="1"/>
  <c r="I39" i="1"/>
  <c r="Q39" i="1" s="1"/>
  <c r="G39" i="1" l="1"/>
  <c r="Q38" i="1" l="1"/>
  <c r="L83" i="1"/>
  <c r="Q32" i="1"/>
  <c r="Q48" i="1"/>
  <c r="G50" i="1"/>
  <c r="Q50" i="1" s="1"/>
  <c r="Q58" i="1" l="1"/>
  <c r="Q65" i="1"/>
  <c r="I83" i="1" l="1"/>
  <c r="P83" i="1"/>
  <c r="Q83" i="1"/>
  <c r="M22" i="1"/>
  <c r="K29" i="1"/>
  <c r="M29" i="1" s="1"/>
  <c r="M23" i="1"/>
  <c r="J22" i="1" l="1"/>
  <c r="J29" i="1" s="1"/>
  <c r="J83" i="1" s="1"/>
  <c r="M83" i="1" s="1"/>
  <c r="K83" i="1"/>
</calcChain>
</file>

<file path=xl/sharedStrings.xml><?xml version="1.0" encoding="utf-8"?>
<sst xmlns="http://schemas.openxmlformats.org/spreadsheetml/2006/main" count="198" uniqueCount="114">
  <si>
    <t>Наименование проекта/работы</t>
  </si>
  <si>
    <t>Наименование подразделения Банка России</t>
  </si>
  <si>
    <t>Общая стоимость</t>
  </si>
  <si>
    <t>Начало</t>
  </si>
  <si>
    <t>Окончание</t>
  </si>
  <si>
    <t>в том числе по cтатьям</t>
  </si>
  <si>
    <t>Раздел 1. Проекты Банка России</t>
  </si>
  <si>
    <t>Номер проекта/ работы</t>
  </si>
  <si>
    <t>Выполнено на отчетную дату</t>
  </si>
  <si>
    <t>№</t>
  </si>
  <si>
    <t>Дата</t>
  </si>
  <si>
    <t xml:space="preserve"> Сроки выполнения                                                                                                                              </t>
  </si>
  <si>
    <t>Всего</t>
  </si>
  <si>
    <t>% от 
годового объема затрат (расходов) по актуальной версии плана</t>
  </si>
  <si>
    <t>Состояние проекта/работы</t>
  </si>
  <si>
    <t>Пояснения к состоянию проекта/работы</t>
  </si>
  <si>
    <t xml:space="preserve">Документ, подтверждающий состояние проекта/работы </t>
  </si>
  <si>
    <t>Код состояния проекта/работы</t>
  </si>
  <si>
    <t>Приложение 6</t>
  </si>
  <si>
    <t>«Приложение 27
к Положению Банка России 
от  26 декабря 2017  года  № 623-П               
 «О финансовом планировании в Банке России»</t>
  </si>
  <si>
    <t>суммы - в рублях</t>
  </si>
  <si>
    <t>к Указанию Банка России
от 25 декабря 2018 года № 5040-У
«О внесении изменений в Положение Банка России от 26 декабря 2017 года № 623-П «О финансовом планировании в Банке России»</t>
  </si>
  <si>
    <t>Раздел 2. Строительство (реконструкция) и приобретение зданий и сооружений</t>
  </si>
  <si>
    <t>в том числе: проектирование</t>
  </si>
  <si>
    <t>строительство (реконструкция)</t>
  </si>
  <si>
    <t>Раздел 3. Создание инженерных и технологических систем, установок, обеспечивающих функционирование зданий и сооружений</t>
  </si>
  <si>
    <t>в том числе проектирование:</t>
  </si>
  <si>
    <t>реализация проектных решений</t>
  </si>
  <si>
    <t>3.55</t>
  </si>
  <si>
    <t>Создание "Автоматизированной Системы Технического Учета Электроэнергии" в зданиях Центрального банка Российской Федерации по адресу: г. Владивосток, пр-кт Океанский, 34, г. Владивосток, ул. Светланская, 71, г. Владивосток, ул. Калинина, 261, г. Владивосток, ул. Светланская, 73, с. Вольно-Надеждинское, ул. Пушкина, 59</t>
  </si>
  <si>
    <t>Отделение по Амурской области Дальневосточного ГУ Банка России</t>
  </si>
  <si>
    <t>3.62</t>
  </si>
  <si>
    <t>Отделение по Еврейской АО Дальневосточного ГУ Банка России</t>
  </si>
  <si>
    <t>Отделение по Сахалинской области Дальневосточного ГУ Банка России</t>
  </si>
  <si>
    <t>Создание автоматической системы газового пожаротушения в помещениях кладовых №1, № 2 кассового узла административного здания Отделения Южно-Сахалинск, по адресу: г. Южно-Сахалинск, Коммунистический проспект, 47 (литер А)</t>
  </si>
  <si>
    <t>Дальневосточное ГУ Банка России г. Владивосток</t>
  </si>
  <si>
    <t>Дальневосточное ГУ Банка России г.Владивосток</t>
  </si>
  <si>
    <t>201.1000</t>
  </si>
  <si>
    <t>201.2000</t>
  </si>
  <si>
    <t>Дальневосточного ГУ Банка России</t>
  </si>
  <si>
    <t>Утверждено на 2020 год</t>
  </si>
  <si>
    <t>Выполнение плана в 2020 году</t>
  </si>
  <si>
    <t>Ожидаемое исполнение за 2020 год</t>
  </si>
  <si>
    <t>2.22</t>
  </si>
  <si>
    <t>2.23</t>
  </si>
  <si>
    <t xml:space="preserve">Реконструкция теплового пункта Дальневосточного ГУ Банка России, расположенного в здании по адресу: г. Владивосток, ул. Калинина, 261 </t>
  </si>
  <si>
    <t>Реконструкция теплововго пункта Дальневостчоного ГУ Банка России, расположенного в нежилых помещениях по адресу: г. Владивосток, ул. Светланская, 73</t>
  </si>
  <si>
    <t>3.50</t>
  </si>
  <si>
    <t>Создание системы кондиционирования воздуха в помещениях Центральнго банка Российской Федерации по адресу: г. Владивосток, пр-кт Океанский, 34</t>
  </si>
  <si>
    <t>Создание системы приточно-вытяжной вентиляции в помещении бокса инкассаторских машин пристройки здания-административного (лит. А1), по адресу: Приморский край, г. Уссурийск, ул. Некрасова, 102</t>
  </si>
  <si>
    <t>Создание системы вентиляции в РКЦ, пристройки РКЦ, проходной пристройки РКЦ (лит. А, А1, А2) по адресу: Приморский край, г. Уссурийск, ул. Некрасова, д. 102</t>
  </si>
  <si>
    <t>Создание системы автоматического газового пожаротушения в хранилище к зданию по адресу: Амурская область, г.Благовещенск, ул. Б. Хмельницкого, 52/2</t>
  </si>
  <si>
    <t>Создание системы кондиционирования административного здания по адресу: Амурская область, г.Благовещенск, ул. Б. Хмельницкого, 52/2</t>
  </si>
  <si>
    <t>Создание системы приточно-вытяжной вентиляции административного здания по адресу: Амурская область, г.Благовещенск, ул. Б. Хмельницкого, 52/2</t>
  </si>
  <si>
    <t>Создание автоматической установки газового пожаротушения в кладовой административного здания, расположенного по адресу: Еврейская автономная область, г.Биробиджан, проспект 60 -летия образования СССР, 5</t>
  </si>
  <si>
    <t>3.56</t>
  </si>
  <si>
    <t>Отделение по Магаданской области Дальневосточного ГУ Банка России</t>
  </si>
  <si>
    <t>3.57</t>
  </si>
  <si>
    <t>3.58</t>
  </si>
  <si>
    <t>3.59</t>
  </si>
  <si>
    <t>Создание системы "Подъемник для доступа маломобильных групп населения здания Отделения Магадан Дальневосточного ГУ Банка России по адресу: Магаданская область, г. Магадан, ул. Пушкина, д. 4"</t>
  </si>
  <si>
    <t>Создание системы электрообогрева фрагментов кровли административного здания Отделения Магадан, расположенного по адресу: г. Магадан, ул. Пушкина, д. 4</t>
  </si>
  <si>
    <t>Создание автоматической системы газового пожаротушения в помещениях № 17 и № 41 здания Отделения Магадан, по адресу: г. Магадан, ул. Пушкина, д. 4</t>
  </si>
  <si>
    <t>3.60</t>
  </si>
  <si>
    <t>Создание системы молниезащиты на крыше здания Отделения Анадырь, по адресу: Чукотский автономный округ г. Анадырь, ул. Дежнева, 7</t>
  </si>
  <si>
    <t>Создание системы приточно-вытяжной вентиляции в помещениях кассового узла в административном здании Отделения по Еврейской автономной области, расположенного по адресу: Еврейская автономная область г. Биробиджан, проспект 60-летия образования СССР, 5</t>
  </si>
  <si>
    <t>Отделение по Чукотскому АО Дальневосточного ГУ Банка России</t>
  </si>
  <si>
    <t>1.4</t>
  </si>
  <si>
    <t>Приобретение здания по адресу: г. Владивосток, ул. Светланская, д. 111</t>
  </si>
  <si>
    <t xml:space="preserve">Итого по разделу 1  (1 проект, 0 работ)      </t>
  </si>
  <si>
    <t>71</t>
  </si>
  <si>
    <t>3.61</t>
  </si>
  <si>
    <t>3.68</t>
  </si>
  <si>
    <t>3.63</t>
  </si>
  <si>
    <t>3.64</t>
  </si>
  <si>
    <t>3.65</t>
  </si>
  <si>
    <t>3.66</t>
  </si>
  <si>
    <t>61</t>
  </si>
  <si>
    <t xml:space="preserve">Отчет об исполнении Плана капитального строительства объектов Банка России на 2020 год и плановый период 2021-2022 годов                                                   </t>
  </si>
  <si>
    <t>ДТ-18-2/787</t>
  </si>
  <si>
    <t>23.12.2019</t>
  </si>
  <si>
    <t xml:space="preserve">Итого по разделу 2 (2 работы)      </t>
  </si>
  <si>
    <t xml:space="preserve">ДТ-8/2020/4 </t>
  </si>
  <si>
    <t>26.06.2020</t>
  </si>
  <si>
    <t>Отделение по Чукотскому автономному округу Дальневосточного ГУ Банка России</t>
  </si>
  <si>
    <t>ВТС (251) 119-87</t>
  </si>
  <si>
    <t>Лисинчук А.А.</t>
  </si>
  <si>
    <t>б/н</t>
  </si>
  <si>
    <t>29.09.2020</t>
  </si>
  <si>
    <t>10.09.2020</t>
  </si>
  <si>
    <t>82</t>
  </si>
  <si>
    <t>ВН-7-18-5/19819</t>
  </si>
  <si>
    <t>30.07.2020</t>
  </si>
  <si>
    <t>25.08.2020</t>
  </si>
  <si>
    <t xml:space="preserve"> за 12 месяцев 2020 года</t>
  </si>
  <si>
    <t>72</t>
  </si>
  <si>
    <t>27.11.2020</t>
  </si>
  <si>
    <t>23.12.2020</t>
  </si>
  <si>
    <t>18.12.2020</t>
  </si>
  <si>
    <t>Т7-18-1-3/23102</t>
  </si>
  <si>
    <t>01.10.2020</t>
  </si>
  <si>
    <t xml:space="preserve">011-60-2/8316 </t>
  </si>
  <si>
    <t>30.10.2020</t>
  </si>
  <si>
    <t>28</t>
  </si>
  <si>
    <t>29.12.2020</t>
  </si>
  <si>
    <t>1</t>
  </si>
  <si>
    <t>01.12.2020</t>
  </si>
  <si>
    <t>10.12.2020</t>
  </si>
  <si>
    <t>3.52</t>
  </si>
  <si>
    <t>Создание приточно-вытяжной вентиляции в здании Дальневосточного ГУ Банка России, расположенного по адресу: Приморский край, Надеждинский район, с. Вольно-Надеждинское, ул. Пушкина, д. 59</t>
  </si>
  <si>
    <t>8</t>
  </si>
  <si>
    <t>17.09.2020</t>
  </si>
  <si>
    <t xml:space="preserve">Итого по разделу 3  (15 работ)      </t>
  </si>
  <si>
    <t>Всего по Плану (1 проект, 17 работ)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</si>
</sst>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mmmm\ yyyy;@"/>
    <numFmt numFmtId="165" formatCode="0.000"/>
  </numFmts>
  <fonts count="16"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Times New Roman"/>
      <family val="1"/>
      <charset val="204"/>
    </font>
    <font>
      <sz val="10"/>
      <name val="Helv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cademy"/>
    </font>
    <font>
      <sz val="10"/>
      <name val="Arial Cyr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0" fillId="0" borderId="0"/>
  </cellStyleXfs>
  <cellXfs count="168">
    <xf numFmtId="0" fontId="0" fillId="0" borderId="0" xfId="0"/>
    <xf numFmtId="0" fontId="2" fillId="0" borderId="0" xfId="0" applyFont="1" applyFill="1"/>
    <xf numFmtId="0" fontId="7" fillId="0" borderId="0" xfId="0" applyFont="1" applyFill="1"/>
    <xf numFmtId="0" fontId="5" fillId="0" borderId="2" xfId="4" applyNumberFormat="1" applyFont="1" applyFill="1" applyBorder="1" applyAlignment="1">
      <alignment vertical="center" wrapText="1"/>
    </xf>
    <xf numFmtId="0" fontId="5" fillId="0" borderId="2" xfId="1" applyFont="1" applyFill="1" applyBorder="1" applyAlignment="1" applyProtection="1">
      <alignment vertical="center" wrapText="1"/>
      <protection locked="0"/>
    </xf>
    <xf numFmtId="0" fontId="2" fillId="0" borderId="0" xfId="0" applyFont="1" applyFill="1" applyAlignment="1">
      <alignment vertical="center"/>
    </xf>
    <xf numFmtId="0" fontId="8" fillId="0" borderId="0" xfId="0" applyFont="1" applyFill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right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>
      <alignment horizontal="left" wrapText="1"/>
    </xf>
    <xf numFmtId="0" fontId="2" fillId="3" borderId="0" xfId="0" applyFont="1" applyFill="1"/>
    <xf numFmtId="49" fontId="2" fillId="0" borderId="0" xfId="1" applyNumberFormat="1" applyFont="1" applyFill="1"/>
    <xf numFmtId="49" fontId="5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5" fillId="0" borderId="2" xfId="1" applyFont="1" applyFill="1" applyBorder="1" applyAlignment="1" applyProtection="1">
      <alignment horizontal="center" vertical="center" wrapText="1"/>
      <protection locked="0"/>
    </xf>
    <xf numFmtId="0" fontId="5" fillId="0" borderId="2" xfId="4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2" applyFont="1" applyFill="1" applyAlignment="1">
      <alignment vertical="top" wrapText="1"/>
    </xf>
    <xf numFmtId="0" fontId="8" fillId="0" borderId="0" xfId="0" applyFont="1" applyFill="1" applyAlignment="1" applyProtection="1">
      <alignment horizontal="center" vertical="center" wrapText="1"/>
      <protection locked="0"/>
    </xf>
    <xf numFmtId="49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1" applyFont="1" applyFill="1" applyBorder="1" applyAlignment="1" applyProtection="1">
      <alignment vertical="top" wrapText="1"/>
      <protection locked="0"/>
    </xf>
    <xf numFmtId="3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8" fillId="3" borderId="2" xfId="1" applyNumberFormat="1" applyFont="1" applyFill="1" applyBorder="1" applyAlignment="1" applyProtection="1">
      <alignment horizontal="center" vertical="center" wrapText="1"/>
      <protection locked="0"/>
    </xf>
    <xf numFmtId="3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7" xfId="1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8" fillId="2" borderId="0" xfId="0" applyFont="1" applyFill="1"/>
    <xf numFmtId="0" fontId="11" fillId="3" borderId="2" xfId="1" applyFont="1" applyFill="1" applyBorder="1" applyAlignment="1" applyProtection="1">
      <alignment vertical="center" wrapText="1"/>
      <protection locked="0"/>
    </xf>
    <xf numFmtId="0" fontId="11" fillId="3" borderId="2" xfId="1" applyFont="1" applyFill="1" applyBorder="1" applyAlignment="1" applyProtection="1">
      <alignment horizontal="center" vertical="center" wrapText="1"/>
      <protection locked="0"/>
    </xf>
    <xf numFmtId="3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3" borderId="0" xfId="0" applyFont="1" applyFill="1" applyAlignment="1">
      <alignment horizontal="center" vertical="top"/>
    </xf>
    <xf numFmtId="0" fontId="13" fillId="3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3" borderId="2" xfId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>
      <alignment horizontal="center" vertical="center" wrapText="1"/>
    </xf>
    <xf numFmtId="0" fontId="11" fillId="3" borderId="1" xfId="1" applyFont="1" applyFill="1" applyBorder="1" applyAlignment="1" applyProtection="1">
      <alignment vertical="center" wrapText="1"/>
      <protection locked="0"/>
    </xf>
    <xf numFmtId="0" fontId="8" fillId="4" borderId="2" xfId="1" applyFont="1" applyFill="1" applyBorder="1" applyAlignment="1" applyProtection="1">
      <alignment horizontal="center" vertical="center" wrapText="1"/>
      <protection locked="0"/>
    </xf>
    <xf numFmtId="49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/>
    <xf numFmtId="0" fontId="2" fillId="3" borderId="2" xfId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Border="1" applyAlignment="1">
      <alignment horizontal="left" wrapText="1"/>
    </xf>
    <xf numFmtId="0" fontId="2" fillId="2" borderId="2" xfId="1" applyFont="1" applyFill="1" applyBorder="1" applyAlignment="1" applyProtection="1">
      <alignment horizontal="center" vertical="center" wrapText="1"/>
    </xf>
    <xf numFmtId="3" fontId="8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Border="1" applyAlignment="1">
      <alignment horizontal="left" wrapText="1"/>
    </xf>
    <xf numFmtId="0" fontId="8" fillId="4" borderId="2" xfId="1" applyFont="1" applyFill="1" applyBorder="1" applyAlignment="1" applyProtection="1">
      <alignment vertical="center" wrapText="1"/>
      <protection locked="0"/>
    </xf>
    <xf numFmtId="3" fontId="8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0" xfId="0" applyFont="1" applyFill="1" applyAlignment="1">
      <alignment vertical="center"/>
    </xf>
    <xf numFmtId="0" fontId="13" fillId="2" borderId="0" xfId="0" applyFont="1" applyFill="1"/>
    <xf numFmtId="0" fontId="11" fillId="2" borderId="0" xfId="0" applyFont="1" applyFill="1" applyBorder="1" applyAlignment="1">
      <alignment vertical="center" wrapText="1"/>
    </xf>
    <xf numFmtId="164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Alignment="1">
      <alignment horizontal="center" vertical="center"/>
    </xf>
    <xf numFmtId="0" fontId="8" fillId="5" borderId="0" xfId="0" applyFont="1" applyFill="1"/>
    <xf numFmtId="0" fontId="8" fillId="5" borderId="0" xfId="0" applyFont="1" applyFill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 applyProtection="1">
      <alignment horizontal="center" vertical="center" wrapText="1"/>
    </xf>
    <xf numFmtId="3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Border="1" applyAlignment="1">
      <alignment horizontal="left" wrapText="1"/>
    </xf>
    <xf numFmtId="0" fontId="8" fillId="5" borderId="2" xfId="1" applyFont="1" applyFill="1" applyBorder="1" applyAlignment="1" applyProtection="1">
      <alignment horizontal="center" vertical="center" wrapText="1"/>
      <protection locked="0"/>
    </xf>
    <xf numFmtId="49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/>
    <xf numFmtId="3" fontId="8" fillId="3" borderId="1" xfId="1" applyNumberFormat="1" applyFont="1" applyFill="1" applyBorder="1" applyAlignment="1" applyProtection="1">
      <alignment horizontal="center" vertical="center" wrapText="1"/>
      <protection locked="0"/>
    </xf>
    <xf numFmtId="3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1" applyFont="1" applyFill="1" applyBorder="1" applyAlignment="1" applyProtection="1">
      <alignment horizontal="center" vertical="center" wrapText="1"/>
      <protection locked="0"/>
    </xf>
    <xf numFmtId="49" fontId="8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5" borderId="2" xfId="4" applyNumberFormat="1" applyFont="1" applyFill="1" applyBorder="1" applyAlignment="1">
      <alignment horizontal="left" vertical="center"/>
    </xf>
    <xf numFmtId="0" fontId="2" fillId="5" borderId="2" xfId="0" applyFont="1" applyFill="1" applyBorder="1"/>
    <xf numFmtId="49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3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8" fillId="3" borderId="2" xfId="1" applyNumberFormat="1" applyFont="1" applyFill="1" applyBorder="1" applyAlignment="1" applyProtection="1">
      <alignment vertical="top" wrapText="1"/>
      <protection locked="0"/>
    </xf>
    <xf numFmtId="164" fontId="8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/>
    <xf numFmtId="0" fontId="2" fillId="5" borderId="0" xfId="0" applyFont="1" applyFill="1" applyBorder="1"/>
    <xf numFmtId="0" fontId="14" fillId="3" borderId="0" xfId="0" applyFont="1" applyFill="1" applyBorder="1" applyAlignment="1">
      <alignment horizontal="center" vertical="top"/>
    </xf>
    <xf numFmtId="0" fontId="13" fillId="3" borderId="0" xfId="0" applyFont="1" applyFill="1" applyBorder="1"/>
    <xf numFmtId="0" fontId="13" fillId="2" borderId="0" xfId="0" applyFont="1" applyFill="1" applyBorder="1"/>
    <xf numFmtId="1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8" fillId="3" borderId="1" xfId="1" applyNumberFormat="1" applyFont="1" applyFill="1" applyBorder="1" applyAlignment="1" applyProtection="1">
      <alignment horizontal="left" vertical="center" wrapText="1"/>
      <protection locked="0"/>
    </xf>
    <xf numFmtId="3" fontId="8" fillId="3" borderId="1" xfId="1" applyNumberFormat="1" applyFont="1" applyFill="1" applyBorder="1" applyAlignment="1" applyProtection="1">
      <alignment horizontal="left" vertical="center" wrapText="1"/>
      <protection locked="0"/>
    </xf>
    <xf numFmtId="1" fontId="8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4" applyNumberFormat="1" applyFont="1" applyFill="1" applyBorder="1" applyAlignment="1">
      <alignment vertical="center" wrapText="1"/>
    </xf>
    <xf numFmtId="0" fontId="5" fillId="5" borderId="2" xfId="4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11" fillId="3" borderId="9" xfId="4" applyNumberFormat="1" applyFont="1" applyFill="1" applyBorder="1" applyAlignment="1">
      <alignment horizontal="left" vertical="center"/>
    </xf>
    <xf numFmtId="0" fontId="11" fillId="3" borderId="10" xfId="4" applyNumberFormat="1" applyFont="1" applyFill="1" applyBorder="1" applyAlignment="1">
      <alignment horizontal="left" vertical="center"/>
    </xf>
    <xf numFmtId="0" fontId="11" fillId="3" borderId="11" xfId="4" applyNumberFormat="1" applyFont="1" applyFill="1" applyBorder="1" applyAlignment="1">
      <alignment horizontal="left" vertical="center"/>
    </xf>
    <xf numFmtId="49" fontId="2" fillId="0" borderId="21" xfId="1" applyNumberFormat="1" applyFont="1" applyFill="1" applyBorder="1" applyAlignment="1" applyProtection="1">
      <alignment horizontal="center" vertical="center" wrapText="1"/>
    </xf>
    <xf numFmtId="0" fontId="2" fillId="0" borderId="22" xfId="1" applyFont="1" applyFill="1" applyBorder="1" applyAlignment="1" applyProtection="1">
      <alignment horizontal="center" vertical="center" wrapText="1"/>
    </xf>
    <xf numFmtId="49" fontId="2" fillId="4" borderId="21" xfId="1" applyNumberFormat="1" applyFont="1" applyFill="1" applyBorder="1" applyAlignment="1" applyProtection="1">
      <alignment horizontal="center" vertical="center" wrapText="1"/>
    </xf>
    <xf numFmtId="49" fontId="2" fillId="4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1" xfId="1" applyNumberFormat="1" applyFont="1" applyFill="1" applyBorder="1" applyAlignment="1" applyProtection="1">
      <alignment horizontal="center" vertical="center" wrapText="1"/>
    </xf>
    <xf numFmtId="49" fontId="2" fillId="3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5" borderId="22" xfId="1" applyNumberFormat="1" applyFont="1" applyFill="1" applyBorder="1" applyAlignment="1" applyProtection="1">
      <alignment horizontal="center" vertical="center" wrapText="1"/>
      <protection locked="0"/>
    </xf>
    <xf numFmtId="49" fontId="13" fillId="3" borderId="23" xfId="1" applyNumberFormat="1" applyFont="1" applyFill="1" applyBorder="1" applyAlignment="1" applyProtection="1">
      <alignment horizontal="center" vertical="center" wrapText="1"/>
    </xf>
    <xf numFmtId="49" fontId="13" fillId="3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49" fontId="5" fillId="0" borderId="22" xfId="1" applyNumberFormat="1" applyFont="1" applyFill="1" applyBorder="1" applyAlignment="1" applyProtection="1">
      <alignment horizontal="center" vertical="center" wrapText="1"/>
      <protection locked="0"/>
    </xf>
    <xf numFmtId="49" fontId="2" fillId="5" borderId="21" xfId="1" applyNumberFormat="1" applyFont="1" applyFill="1" applyBorder="1" applyAlignment="1" applyProtection="1">
      <alignment horizontal="center" vertical="center" wrapText="1"/>
    </xf>
    <xf numFmtId="49" fontId="2" fillId="5" borderId="24" xfId="1" applyNumberFormat="1" applyFont="1" applyFill="1" applyBorder="1" applyAlignment="1" applyProtection="1">
      <alignment horizontal="center" vertical="center" wrapText="1"/>
      <protection locked="0"/>
    </xf>
    <xf numFmtId="49" fontId="2" fillId="3" borderId="23" xfId="1" applyNumberFormat="1" applyFont="1" applyFill="1" applyBorder="1" applyAlignment="1" applyProtection="1">
      <alignment horizontal="center" vertical="center" wrapText="1"/>
    </xf>
    <xf numFmtId="49" fontId="2" fillId="3" borderId="24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25" xfId="1" applyNumberFormat="1" applyFont="1" applyFill="1" applyBorder="1" applyAlignment="1" applyProtection="1">
      <alignment horizontal="center" vertical="center" wrapText="1"/>
    </xf>
    <xf numFmtId="0" fontId="11" fillId="2" borderId="26" xfId="1" applyFont="1" applyFill="1" applyBorder="1" applyAlignment="1" applyProtection="1">
      <alignment vertical="center" wrapText="1"/>
      <protection locked="0"/>
    </xf>
    <xf numFmtId="0" fontId="11" fillId="2" borderId="26" xfId="1" applyFont="1" applyFill="1" applyBorder="1" applyAlignment="1" applyProtection="1">
      <alignment horizontal="center" vertical="center" wrapText="1"/>
      <protection locked="0"/>
    </xf>
    <xf numFmtId="3" fontId="12" fillId="2" borderId="26" xfId="1" applyNumberFormat="1" applyFont="1" applyFill="1" applyBorder="1" applyAlignment="1" applyProtection="1">
      <alignment horizontal="center" vertical="center" wrapText="1"/>
      <protection locked="0"/>
    </xf>
    <xf numFmtId="49" fontId="12" fillId="2" borderId="26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27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/>
    <xf numFmtId="165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3" fontId="12" fillId="3" borderId="7" xfId="1" applyNumberFormat="1" applyFont="1" applyFill="1" applyBorder="1" applyAlignment="1" applyProtection="1">
      <alignment horizontal="left" vertical="top" wrapText="1"/>
      <protection locked="0"/>
    </xf>
    <xf numFmtId="0" fontId="12" fillId="2" borderId="26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3" fontId="2" fillId="0" borderId="2" xfId="3" applyNumberFormat="1" applyFont="1" applyFill="1" applyBorder="1" applyAlignment="1" applyProtection="1">
      <alignment horizontal="center" vertical="center" wrapText="1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 applyProtection="1">
      <alignment horizontal="center" vertical="center" wrapText="1"/>
      <protection locked="0"/>
    </xf>
    <xf numFmtId="0" fontId="2" fillId="0" borderId="15" xfId="1" applyFont="1" applyFill="1" applyBorder="1" applyAlignment="1" applyProtection="1">
      <alignment horizontal="center" vertical="center" wrapText="1"/>
    </xf>
    <xf numFmtId="0" fontId="2" fillId="0" borderId="16" xfId="1" applyFont="1" applyFill="1" applyBorder="1" applyAlignment="1" applyProtection="1">
      <alignment horizontal="center" vertical="center" wrapText="1"/>
    </xf>
    <xf numFmtId="0" fontId="2" fillId="0" borderId="12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17" xfId="1" applyFont="1" applyFill="1" applyBorder="1" applyAlignment="1" applyProtection="1">
      <alignment horizontal="center" vertical="center" wrapText="1"/>
    </xf>
    <xf numFmtId="0" fontId="2" fillId="0" borderId="18" xfId="1" applyFont="1" applyFill="1" applyBorder="1" applyAlignment="1" applyProtection="1">
      <alignment horizontal="center" vertical="center" wrapText="1"/>
    </xf>
    <xf numFmtId="0" fontId="2" fillId="0" borderId="19" xfId="1" applyFont="1" applyFill="1" applyBorder="1" applyAlignment="1" applyProtection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3" borderId="2" xfId="1" applyFont="1" applyFill="1" applyBorder="1" applyAlignment="1" applyProtection="1">
      <alignment horizontal="center" vertical="center" textRotation="90" wrapText="1"/>
    </xf>
    <xf numFmtId="49" fontId="15" fillId="0" borderId="0" xfId="0" applyNumberFormat="1" applyFont="1" applyFill="1" applyAlignment="1">
      <alignment horizontal="center" vertical="center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textRotation="90" wrapText="1"/>
    </xf>
    <xf numFmtId="0" fontId="11" fillId="4" borderId="6" xfId="1" applyFont="1" applyFill="1" applyBorder="1" applyAlignment="1" applyProtection="1">
      <alignment horizontal="left" vertical="center" wrapText="1"/>
      <protection locked="0"/>
    </xf>
    <xf numFmtId="0" fontId="11" fillId="4" borderId="7" xfId="1" applyFont="1" applyFill="1" applyBorder="1" applyAlignment="1" applyProtection="1">
      <alignment horizontal="left" vertical="center" wrapText="1"/>
      <protection locked="0"/>
    </xf>
    <xf numFmtId="0" fontId="11" fillId="4" borderId="8" xfId="1" applyFont="1" applyFill="1" applyBorder="1" applyAlignment="1" applyProtection="1">
      <alignment horizontal="left" vertical="center" wrapText="1"/>
      <protection locked="0"/>
    </xf>
    <xf numFmtId="0" fontId="11" fillId="4" borderId="9" xfId="1" applyFont="1" applyFill="1" applyBorder="1" applyAlignment="1" applyProtection="1">
      <alignment horizontal="left" vertical="center" wrapText="1"/>
      <protection locked="0"/>
    </xf>
    <xf numFmtId="0" fontId="11" fillId="4" borderId="10" xfId="1" applyFont="1" applyFill="1" applyBorder="1" applyAlignment="1" applyProtection="1">
      <alignment horizontal="left" vertical="center" wrapText="1"/>
      <protection locked="0"/>
    </xf>
    <xf numFmtId="0" fontId="11" fillId="4" borderId="11" xfId="1" applyFont="1" applyFill="1" applyBorder="1" applyAlignment="1" applyProtection="1">
      <alignment horizontal="left" vertical="center" wrapText="1"/>
      <protection locked="0"/>
    </xf>
    <xf numFmtId="0" fontId="11" fillId="3" borderId="9" xfId="1" applyFont="1" applyFill="1" applyBorder="1" applyAlignment="1" applyProtection="1">
      <alignment horizontal="left" vertical="top" wrapText="1"/>
      <protection locked="0"/>
    </xf>
    <xf numFmtId="0" fontId="11" fillId="3" borderId="10" xfId="1" applyFont="1" applyFill="1" applyBorder="1" applyAlignment="1" applyProtection="1">
      <alignment horizontal="left" vertical="top" wrapText="1"/>
      <protection locked="0"/>
    </xf>
    <xf numFmtId="0" fontId="11" fillId="3" borderId="11" xfId="1" applyFont="1" applyFill="1" applyBorder="1" applyAlignment="1" applyProtection="1">
      <alignment horizontal="left" vertical="top" wrapText="1"/>
      <protection locked="0"/>
    </xf>
    <xf numFmtId="0" fontId="11" fillId="3" borderId="9" xfId="4" applyNumberFormat="1" applyFont="1" applyFill="1" applyBorder="1" applyAlignment="1">
      <alignment horizontal="left" vertical="center"/>
    </xf>
    <xf numFmtId="0" fontId="11" fillId="3" borderId="10" xfId="4" applyNumberFormat="1" applyFont="1" applyFill="1" applyBorder="1" applyAlignment="1">
      <alignment horizontal="left" vertical="center"/>
    </xf>
    <xf numFmtId="0" fontId="11" fillId="3" borderId="11" xfId="4" applyNumberFormat="1" applyFont="1" applyFill="1" applyBorder="1" applyAlignment="1">
      <alignment horizontal="left" vertic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21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2" xfId="1" applyNumberFormat="1" applyFont="1" applyFill="1" applyBorder="1" applyAlignment="1" applyProtection="1">
      <alignment horizontal="center" vertical="center" wrapText="1"/>
    </xf>
    <xf numFmtId="0" fontId="8" fillId="0" borderId="14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0" fontId="2" fillId="0" borderId="14" xfId="1" applyFont="1" applyFill="1" applyBorder="1" applyAlignment="1" applyProtection="1">
      <alignment horizontal="center" vertical="center" wrapText="1"/>
    </xf>
    <xf numFmtId="3" fontId="2" fillId="5" borderId="2" xfId="3" applyNumberFormat="1" applyFont="1" applyFill="1" applyBorder="1" applyAlignment="1" applyProtection="1">
      <alignment horizontal="center" vertical="center" wrapText="1"/>
    </xf>
  </cellXfs>
  <cellStyles count="6">
    <cellStyle name="Обычный" xfId="0" builtinId="0"/>
    <cellStyle name="Обычный 2" xfId="5"/>
    <cellStyle name="Обычный_SVOD" xfId="3"/>
    <cellStyle name="Обычный_корректир ГУН КС-2" xfId="2"/>
    <cellStyle name="Обычный_Лист в СВОДНЫЙ-ИЗМ" xfId="4"/>
    <cellStyle name="Стиль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Z87"/>
  <sheetViews>
    <sheetView tabSelected="1" topLeftCell="A8" zoomScale="70" zoomScaleNormal="70" workbookViewId="0">
      <pane ySplit="7" topLeftCell="A15" activePane="bottomLeft" state="frozen"/>
      <selection activeCell="A8" sqref="A8"/>
      <selection pane="bottomLeft" activeCell="U18" sqref="U18:U80"/>
    </sheetView>
  </sheetViews>
  <sheetFormatPr defaultColWidth="9.140625" defaultRowHeight="15"/>
  <cols>
    <col min="1" max="1" width="14.7109375" style="14" customWidth="1"/>
    <col min="2" max="2" width="50.5703125" style="1" customWidth="1"/>
    <col min="3" max="3" width="27.5703125" style="17" customWidth="1"/>
    <col min="4" max="4" width="15.28515625" style="6" customWidth="1"/>
    <col min="5" max="6" width="15.7109375" style="6" customWidth="1"/>
    <col min="7" max="7" width="17.85546875" style="6" customWidth="1"/>
    <col min="8" max="8" width="17.85546875" style="48" customWidth="1"/>
    <col min="9" max="9" width="17.85546875" style="33" customWidth="1"/>
    <col min="10" max="10" width="17.28515625" style="63" customWidth="1"/>
    <col min="11" max="11" width="18.5703125" style="48" customWidth="1"/>
    <col min="12" max="12" width="18.5703125" style="33" customWidth="1"/>
    <col min="13" max="13" width="15.5703125" style="40" customWidth="1"/>
    <col min="14" max="14" width="18.42578125" style="6" customWidth="1"/>
    <col min="15" max="15" width="18.42578125" style="48" customWidth="1"/>
    <col min="16" max="16" width="18.42578125" style="33" customWidth="1"/>
    <col min="17" max="17" width="15.28515625" style="40" customWidth="1"/>
    <col min="18" max="18" width="15.85546875" style="6" customWidth="1"/>
    <col min="19" max="19" width="13" style="6" customWidth="1"/>
    <col min="20" max="20" width="14.140625" style="6" customWidth="1"/>
    <col min="21" max="21" width="31.5703125" style="1" customWidth="1"/>
    <col min="22" max="16384" width="9.140625" style="1"/>
  </cols>
  <sheetData>
    <row r="1" spans="1:21" ht="15.75" customHeight="1">
      <c r="S1" s="123" t="s">
        <v>18</v>
      </c>
      <c r="T1" s="123"/>
      <c r="U1" s="123"/>
    </row>
    <row r="2" spans="1:21" ht="84.75" customHeight="1">
      <c r="S2" s="123" t="s">
        <v>21</v>
      </c>
      <c r="T2" s="123"/>
      <c r="U2" s="123"/>
    </row>
    <row r="3" spans="1:21" ht="78.75" customHeight="1">
      <c r="Q3" s="41"/>
      <c r="R3" s="21"/>
      <c r="S3" s="123" t="s">
        <v>19</v>
      </c>
      <c r="T3" s="123"/>
      <c r="U3" s="123"/>
    </row>
    <row r="4" spans="1:21" s="17" customFormat="1" ht="30" customHeight="1">
      <c r="A4" s="62"/>
      <c r="B4" s="126" t="s">
        <v>78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21" s="17" customFormat="1" ht="30" customHeight="1">
      <c r="A5" s="145" t="s">
        <v>39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</row>
    <row r="6" spans="1:21" s="17" customFormat="1" ht="30" customHeight="1">
      <c r="A6" s="145" t="s">
        <v>94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</row>
    <row r="7" spans="1:21" ht="26.25" customHeight="1" thickBot="1">
      <c r="A7" s="15"/>
      <c r="B7" s="9"/>
      <c r="C7" s="11"/>
      <c r="D7" s="22"/>
      <c r="E7" s="22"/>
      <c r="F7" s="22"/>
      <c r="G7" s="22"/>
      <c r="H7" s="78"/>
      <c r="I7" s="79"/>
      <c r="J7" s="64"/>
      <c r="K7" s="78"/>
      <c r="L7" s="79"/>
      <c r="M7" s="22"/>
      <c r="N7" s="22"/>
      <c r="O7" s="78"/>
      <c r="P7" s="79"/>
      <c r="Q7" s="22"/>
      <c r="R7" s="22"/>
      <c r="S7" s="22"/>
      <c r="T7" s="22"/>
      <c r="U7" s="10" t="s">
        <v>20</v>
      </c>
    </row>
    <row r="8" spans="1:21" s="6" customFormat="1" ht="22.5" customHeight="1">
      <c r="A8" s="160" t="s">
        <v>7</v>
      </c>
      <c r="B8" s="162" t="s">
        <v>0</v>
      </c>
      <c r="C8" s="164" t="s">
        <v>1</v>
      </c>
      <c r="D8" s="166" t="s">
        <v>2</v>
      </c>
      <c r="E8" s="166" t="s">
        <v>11</v>
      </c>
      <c r="F8" s="166"/>
      <c r="G8" s="128" t="s">
        <v>40</v>
      </c>
      <c r="H8" s="129"/>
      <c r="I8" s="129"/>
      <c r="J8" s="134" t="s">
        <v>41</v>
      </c>
      <c r="K8" s="135"/>
      <c r="L8" s="135"/>
      <c r="M8" s="135"/>
      <c r="N8" s="135"/>
      <c r="O8" s="135"/>
      <c r="P8" s="135"/>
      <c r="Q8" s="136"/>
      <c r="R8" s="137" t="s">
        <v>14</v>
      </c>
      <c r="S8" s="137"/>
      <c r="T8" s="137"/>
      <c r="U8" s="138" t="s">
        <v>15</v>
      </c>
    </row>
    <row r="9" spans="1:21" s="6" customFormat="1">
      <c r="A9" s="161"/>
      <c r="B9" s="163"/>
      <c r="C9" s="165"/>
      <c r="D9" s="146"/>
      <c r="E9" s="146"/>
      <c r="F9" s="146"/>
      <c r="G9" s="130"/>
      <c r="H9" s="131"/>
      <c r="I9" s="131"/>
      <c r="J9" s="140" t="s">
        <v>8</v>
      </c>
      <c r="K9" s="141"/>
      <c r="L9" s="141"/>
      <c r="M9" s="142"/>
      <c r="N9" s="140" t="s">
        <v>42</v>
      </c>
      <c r="O9" s="141"/>
      <c r="P9" s="141"/>
      <c r="Q9" s="142"/>
      <c r="R9" s="124"/>
      <c r="S9" s="124"/>
      <c r="T9" s="124"/>
      <c r="U9" s="139"/>
    </row>
    <row r="10" spans="1:21" s="6" customFormat="1" ht="9.75" customHeight="1">
      <c r="A10" s="161"/>
      <c r="B10" s="163"/>
      <c r="C10" s="165"/>
      <c r="D10" s="146"/>
      <c r="E10" s="146"/>
      <c r="F10" s="146"/>
      <c r="G10" s="132"/>
      <c r="H10" s="133"/>
      <c r="I10" s="133"/>
      <c r="J10" s="132"/>
      <c r="K10" s="133"/>
      <c r="L10" s="133"/>
      <c r="M10" s="143"/>
      <c r="N10" s="132"/>
      <c r="O10" s="133"/>
      <c r="P10" s="133"/>
      <c r="Q10" s="143"/>
      <c r="R10" s="124"/>
      <c r="S10" s="124"/>
      <c r="T10" s="124"/>
      <c r="U10" s="139"/>
    </row>
    <row r="11" spans="1:21" s="6" customFormat="1" ht="33" customHeight="1">
      <c r="A11" s="161"/>
      <c r="B11" s="163"/>
      <c r="C11" s="165"/>
      <c r="D11" s="146"/>
      <c r="E11" s="146" t="s">
        <v>3</v>
      </c>
      <c r="F11" s="146" t="s">
        <v>4</v>
      </c>
      <c r="G11" s="125" t="s">
        <v>12</v>
      </c>
      <c r="H11" s="146" t="s">
        <v>5</v>
      </c>
      <c r="I11" s="146"/>
      <c r="J11" s="167" t="s">
        <v>12</v>
      </c>
      <c r="K11" s="146" t="s">
        <v>5</v>
      </c>
      <c r="L11" s="146"/>
      <c r="M11" s="125" t="s">
        <v>13</v>
      </c>
      <c r="N11" s="125" t="s">
        <v>12</v>
      </c>
      <c r="O11" s="146" t="s">
        <v>5</v>
      </c>
      <c r="P11" s="146"/>
      <c r="Q11" s="125" t="s">
        <v>13</v>
      </c>
      <c r="R11" s="124" t="s">
        <v>17</v>
      </c>
      <c r="S11" s="124" t="s">
        <v>16</v>
      </c>
      <c r="T11" s="124"/>
      <c r="U11" s="139"/>
    </row>
    <row r="12" spans="1:21" s="6" customFormat="1" ht="14.25" customHeight="1">
      <c r="A12" s="161"/>
      <c r="B12" s="163"/>
      <c r="C12" s="165"/>
      <c r="D12" s="146"/>
      <c r="E12" s="146"/>
      <c r="F12" s="146"/>
      <c r="G12" s="125"/>
      <c r="H12" s="144" t="s">
        <v>37</v>
      </c>
      <c r="I12" s="147" t="s">
        <v>38</v>
      </c>
      <c r="J12" s="167"/>
      <c r="K12" s="144" t="s">
        <v>37</v>
      </c>
      <c r="L12" s="147" t="s">
        <v>38</v>
      </c>
      <c r="M12" s="125"/>
      <c r="N12" s="125"/>
      <c r="O12" s="144" t="s">
        <v>37</v>
      </c>
      <c r="P12" s="147" t="s">
        <v>38</v>
      </c>
      <c r="Q12" s="125"/>
      <c r="R12" s="124"/>
      <c r="S12" s="124"/>
      <c r="T12" s="124"/>
      <c r="U12" s="139"/>
    </row>
    <row r="13" spans="1:21" s="6" customFormat="1" ht="20.25" customHeight="1">
      <c r="A13" s="161"/>
      <c r="B13" s="163"/>
      <c r="C13" s="165"/>
      <c r="D13" s="146"/>
      <c r="E13" s="146"/>
      <c r="F13" s="146"/>
      <c r="G13" s="125"/>
      <c r="H13" s="144"/>
      <c r="I13" s="147"/>
      <c r="J13" s="167"/>
      <c r="K13" s="144"/>
      <c r="L13" s="147"/>
      <c r="M13" s="125"/>
      <c r="N13" s="125"/>
      <c r="O13" s="144"/>
      <c r="P13" s="147"/>
      <c r="Q13" s="125"/>
      <c r="R13" s="124"/>
      <c r="S13" s="124" t="s">
        <v>9</v>
      </c>
      <c r="T13" s="124" t="s">
        <v>10</v>
      </c>
      <c r="U13" s="139"/>
    </row>
    <row r="14" spans="1:21" s="6" customFormat="1" ht="54" customHeight="1">
      <c r="A14" s="161"/>
      <c r="B14" s="163"/>
      <c r="C14" s="165"/>
      <c r="D14" s="146"/>
      <c r="E14" s="146"/>
      <c r="F14" s="146"/>
      <c r="G14" s="125"/>
      <c r="H14" s="144"/>
      <c r="I14" s="147"/>
      <c r="J14" s="167"/>
      <c r="K14" s="144"/>
      <c r="L14" s="147"/>
      <c r="M14" s="125"/>
      <c r="N14" s="125"/>
      <c r="O14" s="144"/>
      <c r="P14" s="147"/>
      <c r="Q14" s="125"/>
      <c r="R14" s="124"/>
      <c r="S14" s="124"/>
      <c r="T14" s="124"/>
      <c r="U14" s="139"/>
    </row>
    <row r="15" spans="1:21" s="2" customFormat="1" ht="21.6" customHeight="1">
      <c r="A15" s="98">
        <v>1</v>
      </c>
      <c r="B15" s="94">
        <v>2</v>
      </c>
      <c r="C15" s="94">
        <v>3</v>
      </c>
      <c r="D15" s="94">
        <v>4</v>
      </c>
      <c r="E15" s="94">
        <v>5</v>
      </c>
      <c r="F15" s="94">
        <v>6</v>
      </c>
      <c r="G15" s="94">
        <v>7</v>
      </c>
      <c r="H15" s="49">
        <v>8</v>
      </c>
      <c r="I15" s="52">
        <v>9</v>
      </c>
      <c r="J15" s="65">
        <v>10</v>
      </c>
      <c r="K15" s="49">
        <v>11</v>
      </c>
      <c r="L15" s="52">
        <v>12</v>
      </c>
      <c r="M15" s="94">
        <v>13</v>
      </c>
      <c r="N15" s="94">
        <v>14</v>
      </c>
      <c r="O15" s="49">
        <v>15</v>
      </c>
      <c r="P15" s="52">
        <v>16</v>
      </c>
      <c r="Q15" s="94">
        <v>17</v>
      </c>
      <c r="R15" s="94">
        <v>18</v>
      </c>
      <c r="S15" s="94">
        <v>19</v>
      </c>
      <c r="T15" s="94">
        <v>20</v>
      </c>
      <c r="U15" s="99">
        <v>21</v>
      </c>
    </row>
    <row r="16" spans="1:21" s="58" customFormat="1" ht="25.5" customHeight="1">
      <c r="A16" s="100"/>
      <c r="B16" s="151" t="s">
        <v>6</v>
      </c>
      <c r="C16" s="152"/>
      <c r="D16" s="152"/>
      <c r="E16" s="152"/>
      <c r="F16" s="152"/>
      <c r="G16" s="152"/>
      <c r="H16" s="153"/>
      <c r="I16" s="56"/>
      <c r="J16" s="56"/>
      <c r="K16" s="56"/>
      <c r="L16" s="56"/>
      <c r="M16" s="46"/>
      <c r="N16" s="56"/>
      <c r="O16" s="56"/>
      <c r="P16" s="56"/>
      <c r="Q16" s="46"/>
      <c r="R16" s="47"/>
      <c r="S16" s="47"/>
      <c r="T16" s="47"/>
      <c r="U16" s="101"/>
    </row>
    <row r="17" spans="1:23" s="13" customFormat="1" ht="22.5" customHeight="1">
      <c r="A17" s="102"/>
      <c r="B17" s="154" t="s">
        <v>35</v>
      </c>
      <c r="C17" s="155"/>
      <c r="D17" s="156"/>
      <c r="E17" s="24"/>
      <c r="F17" s="24"/>
      <c r="G17" s="25"/>
      <c r="H17" s="25"/>
      <c r="I17" s="53"/>
      <c r="J17" s="66"/>
      <c r="K17" s="25"/>
      <c r="L17" s="53"/>
      <c r="M17" s="25"/>
      <c r="N17" s="25"/>
      <c r="O17" s="25"/>
      <c r="P17" s="53"/>
      <c r="Q17" s="43"/>
      <c r="R17" s="26"/>
      <c r="S17" s="26"/>
      <c r="T17" s="26"/>
      <c r="U17" s="103"/>
    </row>
    <row r="18" spans="1:23" s="70" customFormat="1" ht="66" customHeight="1">
      <c r="A18" s="98" t="s">
        <v>67</v>
      </c>
      <c r="B18" s="4" t="s">
        <v>68</v>
      </c>
      <c r="C18" s="18" t="s">
        <v>36</v>
      </c>
      <c r="D18" s="27">
        <v>169044571</v>
      </c>
      <c r="E18" s="28">
        <v>43952</v>
      </c>
      <c r="F18" s="28">
        <v>44166</v>
      </c>
      <c r="G18" s="66">
        <f>D18</f>
        <v>169044571</v>
      </c>
      <c r="H18" s="66">
        <f>D18</f>
        <v>169044571</v>
      </c>
      <c r="I18" s="66"/>
      <c r="J18" s="66">
        <f>G18</f>
        <v>169044571</v>
      </c>
      <c r="K18" s="66">
        <f>J18</f>
        <v>169044571</v>
      </c>
      <c r="L18" s="66"/>
      <c r="M18" s="66">
        <v>100</v>
      </c>
      <c r="N18" s="66">
        <f>J18</f>
        <v>169044571</v>
      </c>
      <c r="O18" s="66">
        <f>N18</f>
        <v>169044571</v>
      </c>
      <c r="P18" s="66"/>
      <c r="Q18" s="68">
        <v>100</v>
      </c>
      <c r="R18" s="69" t="s">
        <v>70</v>
      </c>
      <c r="S18" s="69" t="s">
        <v>79</v>
      </c>
      <c r="T18" s="69" t="s">
        <v>80</v>
      </c>
      <c r="U18" s="104"/>
    </row>
    <row r="19" spans="1:23" s="39" customFormat="1" ht="21" customHeight="1">
      <c r="A19" s="105"/>
      <c r="B19" s="34" t="s">
        <v>69</v>
      </c>
      <c r="C19" s="35"/>
      <c r="D19" s="36">
        <f>D18</f>
        <v>169044571</v>
      </c>
      <c r="E19" s="36"/>
      <c r="F19" s="36"/>
      <c r="G19" s="36">
        <f>G18</f>
        <v>169044571</v>
      </c>
      <c r="H19" s="36">
        <f>H18</f>
        <v>169044571</v>
      </c>
      <c r="I19" s="36"/>
      <c r="J19" s="36">
        <f>J18</f>
        <v>169044571</v>
      </c>
      <c r="K19" s="36">
        <f>K18</f>
        <v>169044571</v>
      </c>
      <c r="L19" s="36"/>
      <c r="M19" s="36">
        <v>100</v>
      </c>
      <c r="N19" s="36">
        <f>N18</f>
        <v>169044571</v>
      </c>
      <c r="O19" s="36">
        <f>O18</f>
        <v>169044571</v>
      </c>
      <c r="P19" s="36"/>
      <c r="Q19" s="36">
        <v>100</v>
      </c>
      <c r="R19" s="37"/>
      <c r="S19" s="37"/>
      <c r="T19" s="37"/>
      <c r="U19" s="106"/>
      <c r="V19" s="38"/>
      <c r="W19" s="38"/>
    </row>
    <row r="20" spans="1:23" s="58" customFormat="1" ht="25.5" customHeight="1">
      <c r="A20" s="100"/>
      <c r="B20" s="151" t="s">
        <v>22</v>
      </c>
      <c r="C20" s="152"/>
      <c r="D20" s="152"/>
      <c r="E20" s="152"/>
      <c r="F20" s="152"/>
      <c r="G20" s="152"/>
      <c r="H20" s="153"/>
      <c r="I20" s="56"/>
      <c r="J20" s="56"/>
      <c r="K20" s="56"/>
      <c r="L20" s="56"/>
      <c r="M20" s="46"/>
      <c r="N20" s="56"/>
      <c r="O20" s="56"/>
      <c r="P20" s="56"/>
      <c r="Q20" s="46"/>
      <c r="R20" s="47"/>
      <c r="S20" s="47"/>
      <c r="T20" s="47"/>
      <c r="U20" s="101"/>
    </row>
    <row r="21" spans="1:23" s="13" customFormat="1" ht="22.5" customHeight="1">
      <c r="A21" s="102"/>
      <c r="B21" s="154" t="s">
        <v>35</v>
      </c>
      <c r="C21" s="155"/>
      <c r="D21" s="156"/>
      <c r="E21" s="24"/>
      <c r="F21" s="24"/>
      <c r="G21" s="25"/>
      <c r="H21" s="25"/>
      <c r="I21" s="53"/>
      <c r="J21" s="66"/>
      <c r="K21" s="25"/>
      <c r="L21" s="53"/>
      <c r="M21" s="25"/>
      <c r="N21" s="25"/>
      <c r="O21" s="25"/>
      <c r="P21" s="53"/>
      <c r="Q21" s="43"/>
      <c r="R21" s="26"/>
      <c r="S21" s="26"/>
      <c r="T21" s="26"/>
      <c r="U21" s="103"/>
    </row>
    <row r="22" spans="1:23" ht="156" customHeight="1">
      <c r="A22" s="98" t="s">
        <v>43</v>
      </c>
      <c r="B22" s="4" t="s">
        <v>45</v>
      </c>
      <c r="C22" s="18" t="s">
        <v>36</v>
      </c>
      <c r="D22" s="27">
        <f>D23+D24</f>
        <v>667512</v>
      </c>
      <c r="E22" s="28">
        <v>43922</v>
      </c>
      <c r="F22" s="28">
        <v>44136</v>
      </c>
      <c r="G22" s="27">
        <f t="shared" ref="G22:G27" si="0">D22</f>
        <v>667512</v>
      </c>
      <c r="H22" s="25">
        <f t="shared" ref="H22:H27" si="1">G22</f>
        <v>667512</v>
      </c>
      <c r="I22" s="53"/>
      <c r="J22" s="66">
        <f>J23+J24</f>
        <v>667510.54</v>
      </c>
      <c r="K22" s="25">
        <f>K23+K24</f>
        <v>667510.54</v>
      </c>
      <c r="L22" s="53"/>
      <c r="M22" s="27">
        <f>K22/H22*100</f>
        <v>99.999781277340333</v>
      </c>
      <c r="N22" s="27">
        <f>N23+N24</f>
        <v>667511.12</v>
      </c>
      <c r="O22" s="25">
        <f>N22</f>
        <v>667511.12</v>
      </c>
      <c r="P22" s="53"/>
      <c r="Q22" s="42">
        <f>ROUND(N22/G22*100,)</f>
        <v>100</v>
      </c>
      <c r="R22" s="23" t="s">
        <v>95</v>
      </c>
      <c r="S22" s="23" t="s">
        <v>87</v>
      </c>
      <c r="T22" s="23" t="s">
        <v>96</v>
      </c>
      <c r="U22" s="107"/>
    </row>
    <row r="23" spans="1:23" ht="18.75">
      <c r="A23" s="98"/>
      <c r="B23" s="3" t="s">
        <v>23</v>
      </c>
      <c r="C23" s="18"/>
      <c r="D23" s="27">
        <v>180481</v>
      </c>
      <c r="E23" s="28">
        <f>E22</f>
        <v>43922</v>
      </c>
      <c r="F23" s="28">
        <v>44075</v>
      </c>
      <c r="G23" s="27">
        <f t="shared" si="0"/>
        <v>180481</v>
      </c>
      <c r="H23" s="25">
        <f t="shared" si="1"/>
        <v>180481</v>
      </c>
      <c r="I23" s="53"/>
      <c r="J23" s="66">
        <v>180480.42</v>
      </c>
      <c r="K23" s="25">
        <f>J23</f>
        <v>180480.42</v>
      </c>
      <c r="L23" s="53"/>
      <c r="M23" s="27">
        <f>K23/H23*100</f>
        <v>99.99967863653238</v>
      </c>
      <c r="N23" s="27">
        <v>180481</v>
      </c>
      <c r="O23" s="25">
        <f>N23</f>
        <v>180481</v>
      </c>
      <c r="P23" s="53"/>
      <c r="Q23" s="42">
        <f t="shared" ref="Q23:Q24" si="2">ROUND(N23/G23*100,)</f>
        <v>100</v>
      </c>
      <c r="R23" s="23"/>
      <c r="S23" s="23"/>
      <c r="T23" s="23"/>
      <c r="U23" s="108"/>
    </row>
    <row r="24" spans="1:23" ht="18.75">
      <c r="A24" s="98"/>
      <c r="B24" s="3" t="s">
        <v>24</v>
      </c>
      <c r="C24" s="19"/>
      <c r="D24" s="27">
        <v>487031</v>
      </c>
      <c r="E24" s="28">
        <v>44075</v>
      </c>
      <c r="F24" s="28">
        <f>F22</f>
        <v>44136</v>
      </c>
      <c r="G24" s="27">
        <f t="shared" si="0"/>
        <v>487031</v>
      </c>
      <c r="H24" s="25">
        <f t="shared" si="1"/>
        <v>487031</v>
      </c>
      <c r="I24" s="53"/>
      <c r="J24" s="66">
        <v>487030.12</v>
      </c>
      <c r="K24" s="25">
        <f>J24</f>
        <v>487030.12</v>
      </c>
      <c r="L24" s="53"/>
      <c r="M24" s="27">
        <v>100</v>
      </c>
      <c r="N24" s="27">
        <f>K24</f>
        <v>487030.12</v>
      </c>
      <c r="O24" s="25">
        <f>N24</f>
        <v>487030.12</v>
      </c>
      <c r="P24" s="53"/>
      <c r="Q24" s="42">
        <f t="shared" si="2"/>
        <v>100</v>
      </c>
      <c r="R24" s="23"/>
      <c r="S24" s="23"/>
      <c r="T24" s="23"/>
      <c r="U24" s="107"/>
    </row>
    <row r="25" spans="1:23" ht="116.25" customHeight="1">
      <c r="A25" s="98" t="s">
        <v>44</v>
      </c>
      <c r="B25" s="3" t="s">
        <v>46</v>
      </c>
      <c r="C25" s="18" t="s">
        <v>36</v>
      </c>
      <c r="D25" s="27">
        <f>D26+D27</f>
        <v>631632</v>
      </c>
      <c r="E25" s="28">
        <v>43922</v>
      </c>
      <c r="F25" s="28">
        <f>F27</f>
        <v>44136</v>
      </c>
      <c r="G25" s="27">
        <f t="shared" si="0"/>
        <v>631632</v>
      </c>
      <c r="H25" s="25">
        <f t="shared" si="1"/>
        <v>631632</v>
      </c>
      <c r="I25" s="53"/>
      <c r="J25" s="66">
        <f>J26+J27</f>
        <v>631631.34</v>
      </c>
      <c r="K25" s="25">
        <f>J25</f>
        <v>631631.34</v>
      </c>
      <c r="L25" s="53"/>
      <c r="M25" s="27">
        <f>K25/H25*100</f>
        <v>99.999895508777257</v>
      </c>
      <c r="N25" s="27">
        <f>N26+N27</f>
        <v>631631.34</v>
      </c>
      <c r="O25" s="25">
        <f>N25</f>
        <v>631631.34</v>
      </c>
      <c r="P25" s="53"/>
      <c r="Q25" s="88">
        <f>N25/G25*100</f>
        <v>99.999895508777257</v>
      </c>
      <c r="R25" s="23" t="s">
        <v>95</v>
      </c>
      <c r="S25" s="23" t="s">
        <v>87</v>
      </c>
      <c r="T25" s="23" t="s">
        <v>96</v>
      </c>
      <c r="U25" s="107"/>
    </row>
    <row r="26" spans="1:23" ht="18.75">
      <c r="A26" s="98"/>
      <c r="B26" s="3" t="s">
        <v>23</v>
      </c>
      <c r="C26" s="19"/>
      <c r="D26" s="27">
        <v>81135</v>
      </c>
      <c r="E26" s="28">
        <f>E25</f>
        <v>43922</v>
      </c>
      <c r="F26" s="28">
        <v>44075</v>
      </c>
      <c r="G26" s="27">
        <f t="shared" si="0"/>
        <v>81135</v>
      </c>
      <c r="H26" s="25">
        <f t="shared" si="1"/>
        <v>81135</v>
      </c>
      <c r="I26" s="53"/>
      <c r="J26" s="66">
        <v>81134.7</v>
      </c>
      <c r="K26" s="25">
        <f>J26</f>
        <v>81134.7</v>
      </c>
      <c r="L26" s="53"/>
      <c r="M26" s="27">
        <f>K26/H26*100</f>
        <v>99.999630245886479</v>
      </c>
      <c r="N26" s="27">
        <f>J26</f>
        <v>81134.7</v>
      </c>
      <c r="O26" s="25">
        <f t="shared" ref="O26:O27" si="3">N26</f>
        <v>81134.7</v>
      </c>
      <c r="P26" s="53"/>
      <c r="Q26" s="88">
        <f t="shared" ref="Q26:Q27" si="4">N26/G26*100</f>
        <v>99.999630245886479</v>
      </c>
      <c r="R26" s="23"/>
      <c r="S26" s="23"/>
      <c r="T26" s="23"/>
      <c r="U26" s="107"/>
    </row>
    <row r="27" spans="1:23" ht="18.75">
      <c r="A27" s="98"/>
      <c r="B27" s="3" t="s">
        <v>24</v>
      </c>
      <c r="C27" s="19"/>
      <c r="D27" s="27">
        <v>550497</v>
      </c>
      <c r="E27" s="28">
        <v>44075</v>
      </c>
      <c r="F27" s="28">
        <v>44136</v>
      </c>
      <c r="G27" s="27">
        <f t="shared" si="0"/>
        <v>550497</v>
      </c>
      <c r="H27" s="25">
        <f t="shared" si="1"/>
        <v>550497</v>
      </c>
      <c r="I27" s="53"/>
      <c r="J27" s="66">
        <v>550496.64</v>
      </c>
      <c r="K27" s="25">
        <f>J27</f>
        <v>550496.64</v>
      </c>
      <c r="L27" s="53"/>
      <c r="M27" s="27">
        <v>100</v>
      </c>
      <c r="N27" s="27">
        <f>J27</f>
        <v>550496.64</v>
      </c>
      <c r="O27" s="25">
        <f t="shared" si="3"/>
        <v>550496.64</v>
      </c>
      <c r="P27" s="53"/>
      <c r="Q27" s="88">
        <f t="shared" si="4"/>
        <v>99.999934604548258</v>
      </c>
      <c r="R27" s="23"/>
      <c r="S27" s="23"/>
      <c r="T27" s="23"/>
      <c r="U27" s="107"/>
    </row>
    <row r="28" spans="1:23" ht="18.75" hidden="1">
      <c r="A28" s="98"/>
      <c r="B28" s="3" t="s">
        <v>24</v>
      </c>
      <c r="C28" s="19"/>
      <c r="D28" s="27"/>
      <c r="E28" s="28"/>
      <c r="F28" s="28"/>
      <c r="G28" s="27"/>
      <c r="H28" s="25"/>
      <c r="I28" s="53"/>
      <c r="J28" s="66"/>
      <c r="K28" s="25"/>
      <c r="L28" s="53"/>
      <c r="M28" s="27"/>
      <c r="N28" s="27"/>
      <c r="O28" s="25"/>
      <c r="P28" s="53"/>
      <c r="Q28" s="42"/>
      <c r="R28" s="23"/>
      <c r="S28" s="23"/>
      <c r="T28" s="23"/>
      <c r="U28" s="107"/>
    </row>
    <row r="29" spans="1:23" s="39" customFormat="1" ht="21" customHeight="1">
      <c r="A29" s="105"/>
      <c r="B29" s="34" t="s">
        <v>81</v>
      </c>
      <c r="C29" s="35"/>
      <c r="D29" s="36">
        <f>D25+D22</f>
        <v>1299144</v>
      </c>
      <c r="E29" s="36"/>
      <c r="F29" s="36"/>
      <c r="G29" s="36">
        <f>G25+G22</f>
        <v>1299144</v>
      </c>
      <c r="H29" s="36">
        <f>H25+H22</f>
        <v>1299144</v>
      </c>
      <c r="I29" s="36"/>
      <c r="J29" s="36">
        <f t="shared" ref="J29:K29" si="5">J25+J22</f>
        <v>1299141.8799999999</v>
      </c>
      <c r="K29" s="36">
        <f t="shared" si="5"/>
        <v>1299141.8799999999</v>
      </c>
      <c r="L29" s="36"/>
      <c r="M29" s="36">
        <f>K29/H29*100</f>
        <v>99.999836815626281</v>
      </c>
      <c r="N29" s="36">
        <f>N25+N22</f>
        <v>1299142.46</v>
      </c>
      <c r="O29" s="36">
        <f>O25+O22</f>
        <v>1299142.46</v>
      </c>
      <c r="P29" s="36"/>
      <c r="Q29" s="36">
        <f>N29/G29*100</f>
        <v>99.999881460407764</v>
      </c>
      <c r="R29" s="37"/>
      <c r="S29" s="37"/>
      <c r="T29" s="37"/>
      <c r="U29" s="106"/>
      <c r="V29" s="38"/>
      <c r="W29" s="38"/>
    </row>
    <row r="30" spans="1:23" s="58" customFormat="1" ht="29.25" customHeight="1">
      <c r="A30" s="100"/>
      <c r="B30" s="148" t="s">
        <v>25</v>
      </c>
      <c r="C30" s="149"/>
      <c r="D30" s="149"/>
      <c r="E30" s="149"/>
      <c r="F30" s="149"/>
      <c r="G30" s="149"/>
      <c r="H30" s="149"/>
      <c r="I30" s="149"/>
      <c r="J30" s="150"/>
      <c r="K30" s="56"/>
      <c r="L30" s="56"/>
      <c r="M30" s="46"/>
      <c r="N30" s="57"/>
      <c r="O30" s="57"/>
      <c r="P30" s="57"/>
      <c r="Q30" s="46"/>
      <c r="R30" s="47"/>
      <c r="S30" s="47"/>
      <c r="T30" s="47"/>
      <c r="U30" s="101"/>
    </row>
    <row r="31" spans="1:23" s="13" customFormat="1" ht="25.5" customHeight="1">
      <c r="A31" s="102"/>
      <c r="B31" s="154" t="s">
        <v>35</v>
      </c>
      <c r="C31" s="155"/>
      <c r="D31" s="156"/>
      <c r="E31" s="29"/>
      <c r="F31" s="29"/>
      <c r="G31" s="29"/>
      <c r="H31" s="29"/>
      <c r="I31" s="121"/>
      <c r="J31" s="121"/>
      <c r="K31" s="24"/>
      <c r="L31" s="24"/>
      <c r="M31" s="43"/>
      <c r="N31" s="25"/>
      <c r="O31" s="25"/>
      <c r="P31" s="25"/>
      <c r="Q31" s="43"/>
      <c r="R31" s="26"/>
      <c r="S31" s="26"/>
      <c r="T31" s="26"/>
      <c r="U31" s="103"/>
    </row>
    <row r="32" spans="1:23" ht="180" customHeight="1">
      <c r="A32" s="98" t="s">
        <v>47</v>
      </c>
      <c r="B32" s="3" t="s">
        <v>29</v>
      </c>
      <c r="C32" s="18" t="s">
        <v>36</v>
      </c>
      <c r="D32" s="27">
        <f>D33+D34</f>
        <v>2515256</v>
      </c>
      <c r="E32" s="28">
        <v>43709</v>
      </c>
      <c r="F32" s="28">
        <v>44075</v>
      </c>
      <c r="G32" s="27">
        <f>D34</f>
        <v>2036456</v>
      </c>
      <c r="H32" s="25"/>
      <c r="I32" s="53">
        <f>G32</f>
        <v>2036456</v>
      </c>
      <c r="J32" s="66">
        <v>2036455.24</v>
      </c>
      <c r="K32" s="25"/>
      <c r="L32" s="53">
        <f>J32</f>
        <v>2036455.24</v>
      </c>
      <c r="M32" s="88">
        <f>L32/I32*100</f>
        <v>99.999962680264147</v>
      </c>
      <c r="N32" s="27">
        <f>J32</f>
        <v>2036455.24</v>
      </c>
      <c r="O32" s="25"/>
      <c r="P32" s="53">
        <f>N32</f>
        <v>2036455.24</v>
      </c>
      <c r="Q32" s="42">
        <f>ROUND(N32/G32*100,)</f>
        <v>100</v>
      </c>
      <c r="R32" s="23" t="s">
        <v>70</v>
      </c>
      <c r="S32" s="23" t="s">
        <v>87</v>
      </c>
      <c r="T32" s="23" t="s">
        <v>88</v>
      </c>
      <c r="U32" s="107"/>
    </row>
    <row r="33" spans="1:21" ht="18.75">
      <c r="A33" s="98"/>
      <c r="B33" s="3" t="s">
        <v>26</v>
      </c>
      <c r="C33" s="19"/>
      <c r="D33" s="27">
        <v>478800</v>
      </c>
      <c r="E33" s="28">
        <f>E32</f>
        <v>43709</v>
      </c>
      <c r="F33" s="28">
        <v>43800</v>
      </c>
      <c r="G33" s="27"/>
      <c r="H33" s="25"/>
      <c r="I33" s="53"/>
      <c r="J33" s="66"/>
      <c r="K33" s="25"/>
      <c r="L33" s="53"/>
      <c r="M33" s="88"/>
      <c r="N33" s="27"/>
      <c r="O33" s="25"/>
      <c r="P33" s="53"/>
      <c r="Q33" s="42"/>
      <c r="R33" s="23"/>
      <c r="S33" s="23"/>
      <c r="T33" s="23"/>
      <c r="U33" s="107"/>
    </row>
    <row r="34" spans="1:21" ht="18.75">
      <c r="A34" s="98"/>
      <c r="B34" s="3" t="s">
        <v>27</v>
      </c>
      <c r="C34" s="19"/>
      <c r="D34" s="27">
        <v>2036456</v>
      </c>
      <c r="E34" s="28">
        <v>43952</v>
      </c>
      <c r="F34" s="28">
        <f>F32</f>
        <v>44075</v>
      </c>
      <c r="G34" s="27">
        <f>D34</f>
        <v>2036456</v>
      </c>
      <c r="H34" s="25"/>
      <c r="I34" s="53">
        <f>I32</f>
        <v>2036456</v>
      </c>
      <c r="J34" s="66">
        <f>J32</f>
        <v>2036455.24</v>
      </c>
      <c r="K34" s="25"/>
      <c r="L34" s="53">
        <f>L32</f>
        <v>2036455.24</v>
      </c>
      <c r="M34" s="88">
        <f>L34/I34*100</f>
        <v>99.999962680264147</v>
      </c>
      <c r="N34" s="27">
        <f>N32</f>
        <v>2036455.24</v>
      </c>
      <c r="O34" s="25"/>
      <c r="P34" s="53">
        <f>P32</f>
        <v>2036455.24</v>
      </c>
      <c r="Q34" s="42">
        <f t="shared" ref="Q34" si="6">ROUND(N34/G34*100,)</f>
        <v>100</v>
      </c>
      <c r="R34" s="23"/>
      <c r="S34" s="23"/>
      <c r="T34" s="23"/>
      <c r="U34" s="107"/>
    </row>
    <row r="35" spans="1:21" ht="120" customHeight="1">
      <c r="A35" s="98" t="s">
        <v>108</v>
      </c>
      <c r="B35" s="3" t="s">
        <v>109</v>
      </c>
      <c r="C35" s="18" t="s">
        <v>36</v>
      </c>
      <c r="D35" s="27">
        <f>D36+D37</f>
        <v>2888372</v>
      </c>
      <c r="E35" s="28">
        <f>E36</f>
        <v>43647</v>
      </c>
      <c r="F35" s="28">
        <f>F37</f>
        <v>44348</v>
      </c>
      <c r="G35" s="27">
        <f>G37</f>
        <v>685575</v>
      </c>
      <c r="H35" s="25"/>
      <c r="I35" s="53">
        <f>G35</f>
        <v>685575</v>
      </c>
      <c r="J35" s="66">
        <v>685574.86</v>
      </c>
      <c r="K35" s="25"/>
      <c r="L35" s="53">
        <f>J35</f>
        <v>685574.86</v>
      </c>
      <c r="M35" s="88">
        <v>100</v>
      </c>
      <c r="N35" s="27">
        <f>J35</f>
        <v>685574.86</v>
      </c>
      <c r="O35" s="25"/>
      <c r="P35" s="53">
        <f>N35</f>
        <v>685574.86</v>
      </c>
      <c r="Q35" s="42">
        <v>100</v>
      </c>
      <c r="R35" s="23" t="s">
        <v>77</v>
      </c>
      <c r="S35" s="23" t="s">
        <v>110</v>
      </c>
      <c r="T35" s="23" t="s">
        <v>111</v>
      </c>
      <c r="U35" s="107"/>
    </row>
    <row r="36" spans="1:21" ht="18.75">
      <c r="A36" s="98"/>
      <c r="B36" s="3" t="s">
        <v>26</v>
      </c>
      <c r="C36" s="19"/>
      <c r="D36" s="27">
        <v>341457</v>
      </c>
      <c r="E36" s="28">
        <v>43647</v>
      </c>
      <c r="F36" s="28">
        <v>43983</v>
      </c>
      <c r="G36" s="27"/>
      <c r="H36" s="25"/>
      <c r="I36" s="53"/>
      <c r="J36" s="66"/>
      <c r="K36" s="25"/>
      <c r="L36" s="53"/>
      <c r="M36" s="88"/>
      <c r="N36" s="27"/>
      <c r="O36" s="25"/>
      <c r="P36" s="53"/>
      <c r="Q36" s="42"/>
      <c r="R36" s="23"/>
      <c r="S36" s="23"/>
      <c r="T36" s="23"/>
      <c r="U36" s="107"/>
    </row>
    <row r="37" spans="1:21" ht="18.75">
      <c r="A37" s="98"/>
      <c r="B37" s="3" t="s">
        <v>27</v>
      </c>
      <c r="C37" s="19"/>
      <c r="D37" s="27">
        <v>2546915</v>
      </c>
      <c r="E37" s="28">
        <v>44075</v>
      </c>
      <c r="F37" s="28">
        <v>44348</v>
      </c>
      <c r="G37" s="27">
        <v>685575</v>
      </c>
      <c r="H37" s="25"/>
      <c r="I37" s="53">
        <f>I35</f>
        <v>685575</v>
      </c>
      <c r="J37" s="66">
        <f>J35</f>
        <v>685574.86</v>
      </c>
      <c r="K37" s="25"/>
      <c r="L37" s="53">
        <f>L35</f>
        <v>685574.86</v>
      </c>
      <c r="M37" s="88">
        <v>100</v>
      </c>
      <c r="N37" s="27">
        <f>N35</f>
        <v>685574.86</v>
      </c>
      <c r="O37" s="25"/>
      <c r="P37" s="53">
        <f>P35</f>
        <v>685574.86</v>
      </c>
      <c r="Q37" s="42">
        <v>100</v>
      </c>
      <c r="R37" s="23"/>
      <c r="S37" s="23"/>
      <c r="T37" s="23"/>
      <c r="U37" s="107"/>
    </row>
    <row r="38" spans="1:21" ht="227.25" customHeight="1">
      <c r="A38" s="98" t="s">
        <v>28</v>
      </c>
      <c r="B38" s="3" t="s">
        <v>48</v>
      </c>
      <c r="C38" s="18" t="s">
        <v>36</v>
      </c>
      <c r="D38" s="27">
        <f>D39+D40</f>
        <v>19545148</v>
      </c>
      <c r="E38" s="28">
        <v>43922</v>
      </c>
      <c r="F38" s="28">
        <f>F40</f>
        <v>44409</v>
      </c>
      <c r="G38" s="27">
        <f>D39</f>
        <v>441998</v>
      </c>
      <c r="H38" s="25"/>
      <c r="I38" s="53">
        <f>G38</f>
        <v>441998</v>
      </c>
      <c r="J38" s="66">
        <v>441997.66</v>
      </c>
      <c r="K38" s="25"/>
      <c r="L38" s="53">
        <f>J38</f>
        <v>441997.66</v>
      </c>
      <c r="M38" s="42">
        <v>100</v>
      </c>
      <c r="N38" s="27">
        <v>441998</v>
      </c>
      <c r="O38" s="25"/>
      <c r="P38" s="53">
        <f>N38</f>
        <v>441998</v>
      </c>
      <c r="Q38" s="88">
        <f>P38/I38*100</f>
        <v>100</v>
      </c>
      <c r="R38" s="23" t="s">
        <v>95</v>
      </c>
      <c r="S38" s="23" t="s">
        <v>87</v>
      </c>
      <c r="T38" s="23" t="s">
        <v>97</v>
      </c>
      <c r="U38" s="107"/>
    </row>
    <row r="39" spans="1:21" ht="18.75">
      <c r="A39" s="98"/>
      <c r="B39" s="3" t="s">
        <v>26</v>
      </c>
      <c r="C39" s="19"/>
      <c r="D39" s="27">
        <v>441998</v>
      </c>
      <c r="E39" s="28">
        <f>E38</f>
        <v>43922</v>
      </c>
      <c r="F39" s="28">
        <v>44166</v>
      </c>
      <c r="G39" s="27">
        <f>G38</f>
        <v>441998</v>
      </c>
      <c r="H39" s="25"/>
      <c r="I39" s="53">
        <f>I38</f>
        <v>441998</v>
      </c>
      <c r="J39" s="66">
        <f>J38</f>
        <v>441997.66</v>
      </c>
      <c r="K39" s="25"/>
      <c r="L39" s="53">
        <f>L38</f>
        <v>441997.66</v>
      </c>
      <c r="M39" s="42">
        <v>100</v>
      </c>
      <c r="N39" s="27">
        <f>N38</f>
        <v>441998</v>
      </c>
      <c r="O39" s="25"/>
      <c r="P39" s="53">
        <f>P38</f>
        <v>441998</v>
      </c>
      <c r="Q39" s="88">
        <f>P39/I39*100</f>
        <v>100</v>
      </c>
      <c r="R39" s="23"/>
      <c r="S39" s="23"/>
      <c r="T39" s="23"/>
      <c r="U39" s="107"/>
    </row>
    <row r="40" spans="1:21" ht="18.75">
      <c r="A40" s="98"/>
      <c r="B40" s="3" t="s">
        <v>27</v>
      </c>
      <c r="C40" s="19"/>
      <c r="D40" s="27">
        <v>19103150</v>
      </c>
      <c r="E40" s="28">
        <v>44287</v>
      </c>
      <c r="F40" s="28">
        <v>44409</v>
      </c>
      <c r="G40" s="27"/>
      <c r="H40" s="25"/>
      <c r="I40" s="53"/>
      <c r="J40" s="66"/>
      <c r="K40" s="25"/>
      <c r="L40" s="53"/>
      <c r="M40" s="42"/>
      <c r="N40" s="27"/>
      <c r="O40" s="25"/>
      <c r="P40" s="53"/>
      <c r="Q40" s="42"/>
      <c r="R40" s="23"/>
      <c r="S40" s="23"/>
      <c r="T40" s="23"/>
      <c r="U40" s="107"/>
    </row>
    <row r="41" spans="1:21" ht="156" customHeight="1">
      <c r="A41" s="98" t="s">
        <v>55</v>
      </c>
      <c r="B41" s="3" t="s">
        <v>49</v>
      </c>
      <c r="C41" s="18" t="s">
        <v>36</v>
      </c>
      <c r="D41" s="27">
        <f>D42+D43</f>
        <v>2753812</v>
      </c>
      <c r="E41" s="28">
        <v>43221</v>
      </c>
      <c r="F41" s="28">
        <f>F43</f>
        <v>44136</v>
      </c>
      <c r="G41" s="27">
        <f>D43</f>
        <v>2633812</v>
      </c>
      <c r="H41" s="25"/>
      <c r="I41" s="53">
        <f>G41</f>
        <v>2633812</v>
      </c>
      <c r="J41" s="66">
        <v>2633811.5499999998</v>
      </c>
      <c r="K41" s="25"/>
      <c r="L41" s="53">
        <f>J41</f>
        <v>2633811.5499999998</v>
      </c>
      <c r="M41" s="88">
        <f>L41/I41*100</f>
        <v>99.999982914498062</v>
      </c>
      <c r="N41" s="27">
        <v>2633812</v>
      </c>
      <c r="O41" s="25"/>
      <c r="P41" s="53">
        <f>N41</f>
        <v>2633812</v>
      </c>
      <c r="Q41" s="88">
        <f>P41/I41*100</f>
        <v>100</v>
      </c>
      <c r="R41" s="23" t="s">
        <v>95</v>
      </c>
      <c r="S41" s="23" t="s">
        <v>87</v>
      </c>
      <c r="T41" s="23" t="s">
        <v>98</v>
      </c>
      <c r="U41" s="107"/>
    </row>
    <row r="42" spans="1:21" ht="18.75">
      <c r="A42" s="98"/>
      <c r="B42" s="3" t="s">
        <v>26</v>
      </c>
      <c r="C42" s="19"/>
      <c r="D42" s="27">
        <v>120000</v>
      </c>
      <c r="E42" s="28">
        <f>E41</f>
        <v>43221</v>
      </c>
      <c r="F42" s="28">
        <v>43313</v>
      </c>
      <c r="G42" s="27"/>
      <c r="H42" s="25"/>
      <c r="I42" s="53"/>
      <c r="J42" s="66"/>
      <c r="K42" s="25"/>
      <c r="L42" s="53"/>
      <c r="M42" s="88"/>
      <c r="N42" s="27"/>
      <c r="O42" s="25"/>
      <c r="P42" s="53"/>
      <c r="Q42" s="88"/>
      <c r="R42" s="23"/>
      <c r="S42" s="23"/>
      <c r="T42" s="23"/>
      <c r="U42" s="107"/>
    </row>
    <row r="43" spans="1:21" ht="18.75">
      <c r="A43" s="98"/>
      <c r="B43" s="3" t="s">
        <v>27</v>
      </c>
      <c r="C43" s="19"/>
      <c r="D43" s="27">
        <v>2633812</v>
      </c>
      <c r="E43" s="28">
        <v>44105</v>
      </c>
      <c r="F43" s="28">
        <v>44136</v>
      </c>
      <c r="G43" s="27">
        <f>G41</f>
        <v>2633812</v>
      </c>
      <c r="H43" s="25"/>
      <c r="I43" s="53">
        <f>I41</f>
        <v>2633812</v>
      </c>
      <c r="J43" s="66">
        <f>J41</f>
        <v>2633811.5499999998</v>
      </c>
      <c r="K43" s="25"/>
      <c r="L43" s="53">
        <f>L41</f>
        <v>2633811.5499999998</v>
      </c>
      <c r="M43" s="88">
        <f>M41</f>
        <v>99.999982914498062</v>
      </c>
      <c r="N43" s="27">
        <f>N41</f>
        <v>2633812</v>
      </c>
      <c r="O43" s="25"/>
      <c r="P43" s="53">
        <f>P41</f>
        <v>2633812</v>
      </c>
      <c r="Q43" s="88">
        <f>P43/I43*100</f>
        <v>100</v>
      </c>
      <c r="R43" s="23"/>
      <c r="S43" s="23"/>
      <c r="T43" s="23"/>
      <c r="U43" s="107"/>
    </row>
    <row r="44" spans="1:21" ht="194.25" customHeight="1">
      <c r="A44" s="98" t="s">
        <v>57</v>
      </c>
      <c r="B44" s="3" t="s">
        <v>50</v>
      </c>
      <c r="C44" s="18" t="s">
        <v>36</v>
      </c>
      <c r="D44" s="27">
        <f>D45+D46</f>
        <v>360430</v>
      </c>
      <c r="E44" s="28">
        <v>44013</v>
      </c>
      <c r="F44" s="28">
        <f>F46</f>
        <v>44166</v>
      </c>
      <c r="G44" s="27">
        <f>D44</f>
        <v>360430</v>
      </c>
      <c r="H44" s="25"/>
      <c r="I44" s="53">
        <f>G44</f>
        <v>360430</v>
      </c>
      <c r="J44" s="66">
        <v>0</v>
      </c>
      <c r="K44" s="25"/>
      <c r="L44" s="53">
        <v>0</v>
      </c>
      <c r="M44" s="42">
        <v>0</v>
      </c>
      <c r="N44" s="27">
        <v>0</v>
      </c>
      <c r="O44" s="25"/>
      <c r="P44" s="53">
        <f>N44</f>
        <v>0</v>
      </c>
      <c r="Q44" s="88">
        <f>P44/I44*100</f>
        <v>0</v>
      </c>
      <c r="R44" s="23" t="s">
        <v>90</v>
      </c>
      <c r="S44" s="23" t="s">
        <v>99</v>
      </c>
      <c r="T44" s="23" t="s">
        <v>100</v>
      </c>
      <c r="U44" s="107"/>
    </row>
    <row r="45" spans="1:21" ht="18.75">
      <c r="A45" s="98"/>
      <c r="B45" s="3" t="s">
        <v>26</v>
      </c>
      <c r="C45" s="19"/>
      <c r="D45" s="27"/>
      <c r="E45" s="28"/>
      <c r="F45" s="28"/>
      <c r="G45" s="27"/>
      <c r="H45" s="25"/>
      <c r="I45" s="53"/>
      <c r="J45" s="66"/>
      <c r="K45" s="25"/>
      <c r="L45" s="53"/>
      <c r="M45" s="42"/>
      <c r="N45" s="27"/>
      <c r="O45" s="25"/>
      <c r="P45" s="53"/>
      <c r="Q45" s="88"/>
      <c r="R45" s="23"/>
      <c r="S45" s="23"/>
      <c r="T45" s="23"/>
      <c r="U45" s="107"/>
    </row>
    <row r="46" spans="1:21" ht="18.75">
      <c r="A46" s="98"/>
      <c r="B46" s="3" t="s">
        <v>27</v>
      </c>
      <c r="C46" s="19"/>
      <c r="D46" s="27">
        <v>360430</v>
      </c>
      <c r="E46" s="28">
        <f>E44</f>
        <v>44013</v>
      </c>
      <c r="F46" s="28">
        <v>44166</v>
      </c>
      <c r="G46" s="27">
        <f>G44</f>
        <v>360430</v>
      </c>
      <c r="H46" s="25"/>
      <c r="I46" s="53">
        <f>I44</f>
        <v>360430</v>
      </c>
      <c r="J46" s="66">
        <v>0</v>
      </c>
      <c r="K46" s="25"/>
      <c r="L46" s="53">
        <v>0</v>
      </c>
      <c r="M46" s="42">
        <v>0</v>
      </c>
      <c r="N46" s="27">
        <f>N44</f>
        <v>0</v>
      </c>
      <c r="O46" s="25"/>
      <c r="P46" s="53">
        <f>P44</f>
        <v>0</v>
      </c>
      <c r="Q46" s="88">
        <f>P46/I46*100</f>
        <v>0</v>
      </c>
      <c r="R46" s="23"/>
      <c r="S46" s="23"/>
      <c r="T46" s="23"/>
      <c r="U46" s="107"/>
    </row>
    <row r="47" spans="1:21" s="13" customFormat="1" ht="21" customHeight="1">
      <c r="A47" s="102"/>
      <c r="B47" s="157" t="s">
        <v>30</v>
      </c>
      <c r="C47" s="158"/>
      <c r="D47" s="159"/>
      <c r="E47" s="81"/>
      <c r="F47" s="81"/>
      <c r="G47" s="25"/>
      <c r="H47" s="25"/>
      <c r="I47" s="25"/>
      <c r="J47" s="25"/>
      <c r="K47" s="25"/>
      <c r="L47" s="25"/>
      <c r="M47" s="43"/>
      <c r="N47" s="25"/>
      <c r="O47" s="25"/>
      <c r="P47" s="25"/>
      <c r="Q47" s="43"/>
      <c r="R47" s="26"/>
      <c r="S47" s="26"/>
      <c r="T47" s="26"/>
      <c r="U47" s="103"/>
    </row>
    <row r="48" spans="1:21" ht="357" customHeight="1">
      <c r="A48" s="98" t="s">
        <v>58</v>
      </c>
      <c r="B48" s="3" t="s">
        <v>51</v>
      </c>
      <c r="C48" s="19" t="s">
        <v>30</v>
      </c>
      <c r="D48" s="27">
        <f>D49+D50</f>
        <v>4528946</v>
      </c>
      <c r="E48" s="28">
        <v>42917</v>
      </c>
      <c r="F48" s="28">
        <f>F50</f>
        <v>44256</v>
      </c>
      <c r="G48" s="27">
        <v>4148042</v>
      </c>
      <c r="H48" s="25"/>
      <c r="I48" s="53">
        <f>G48</f>
        <v>4148042</v>
      </c>
      <c r="J48" s="66">
        <v>0</v>
      </c>
      <c r="K48" s="25"/>
      <c r="L48" s="53">
        <v>0</v>
      </c>
      <c r="M48" s="42">
        <v>0</v>
      </c>
      <c r="N48" s="27">
        <v>0</v>
      </c>
      <c r="O48" s="25"/>
      <c r="P48" s="53">
        <f>N48</f>
        <v>0</v>
      </c>
      <c r="Q48" s="42">
        <f>ROUND(N48/G48*100,)</f>
        <v>0</v>
      </c>
      <c r="R48" s="23" t="s">
        <v>90</v>
      </c>
      <c r="S48" s="23" t="s">
        <v>101</v>
      </c>
      <c r="T48" s="23" t="s">
        <v>102</v>
      </c>
      <c r="U48" s="107"/>
    </row>
    <row r="49" spans="1:21" ht="18.75">
      <c r="A49" s="98"/>
      <c r="B49" s="3" t="s">
        <v>26</v>
      </c>
      <c r="C49" s="19"/>
      <c r="D49" s="27">
        <v>70080</v>
      </c>
      <c r="E49" s="28">
        <f>E48</f>
        <v>42917</v>
      </c>
      <c r="F49" s="28">
        <v>43160</v>
      </c>
      <c r="G49" s="27"/>
      <c r="H49" s="25"/>
      <c r="I49" s="53"/>
      <c r="J49" s="66"/>
      <c r="K49" s="25"/>
      <c r="L49" s="53"/>
      <c r="M49" s="42"/>
      <c r="N49" s="27"/>
      <c r="O49" s="25"/>
      <c r="P49" s="53"/>
      <c r="Q49" s="42"/>
      <c r="R49" s="23"/>
      <c r="S49" s="23"/>
      <c r="T49" s="23"/>
      <c r="U49" s="107"/>
    </row>
    <row r="50" spans="1:21" ht="18.75">
      <c r="A50" s="98"/>
      <c r="B50" s="3" t="s">
        <v>27</v>
      </c>
      <c r="C50" s="19"/>
      <c r="D50" s="27">
        <v>4458866</v>
      </c>
      <c r="E50" s="28">
        <v>44044</v>
      </c>
      <c r="F50" s="28">
        <v>44256</v>
      </c>
      <c r="G50" s="27">
        <f>G48</f>
        <v>4148042</v>
      </c>
      <c r="H50" s="25"/>
      <c r="I50" s="53">
        <f>I48</f>
        <v>4148042</v>
      </c>
      <c r="J50" s="66">
        <v>0</v>
      </c>
      <c r="K50" s="25"/>
      <c r="L50" s="53">
        <v>0</v>
      </c>
      <c r="M50" s="42">
        <v>0</v>
      </c>
      <c r="N50" s="27">
        <f>N48</f>
        <v>0</v>
      </c>
      <c r="O50" s="25"/>
      <c r="P50" s="53">
        <f>P48</f>
        <v>0</v>
      </c>
      <c r="Q50" s="42">
        <f t="shared" ref="Q50:Q56" si="7">ROUND(N50/G50*100,)</f>
        <v>0</v>
      </c>
      <c r="R50" s="23"/>
      <c r="S50" s="23"/>
      <c r="T50" s="23"/>
      <c r="U50" s="107"/>
    </row>
    <row r="51" spans="1:21" ht="378.75" customHeight="1">
      <c r="A51" s="98" t="s">
        <v>59</v>
      </c>
      <c r="B51" s="3" t="s">
        <v>52</v>
      </c>
      <c r="C51" s="19" t="s">
        <v>30</v>
      </c>
      <c r="D51" s="27">
        <f>D52+D53</f>
        <v>4667631</v>
      </c>
      <c r="E51" s="28">
        <v>42917</v>
      </c>
      <c r="F51" s="28">
        <f>F53</f>
        <v>44166</v>
      </c>
      <c r="G51" s="27">
        <f>D53</f>
        <v>4541451</v>
      </c>
      <c r="H51" s="25"/>
      <c r="I51" s="53">
        <f>G51</f>
        <v>4541451</v>
      </c>
      <c r="J51" s="66">
        <v>743</v>
      </c>
      <c r="K51" s="25"/>
      <c r="L51" s="53">
        <v>743</v>
      </c>
      <c r="M51" s="120">
        <f>L51/I51*100</f>
        <v>1.636040992185097E-2</v>
      </c>
      <c r="N51" s="27">
        <v>743</v>
      </c>
      <c r="O51" s="25"/>
      <c r="P51" s="53">
        <f>N51</f>
        <v>743</v>
      </c>
      <c r="Q51" s="120">
        <f>P51/I51*100</f>
        <v>1.636040992185097E-2</v>
      </c>
      <c r="R51" s="23" t="s">
        <v>90</v>
      </c>
      <c r="S51" s="23" t="s">
        <v>101</v>
      </c>
      <c r="T51" s="23" t="s">
        <v>102</v>
      </c>
      <c r="U51" s="107"/>
    </row>
    <row r="52" spans="1:21" ht="18.75">
      <c r="A52" s="98"/>
      <c r="B52" s="3" t="s">
        <v>26</v>
      </c>
      <c r="C52" s="19"/>
      <c r="D52" s="27">
        <v>126180</v>
      </c>
      <c r="E52" s="28">
        <f>E51</f>
        <v>42917</v>
      </c>
      <c r="F52" s="28">
        <v>43160</v>
      </c>
      <c r="G52" s="27"/>
      <c r="H52" s="25"/>
      <c r="I52" s="53"/>
      <c r="J52" s="66"/>
      <c r="K52" s="25"/>
      <c r="L52" s="53"/>
      <c r="M52" s="120"/>
      <c r="N52" s="27"/>
      <c r="O52" s="25"/>
      <c r="P52" s="53"/>
      <c r="Q52" s="120"/>
      <c r="R52" s="23"/>
      <c r="S52" s="23"/>
      <c r="T52" s="23"/>
      <c r="U52" s="107"/>
    </row>
    <row r="53" spans="1:21" ht="18.75">
      <c r="A53" s="98"/>
      <c r="B53" s="3" t="s">
        <v>27</v>
      </c>
      <c r="C53" s="19"/>
      <c r="D53" s="27">
        <v>4541451</v>
      </c>
      <c r="E53" s="28">
        <v>43831</v>
      </c>
      <c r="F53" s="28">
        <v>44166</v>
      </c>
      <c r="G53" s="27">
        <f>G51</f>
        <v>4541451</v>
      </c>
      <c r="H53" s="25"/>
      <c r="I53" s="53">
        <f>I51</f>
        <v>4541451</v>
      </c>
      <c r="J53" s="66">
        <v>743</v>
      </c>
      <c r="K53" s="25"/>
      <c r="L53" s="53">
        <v>743</v>
      </c>
      <c r="M53" s="120">
        <f>L53/I53*100</f>
        <v>1.636040992185097E-2</v>
      </c>
      <c r="N53" s="27">
        <f>N51</f>
        <v>743</v>
      </c>
      <c r="O53" s="25"/>
      <c r="P53" s="53">
        <f>P51</f>
        <v>743</v>
      </c>
      <c r="Q53" s="120">
        <f>P53/I53*100</f>
        <v>1.636040992185097E-2</v>
      </c>
      <c r="R53" s="23"/>
      <c r="S53" s="23"/>
      <c r="T53" s="23"/>
      <c r="U53" s="107"/>
    </row>
    <row r="54" spans="1:21" ht="409.5" customHeight="1">
      <c r="A54" s="98" t="s">
        <v>63</v>
      </c>
      <c r="B54" s="3" t="s">
        <v>53</v>
      </c>
      <c r="C54" s="19" t="s">
        <v>30</v>
      </c>
      <c r="D54" s="27">
        <f>D55+D56</f>
        <v>3909519</v>
      </c>
      <c r="E54" s="28">
        <v>42917</v>
      </c>
      <c r="F54" s="28">
        <f>F56</f>
        <v>44166</v>
      </c>
      <c r="G54" s="27">
        <f>D56</f>
        <v>3773499</v>
      </c>
      <c r="H54" s="25"/>
      <c r="I54" s="53">
        <f>G54</f>
        <v>3773499</v>
      </c>
      <c r="J54" s="66">
        <f>295458.65+6149</f>
        <v>301607.65000000002</v>
      </c>
      <c r="K54" s="25"/>
      <c r="L54" s="53">
        <f>J54</f>
        <v>301607.65000000002</v>
      </c>
      <c r="M54" s="88">
        <f>L54/I54*100</f>
        <v>7.9927846807432577</v>
      </c>
      <c r="N54" s="27">
        <f>J54</f>
        <v>301607.65000000002</v>
      </c>
      <c r="O54" s="25"/>
      <c r="P54" s="53">
        <f>N54</f>
        <v>301607.65000000002</v>
      </c>
      <c r="Q54" s="42">
        <f t="shared" si="7"/>
        <v>8</v>
      </c>
      <c r="R54" s="23" t="s">
        <v>90</v>
      </c>
      <c r="S54" s="23" t="s">
        <v>101</v>
      </c>
      <c r="T54" s="23" t="s">
        <v>102</v>
      </c>
      <c r="U54" s="107"/>
    </row>
    <row r="55" spans="1:21" ht="18.75">
      <c r="A55" s="98"/>
      <c r="B55" s="3" t="s">
        <v>26</v>
      </c>
      <c r="C55" s="19"/>
      <c r="D55" s="27">
        <v>136020</v>
      </c>
      <c r="E55" s="28">
        <f>E54</f>
        <v>42917</v>
      </c>
      <c r="F55" s="28">
        <v>43160</v>
      </c>
      <c r="G55" s="27"/>
      <c r="H55" s="25"/>
      <c r="I55" s="53"/>
      <c r="J55" s="66"/>
      <c r="K55" s="25"/>
      <c r="L55" s="53"/>
      <c r="M55" s="88"/>
      <c r="N55" s="27"/>
      <c r="O55" s="25"/>
      <c r="P55" s="53"/>
      <c r="Q55" s="42"/>
      <c r="R55" s="23"/>
      <c r="S55" s="23"/>
      <c r="T55" s="23"/>
      <c r="U55" s="107"/>
    </row>
    <row r="56" spans="1:21" ht="18.75">
      <c r="A56" s="98"/>
      <c r="B56" s="3" t="s">
        <v>27</v>
      </c>
      <c r="C56" s="19"/>
      <c r="D56" s="27">
        <v>3773499</v>
      </c>
      <c r="E56" s="28">
        <v>43831</v>
      </c>
      <c r="F56" s="28">
        <v>44166</v>
      </c>
      <c r="G56" s="27">
        <f>G54</f>
        <v>3773499</v>
      </c>
      <c r="H56" s="25"/>
      <c r="I56" s="53">
        <f>I54</f>
        <v>3773499</v>
      </c>
      <c r="J56" s="66">
        <f>J54</f>
        <v>301607.65000000002</v>
      </c>
      <c r="K56" s="25"/>
      <c r="L56" s="53">
        <f>L54</f>
        <v>301607.65000000002</v>
      </c>
      <c r="M56" s="88">
        <f>L56/I56*100</f>
        <v>7.9927846807432577</v>
      </c>
      <c r="N56" s="27">
        <f>N54</f>
        <v>301607.65000000002</v>
      </c>
      <c r="O56" s="25"/>
      <c r="P56" s="53">
        <f>P54</f>
        <v>301607.65000000002</v>
      </c>
      <c r="Q56" s="42">
        <f t="shared" si="7"/>
        <v>8</v>
      </c>
      <c r="R56" s="23"/>
      <c r="S56" s="23"/>
      <c r="T56" s="23"/>
      <c r="U56" s="107"/>
    </row>
    <row r="57" spans="1:21" s="13" customFormat="1" ht="21" customHeight="1">
      <c r="A57" s="102"/>
      <c r="B57" s="157" t="s">
        <v>32</v>
      </c>
      <c r="C57" s="158"/>
      <c r="D57" s="159"/>
      <c r="E57" s="81"/>
      <c r="F57" s="81"/>
      <c r="G57" s="25"/>
      <c r="H57" s="25"/>
      <c r="I57" s="25"/>
      <c r="J57" s="25"/>
      <c r="K57" s="25"/>
      <c r="L57" s="25"/>
      <c r="M57" s="43"/>
      <c r="N57" s="25"/>
      <c r="O57" s="25"/>
      <c r="P57" s="25"/>
      <c r="Q57" s="43"/>
      <c r="R57" s="26"/>
      <c r="S57" s="26"/>
      <c r="T57" s="26"/>
      <c r="U57" s="103"/>
    </row>
    <row r="58" spans="1:21" ht="237.75" customHeight="1">
      <c r="A58" s="98" t="s">
        <v>71</v>
      </c>
      <c r="B58" s="3" t="s">
        <v>54</v>
      </c>
      <c r="C58" s="19" t="s">
        <v>32</v>
      </c>
      <c r="D58" s="27">
        <f>D59+D60</f>
        <v>10879210</v>
      </c>
      <c r="E58" s="28">
        <v>43586</v>
      </c>
      <c r="F58" s="28">
        <f>F60</f>
        <v>44136</v>
      </c>
      <c r="G58" s="27">
        <f>D60</f>
        <v>10713210</v>
      </c>
      <c r="H58" s="25"/>
      <c r="I58" s="53">
        <f>G58</f>
        <v>10713210</v>
      </c>
      <c r="J58" s="66">
        <v>0</v>
      </c>
      <c r="K58" s="25"/>
      <c r="L58" s="53">
        <v>0</v>
      </c>
      <c r="M58" s="42">
        <v>0</v>
      </c>
      <c r="N58" s="27">
        <v>0</v>
      </c>
      <c r="O58" s="25"/>
      <c r="P58" s="53">
        <f>N58</f>
        <v>0</v>
      </c>
      <c r="Q58" s="42">
        <f>ROUND(N58/G58*100,)</f>
        <v>0</v>
      </c>
      <c r="R58" s="23" t="s">
        <v>90</v>
      </c>
      <c r="S58" s="23" t="s">
        <v>91</v>
      </c>
      <c r="T58" s="23" t="s">
        <v>89</v>
      </c>
      <c r="U58" s="107"/>
    </row>
    <row r="59" spans="1:21" ht="18.75">
      <c r="A59" s="98"/>
      <c r="B59" s="3" t="s">
        <v>26</v>
      </c>
      <c r="C59" s="19"/>
      <c r="D59" s="27">
        <v>166000</v>
      </c>
      <c r="E59" s="28">
        <f>E58</f>
        <v>43586</v>
      </c>
      <c r="F59" s="28">
        <v>43678</v>
      </c>
      <c r="G59" s="27"/>
      <c r="H59" s="25"/>
      <c r="I59" s="53"/>
      <c r="J59" s="66"/>
      <c r="K59" s="25"/>
      <c r="L59" s="53"/>
      <c r="M59" s="42"/>
      <c r="N59" s="27"/>
      <c r="O59" s="25"/>
      <c r="P59" s="53"/>
      <c r="Q59" s="42"/>
      <c r="R59" s="23"/>
      <c r="S59" s="23"/>
      <c r="T59" s="23"/>
      <c r="U59" s="107"/>
    </row>
    <row r="60" spans="1:21" ht="18.75">
      <c r="A60" s="98"/>
      <c r="B60" s="3" t="s">
        <v>27</v>
      </c>
      <c r="C60" s="19"/>
      <c r="D60" s="27">
        <v>10713210</v>
      </c>
      <c r="E60" s="28">
        <v>43922</v>
      </c>
      <c r="F60" s="28">
        <v>44136</v>
      </c>
      <c r="G60" s="27">
        <f>G58</f>
        <v>10713210</v>
      </c>
      <c r="H60" s="25"/>
      <c r="I60" s="53">
        <f>I58</f>
        <v>10713210</v>
      </c>
      <c r="J60" s="66">
        <v>0</v>
      </c>
      <c r="K60" s="25"/>
      <c r="L60" s="53">
        <v>0</v>
      </c>
      <c r="M60" s="42">
        <v>0</v>
      </c>
      <c r="N60" s="27">
        <f>N58</f>
        <v>0</v>
      </c>
      <c r="O60" s="25"/>
      <c r="P60" s="53">
        <f>P58</f>
        <v>0</v>
      </c>
      <c r="Q60" s="42">
        <f t="shared" ref="Q60:Q62" si="8">ROUND(N60/G60*100,)</f>
        <v>0</v>
      </c>
      <c r="R60" s="23"/>
      <c r="S60" s="23"/>
      <c r="T60" s="23"/>
      <c r="U60" s="107"/>
    </row>
    <row r="61" spans="1:21" ht="244.5" customHeight="1">
      <c r="A61" s="98" t="s">
        <v>72</v>
      </c>
      <c r="B61" s="3" t="s">
        <v>65</v>
      </c>
      <c r="C61" s="19" t="s">
        <v>32</v>
      </c>
      <c r="D61" s="27">
        <f>D62+D63</f>
        <v>1023312</v>
      </c>
      <c r="E61" s="28">
        <v>43922</v>
      </c>
      <c r="F61" s="28">
        <f>F63</f>
        <v>44531</v>
      </c>
      <c r="G61" s="27">
        <f>I61</f>
        <v>198747</v>
      </c>
      <c r="H61" s="25"/>
      <c r="I61" s="53">
        <v>198747</v>
      </c>
      <c r="J61" s="66">
        <v>198768.9</v>
      </c>
      <c r="K61" s="25"/>
      <c r="L61" s="53">
        <f>J61</f>
        <v>198768.9</v>
      </c>
      <c r="M61" s="88">
        <f>L61/I61*100</f>
        <v>100.01101903424956</v>
      </c>
      <c r="N61" s="27">
        <f>J61</f>
        <v>198768.9</v>
      </c>
      <c r="O61" s="25"/>
      <c r="P61" s="53">
        <f>N61</f>
        <v>198768.9</v>
      </c>
      <c r="Q61" s="42">
        <f t="shared" si="8"/>
        <v>100</v>
      </c>
      <c r="R61" s="23" t="s">
        <v>95</v>
      </c>
      <c r="S61" s="23" t="s">
        <v>103</v>
      </c>
      <c r="T61" s="23" t="s">
        <v>104</v>
      </c>
      <c r="U61" s="107"/>
    </row>
    <row r="62" spans="1:21" ht="18.75">
      <c r="A62" s="98"/>
      <c r="B62" s="3" t="s">
        <v>26</v>
      </c>
      <c r="C62" s="19"/>
      <c r="D62" s="27">
        <f>I62</f>
        <v>198747</v>
      </c>
      <c r="E62" s="28">
        <f>E61</f>
        <v>43922</v>
      </c>
      <c r="F62" s="28">
        <v>44136</v>
      </c>
      <c r="G62" s="27">
        <f>G61</f>
        <v>198747</v>
      </c>
      <c r="H62" s="25"/>
      <c r="I62" s="53">
        <f>I61</f>
        <v>198747</v>
      </c>
      <c r="J62" s="66">
        <f>J61</f>
        <v>198768.9</v>
      </c>
      <c r="K62" s="25"/>
      <c r="L62" s="53">
        <f>L61</f>
        <v>198768.9</v>
      </c>
      <c r="M62" s="88">
        <f>L62/I62*100</f>
        <v>100.01101903424956</v>
      </c>
      <c r="N62" s="27">
        <f>N61</f>
        <v>198768.9</v>
      </c>
      <c r="O62" s="25"/>
      <c r="P62" s="53">
        <f>P61</f>
        <v>198768.9</v>
      </c>
      <c r="Q62" s="42">
        <f t="shared" si="8"/>
        <v>100</v>
      </c>
      <c r="R62" s="23"/>
      <c r="S62" s="23"/>
      <c r="T62" s="23"/>
      <c r="U62" s="107"/>
    </row>
    <row r="63" spans="1:21" ht="18.75">
      <c r="A63" s="98"/>
      <c r="B63" s="3" t="s">
        <v>27</v>
      </c>
      <c r="C63" s="19"/>
      <c r="D63" s="27">
        <v>824565</v>
      </c>
      <c r="E63" s="28">
        <v>44287</v>
      </c>
      <c r="F63" s="28">
        <v>44531</v>
      </c>
      <c r="G63" s="27"/>
      <c r="H63" s="25"/>
      <c r="I63" s="53"/>
      <c r="J63" s="66"/>
      <c r="K63" s="25"/>
      <c r="L63" s="53"/>
      <c r="M63" s="42"/>
      <c r="N63" s="27"/>
      <c r="O63" s="25"/>
      <c r="P63" s="53"/>
      <c r="Q63" s="42"/>
      <c r="R63" s="23"/>
      <c r="S63" s="23"/>
      <c r="T63" s="23"/>
      <c r="U63" s="107"/>
    </row>
    <row r="64" spans="1:21" s="13" customFormat="1" ht="21" customHeight="1">
      <c r="A64" s="102"/>
      <c r="B64" s="157" t="s">
        <v>33</v>
      </c>
      <c r="C64" s="158"/>
      <c r="D64" s="159"/>
      <c r="E64" s="81"/>
      <c r="F64" s="81"/>
      <c r="G64" s="25"/>
      <c r="H64" s="25"/>
      <c r="I64" s="25"/>
      <c r="J64" s="25"/>
      <c r="K64" s="25"/>
      <c r="L64" s="25"/>
      <c r="M64" s="43"/>
      <c r="N64" s="25"/>
      <c r="O64" s="25"/>
      <c r="P64" s="25"/>
      <c r="Q64" s="43"/>
      <c r="R64" s="26"/>
      <c r="S64" s="26"/>
      <c r="T64" s="26"/>
      <c r="U64" s="103"/>
    </row>
    <row r="65" spans="1:130" s="70" customFormat="1" ht="198.75" customHeight="1">
      <c r="A65" s="109" t="s">
        <v>31</v>
      </c>
      <c r="B65" s="92" t="s">
        <v>34</v>
      </c>
      <c r="C65" s="93" t="s">
        <v>33</v>
      </c>
      <c r="D65" s="66">
        <f>D66+D67</f>
        <v>11805169</v>
      </c>
      <c r="E65" s="61">
        <v>43647</v>
      </c>
      <c r="F65" s="61">
        <f>F67</f>
        <v>44136</v>
      </c>
      <c r="G65" s="66">
        <f>D67</f>
        <v>11686205</v>
      </c>
      <c r="H65" s="71"/>
      <c r="I65" s="80">
        <f>G65</f>
        <v>11686205</v>
      </c>
      <c r="J65" s="66">
        <v>11686204.82</v>
      </c>
      <c r="K65" s="71"/>
      <c r="L65" s="80">
        <f>J65</f>
        <v>11686204.82</v>
      </c>
      <c r="M65" s="91">
        <f>L65/I65*100</f>
        <v>99.999998459722377</v>
      </c>
      <c r="N65" s="66">
        <f>J65</f>
        <v>11686204.82</v>
      </c>
      <c r="O65" s="71"/>
      <c r="P65" s="80">
        <f>N65</f>
        <v>11686204.82</v>
      </c>
      <c r="Q65" s="68">
        <f>ROUND(N65/G65*100,)</f>
        <v>100</v>
      </c>
      <c r="R65" s="69" t="s">
        <v>70</v>
      </c>
      <c r="S65" s="69" t="s">
        <v>105</v>
      </c>
      <c r="T65" s="69" t="s">
        <v>106</v>
      </c>
      <c r="U65" s="104"/>
    </row>
    <row r="66" spans="1:130" ht="18.75">
      <c r="A66" s="98"/>
      <c r="B66" s="3" t="s">
        <v>26</v>
      </c>
      <c r="C66" s="19"/>
      <c r="D66" s="27">
        <v>118964</v>
      </c>
      <c r="E66" s="28">
        <f>E65</f>
        <v>43647</v>
      </c>
      <c r="F66" s="28">
        <v>43770</v>
      </c>
      <c r="G66" s="27"/>
      <c r="H66" s="25"/>
      <c r="I66" s="53"/>
      <c r="J66" s="66"/>
      <c r="K66" s="25"/>
      <c r="L66" s="53"/>
      <c r="M66" s="88"/>
      <c r="N66" s="27"/>
      <c r="O66" s="25"/>
      <c r="P66" s="53"/>
      <c r="Q66" s="42"/>
      <c r="R66" s="23"/>
      <c r="S66" s="23"/>
      <c r="T66" s="23"/>
      <c r="U66" s="107"/>
    </row>
    <row r="67" spans="1:130" ht="18.75">
      <c r="A67" s="98"/>
      <c r="B67" s="3" t="s">
        <v>27</v>
      </c>
      <c r="C67" s="19"/>
      <c r="D67" s="27">
        <v>11686205</v>
      </c>
      <c r="E67" s="28">
        <v>43983</v>
      </c>
      <c r="F67" s="28">
        <v>44136</v>
      </c>
      <c r="G67" s="27">
        <f>G65</f>
        <v>11686205</v>
      </c>
      <c r="H67" s="25"/>
      <c r="I67" s="53">
        <f>I65</f>
        <v>11686205</v>
      </c>
      <c r="J67" s="66">
        <f>J65</f>
        <v>11686204.82</v>
      </c>
      <c r="K67" s="25"/>
      <c r="L67" s="53">
        <f>L65</f>
        <v>11686204.82</v>
      </c>
      <c r="M67" s="88">
        <f>L67/I67*100</f>
        <v>99.999998459722377</v>
      </c>
      <c r="N67" s="27">
        <f>N65</f>
        <v>11686204.82</v>
      </c>
      <c r="O67" s="25"/>
      <c r="P67" s="53">
        <f>P65</f>
        <v>11686204.82</v>
      </c>
      <c r="Q67" s="42">
        <f>ROUND(N67/G67*100,)</f>
        <v>100</v>
      </c>
      <c r="R67" s="23"/>
      <c r="S67" s="23"/>
      <c r="T67" s="23"/>
      <c r="U67" s="107"/>
    </row>
    <row r="68" spans="1:130" s="13" customFormat="1" ht="24" customHeight="1">
      <c r="A68" s="102"/>
      <c r="B68" s="157" t="s">
        <v>56</v>
      </c>
      <c r="C68" s="158"/>
      <c r="D68" s="159"/>
      <c r="E68" s="81"/>
      <c r="F68" s="81"/>
      <c r="G68" s="25"/>
      <c r="H68" s="25"/>
      <c r="I68" s="25"/>
      <c r="J68" s="25"/>
      <c r="K68" s="25"/>
      <c r="L68" s="25"/>
      <c r="M68" s="43"/>
      <c r="N68" s="25"/>
      <c r="O68" s="25"/>
      <c r="P68" s="25"/>
      <c r="Q68" s="43"/>
      <c r="R68" s="26"/>
      <c r="S68" s="26"/>
      <c r="T68" s="26"/>
      <c r="U68" s="103"/>
    </row>
    <row r="69" spans="1:130" s="70" customFormat="1" ht="327" customHeight="1">
      <c r="A69" s="109" t="s">
        <v>73</v>
      </c>
      <c r="B69" s="92" t="s">
        <v>60</v>
      </c>
      <c r="C69" s="93" t="s">
        <v>56</v>
      </c>
      <c r="D69" s="66">
        <f>D70+D71</f>
        <v>1190005</v>
      </c>
      <c r="E69" s="61">
        <v>43983</v>
      </c>
      <c r="F69" s="61">
        <f>F71</f>
        <v>44136</v>
      </c>
      <c r="G69" s="66">
        <f>D69</f>
        <v>1190005</v>
      </c>
      <c r="H69" s="71"/>
      <c r="I69" s="80">
        <f>G69</f>
        <v>1190005</v>
      </c>
      <c r="J69" s="66">
        <f>J70+J71</f>
        <v>397368.96</v>
      </c>
      <c r="K69" s="71"/>
      <c r="L69" s="80">
        <f>J69</f>
        <v>397368.96</v>
      </c>
      <c r="M69" s="66">
        <f>L69/I69*100</f>
        <v>33.392209276431615</v>
      </c>
      <c r="N69" s="66">
        <f>J69</f>
        <v>397368.96</v>
      </c>
      <c r="O69" s="71"/>
      <c r="P69" s="80">
        <f>N69</f>
        <v>397368.96</v>
      </c>
      <c r="Q69" s="91">
        <f>N69/G69*100</f>
        <v>33.392209276431615</v>
      </c>
      <c r="R69" s="69" t="s">
        <v>90</v>
      </c>
      <c r="S69" s="69" t="s">
        <v>82</v>
      </c>
      <c r="T69" s="69" t="s">
        <v>83</v>
      </c>
      <c r="U69" s="104"/>
    </row>
    <row r="70" spans="1:130" s="70" customFormat="1" ht="18" customHeight="1">
      <c r="A70" s="109"/>
      <c r="B70" s="3" t="s">
        <v>26</v>
      </c>
      <c r="C70" s="75"/>
      <c r="D70" s="27">
        <v>57668</v>
      </c>
      <c r="E70" s="61">
        <f>E69</f>
        <v>43983</v>
      </c>
      <c r="F70" s="61">
        <v>43983</v>
      </c>
      <c r="G70" s="66">
        <f>D70</f>
        <v>57668</v>
      </c>
      <c r="H70" s="25"/>
      <c r="I70" s="53">
        <f t="shared" ref="I70:I71" si="9">G70</f>
        <v>57668</v>
      </c>
      <c r="J70" s="72">
        <v>57667.94</v>
      </c>
      <c r="K70" s="71"/>
      <c r="L70" s="80">
        <f>J70</f>
        <v>57667.94</v>
      </c>
      <c r="M70" s="66">
        <f>L70/I70*100</f>
        <v>99.99989595616286</v>
      </c>
      <c r="N70" s="66">
        <v>57668</v>
      </c>
      <c r="O70" s="71"/>
      <c r="P70" s="53">
        <f t="shared" ref="P70:P71" si="10">N70</f>
        <v>57668</v>
      </c>
      <c r="Q70" s="91">
        <f t="shared" ref="Q70:Q76" si="11">N70/G70*100</f>
        <v>100</v>
      </c>
      <c r="R70" s="77"/>
      <c r="S70" s="77"/>
      <c r="T70" s="77"/>
      <c r="U70" s="110"/>
    </row>
    <row r="71" spans="1:130" s="70" customFormat="1" ht="18" customHeight="1">
      <c r="A71" s="109"/>
      <c r="B71" s="3" t="s">
        <v>27</v>
      </c>
      <c r="C71" s="75"/>
      <c r="D71" s="27">
        <v>1132337</v>
      </c>
      <c r="E71" s="61">
        <v>44013</v>
      </c>
      <c r="F71" s="61">
        <v>44136</v>
      </c>
      <c r="G71" s="66">
        <f>D71</f>
        <v>1132337</v>
      </c>
      <c r="H71" s="25"/>
      <c r="I71" s="53">
        <f t="shared" si="9"/>
        <v>1132337</v>
      </c>
      <c r="J71" s="72">
        <f>397368.96-J70</f>
        <v>339701.02</v>
      </c>
      <c r="K71" s="71"/>
      <c r="L71" s="80">
        <f>J71</f>
        <v>339701.02</v>
      </c>
      <c r="M71" s="66">
        <f>L71/I71*100</f>
        <v>29.999992934965476</v>
      </c>
      <c r="N71" s="66">
        <f>N69-N70</f>
        <v>339700.96</v>
      </c>
      <c r="O71" s="71"/>
      <c r="P71" s="53">
        <f t="shared" si="10"/>
        <v>339700.96</v>
      </c>
      <c r="Q71" s="91">
        <f t="shared" si="11"/>
        <v>29.99998763618958</v>
      </c>
      <c r="R71" s="77"/>
      <c r="S71" s="77"/>
      <c r="T71" s="77"/>
      <c r="U71" s="110"/>
    </row>
    <row r="72" spans="1:130" s="70" customFormat="1" ht="190.5" customHeight="1">
      <c r="A72" s="109" t="s">
        <v>74</v>
      </c>
      <c r="B72" s="3" t="s">
        <v>61</v>
      </c>
      <c r="C72" s="19" t="s">
        <v>56</v>
      </c>
      <c r="D72" s="27">
        <f>D73+D74</f>
        <v>1833446</v>
      </c>
      <c r="E72" s="61">
        <v>43862</v>
      </c>
      <c r="F72" s="82">
        <f>F74</f>
        <v>44440</v>
      </c>
      <c r="G72" s="72">
        <f>D73</f>
        <v>262536</v>
      </c>
      <c r="H72" s="71"/>
      <c r="I72" s="80">
        <f>G72</f>
        <v>262536</v>
      </c>
      <c r="J72" s="72">
        <f>L72</f>
        <v>262535.23</v>
      </c>
      <c r="K72" s="71"/>
      <c r="L72" s="80">
        <v>262535.23</v>
      </c>
      <c r="M72" s="91">
        <f>L72/I72*100</f>
        <v>99.999706706889711</v>
      </c>
      <c r="N72" s="72">
        <f>J72</f>
        <v>262535.23</v>
      </c>
      <c r="O72" s="71"/>
      <c r="P72" s="80">
        <f>N72</f>
        <v>262535.23</v>
      </c>
      <c r="Q72" s="91">
        <f t="shared" si="11"/>
        <v>99.999706706889711</v>
      </c>
      <c r="R72" s="77" t="s">
        <v>70</v>
      </c>
      <c r="S72" s="77" t="s">
        <v>87</v>
      </c>
      <c r="T72" s="77" t="s">
        <v>92</v>
      </c>
      <c r="U72" s="107"/>
    </row>
    <row r="73" spans="1:130" s="70" customFormat="1" ht="18" customHeight="1">
      <c r="A73" s="109"/>
      <c r="B73" s="3" t="s">
        <v>26</v>
      </c>
      <c r="C73" s="75"/>
      <c r="D73" s="27">
        <v>262536</v>
      </c>
      <c r="E73" s="61">
        <f>E72</f>
        <v>43862</v>
      </c>
      <c r="F73" s="82">
        <v>44075</v>
      </c>
      <c r="G73" s="72">
        <f>G72</f>
        <v>262536</v>
      </c>
      <c r="H73" s="71"/>
      <c r="I73" s="80">
        <f>G73</f>
        <v>262536</v>
      </c>
      <c r="J73" s="72">
        <f>J72</f>
        <v>262535.23</v>
      </c>
      <c r="K73" s="71"/>
      <c r="L73" s="80">
        <f>L72</f>
        <v>262535.23</v>
      </c>
      <c r="M73" s="91">
        <f>L73/I73*100</f>
        <v>99.999706706889711</v>
      </c>
      <c r="N73" s="72">
        <f>N72</f>
        <v>262535.23</v>
      </c>
      <c r="O73" s="71"/>
      <c r="P73" s="80">
        <f>N73</f>
        <v>262535.23</v>
      </c>
      <c r="Q73" s="91">
        <f t="shared" si="11"/>
        <v>99.999706706889711</v>
      </c>
      <c r="R73" s="77"/>
      <c r="S73" s="77"/>
      <c r="T73" s="77"/>
      <c r="U73" s="110"/>
    </row>
    <row r="74" spans="1:130" s="70" customFormat="1" ht="18" customHeight="1">
      <c r="A74" s="109"/>
      <c r="B74" s="3" t="s">
        <v>27</v>
      </c>
      <c r="C74" s="75"/>
      <c r="D74" s="27">
        <v>1570910</v>
      </c>
      <c r="E74" s="61">
        <v>44317</v>
      </c>
      <c r="F74" s="82">
        <v>44440</v>
      </c>
      <c r="G74" s="72"/>
      <c r="H74" s="71"/>
      <c r="I74" s="80"/>
      <c r="J74" s="72"/>
      <c r="K74" s="71"/>
      <c r="L74" s="80"/>
      <c r="M74" s="68"/>
      <c r="N74" s="72"/>
      <c r="O74" s="71"/>
      <c r="P74" s="80"/>
      <c r="Q74" s="68"/>
      <c r="R74" s="77"/>
      <c r="S74" s="77"/>
      <c r="T74" s="77"/>
      <c r="U74" s="110"/>
    </row>
    <row r="75" spans="1:130" s="70" customFormat="1" ht="162.75" customHeight="1">
      <c r="A75" s="109" t="s">
        <v>75</v>
      </c>
      <c r="B75" s="3" t="s">
        <v>62</v>
      </c>
      <c r="C75" s="19" t="s">
        <v>56</v>
      </c>
      <c r="D75" s="27">
        <f>D76+D77</f>
        <v>2124431</v>
      </c>
      <c r="E75" s="61">
        <v>44013</v>
      </c>
      <c r="F75" s="82">
        <f>F77</f>
        <v>44743</v>
      </c>
      <c r="G75" s="72">
        <f>G76+G77</f>
        <v>194791</v>
      </c>
      <c r="H75" s="71"/>
      <c r="I75" s="80">
        <f>I76+I77</f>
        <v>194791</v>
      </c>
      <c r="J75" s="72">
        <v>194790.22</v>
      </c>
      <c r="K75" s="71"/>
      <c r="L75" s="80">
        <f>J75</f>
        <v>194790.22</v>
      </c>
      <c r="M75" s="91">
        <f>L75/I75*100</f>
        <v>99.999599570822056</v>
      </c>
      <c r="N75" s="72">
        <f>J75</f>
        <v>194790.22</v>
      </c>
      <c r="O75" s="71"/>
      <c r="P75" s="80">
        <f>N75</f>
        <v>194790.22</v>
      </c>
      <c r="Q75" s="91">
        <f t="shared" si="11"/>
        <v>99.999599570822056</v>
      </c>
      <c r="R75" s="77" t="s">
        <v>95</v>
      </c>
      <c r="S75" s="77" t="s">
        <v>87</v>
      </c>
      <c r="T75" s="77" t="s">
        <v>107</v>
      </c>
      <c r="U75" s="110"/>
    </row>
    <row r="76" spans="1:130" s="70" customFormat="1" ht="18" customHeight="1">
      <c r="A76" s="109"/>
      <c r="B76" s="3" t="s">
        <v>26</v>
      </c>
      <c r="C76" s="75"/>
      <c r="D76" s="27">
        <v>194791</v>
      </c>
      <c r="E76" s="61">
        <f>E75</f>
        <v>44013</v>
      </c>
      <c r="F76" s="82">
        <v>44105</v>
      </c>
      <c r="G76" s="72">
        <f t="shared" ref="G76" si="12">D76</f>
        <v>194791</v>
      </c>
      <c r="H76" s="71"/>
      <c r="I76" s="80">
        <f t="shared" ref="I76" si="13">G76</f>
        <v>194791</v>
      </c>
      <c r="J76" s="72">
        <f>J75</f>
        <v>194790.22</v>
      </c>
      <c r="K76" s="71"/>
      <c r="L76" s="80">
        <f>L75</f>
        <v>194790.22</v>
      </c>
      <c r="M76" s="91">
        <f>M75</f>
        <v>99.999599570822056</v>
      </c>
      <c r="N76" s="72">
        <f>N75</f>
        <v>194790.22</v>
      </c>
      <c r="O76" s="71"/>
      <c r="P76" s="80">
        <f t="shared" ref="P76" si="14">N76</f>
        <v>194790.22</v>
      </c>
      <c r="Q76" s="91">
        <f t="shared" si="11"/>
        <v>99.999599570822056</v>
      </c>
      <c r="R76" s="77"/>
      <c r="S76" s="77"/>
      <c r="T76" s="77"/>
      <c r="U76" s="110"/>
    </row>
    <row r="77" spans="1:130" s="70" customFormat="1" ht="18.75">
      <c r="A77" s="109"/>
      <c r="B77" s="3" t="s">
        <v>27</v>
      </c>
      <c r="C77" s="75"/>
      <c r="D77" s="27">
        <v>1929640</v>
      </c>
      <c r="E77" s="61">
        <v>44652</v>
      </c>
      <c r="F77" s="82">
        <v>44743</v>
      </c>
      <c r="G77" s="72"/>
      <c r="H77" s="71"/>
      <c r="I77" s="80"/>
      <c r="J77" s="72"/>
      <c r="K77" s="71"/>
      <c r="L77" s="80"/>
      <c r="M77" s="68"/>
      <c r="N77" s="72"/>
      <c r="O77" s="71"/>
      <c r="P77" s="80"/>
      <c r="Q77" s="68"/>
      <c r="R77" s="77"/>
      <c r="S77" s="77"/>
      <c r="T77" s="77"/>
      <c r="U77" s="110"/>
    </row>
    <row r="78" spans="1:130" s="13" customFormat="1" ht="24" customHeight="1">
      <c r="A78" s="111"/>
      <c r="B78" s="95" t="s">
        <v>84</v>
      </c>
      <c r="C78" s="96"/>
      <c r="D78" s="97"/>
      <c r="E78" s="89"/>
      <c r="F78" s="89"/>
      <c r="G78" s="90"/>
      <c r="H78" s="71"/>
      <c r="I78" s="71"/>
      <c r="J78" s="71"/>
      <c r="K78" s="71"/>
      <c r="L78" s="71"/>
      <c r="M78" s="73"/>
      <c r="N78" s="71"/>
      <c r="O78" s="71"/>
      <c r="P78" s="71"/>
      <c r="Q78" s="73"/>
      <c r="R78" s="74"/>
      <c r="S78" s="74"/>
      <c r="T78" s="74"/>
      <c r="U78" s="112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</row>
    <row r="79" spans="1:130" s="76" customFormat="1" ht="171" customHeight="1">
      <c r="A79" s="109" t="s">
        <v>76</v>
      </c>
      <c r="B79" s="3" t="s">
        <v>64</v>
      </c>
      <c r="C79" s="19" t="s">
        <v>66</v>
      </c>
      <c r="D79" s="27">
        <f>D80+D81</f>
        <v>315430</v>
      </c>
      <c r="E79" s="61">
        <v>43891</v>
      </c>
      <c r="F79" s="61">
        <f>F81</f>
        <v>44044</v>
      </c>
      <c r="G79" s="66">
        <f>D79</f>
        <v>315430</v>
      </c>
      <c r="H79" s="25"/>
      <c r="I79" s="53">
        <f>G79</f>
        <v>315430</v>
      </c>
      <c r="J79" s="66">
        <f>I79</f>
        <v>315430</v>
      </c>
      <c r="K79" s="25"/>
      <c r="L79" s="53">
        <f>J79</f>
        <v>315430</v>
      </c>
      <c r="M79" s="91">
        <f>L79/I79*100</f>
        <v>100</v>
      </c>
      <c r="N79" s="66">
        <v>315430</v>
      </c>
      <c r="O79" s="25"/>
      <c r="P79" s="53">
        <f>N79</f>
        <v>315430</v>
      </c>
      <c r="Q79" s="91">
        <f>N79/G79*100</f>
        <v>100</v>
      </c>
      <c r="R79" s="69" t="s">
        <v>70</v>
      </c>
      <c r="S79" s="69" t="s">
        <v>87</v>
      </c>
      <c r="T79" s="69" t="s">
        <v>93</v>
      </c>
      <c r="U79" s="107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4"/>
      <c r="DL79" s="84"/>
      <c r="DM79" s="84"/>
      <c r="DN79" s="84"/>
      <c r="DO79" s="84"/>
      <c r="DP79" s="84"/>
      <c r="DQ79" s="84"/>
      <c r="DR79" s="84"/>
      <c r="DS79" s="84"/>
      <c r="DT79" s="84"/>
      <c r="DU79" s="84"/>
      <c r="DV79" s="84"/>
      <c r="DW79" s="84"/>
      <c r="DX79" s="84"/>
      <c r="DY79" s="84"/>
      <c r="DZ79" s="84"/>
    </row>
    <row r="80" spans="1:130" s="76" customFormat="1" ht="18" customHeight="1">
      <c r="A80" s="109"/>
      <c r="B80" s="3" t="s">
        <v>26</v>
      </c>
      <c r="C80" s="75"/>
      <c r="D80" s="27">
        <v>102460</v>
      </c>
      <c r="E80" s="61">
        <f>E79</f>
        <v>43891</v>
      </c>
      <c r="F80" s="61">
        <v>43983</v>
      </c>
      <c r="G80" s="66">
        <f t="shared" ref="G80:G81" si="15">D80</f>
        <v>102460</v>
      </c>
      <c r="H80" s="25"/>
      <c r="I80" s="53">
        <f t="shared" ref="I80:I81" si="16">G80</f>
        <v>102460</v>
      </c>
      <c r="J80" s="66">
        <f>I80</f>
        <v>102460</v>
      </c>
      <c r="K80" s="25"/>
      <c r="L80" s="53">
        <f>J80</f>
        <v>102460</v>
      </c>
      <c r="M80" s="91">
        <f>L80/I80*100</f>
        <v>100</v>
      </c>
      <c r="N80" s="66">
        <v>102460</v>
      </c>
      <c r="O80" s="25"/>
      <c r="P80" s="53">
        <f t="shared" ref="P80:P81" si="17">N80</f>
        <v>102460</v>
      </c>
      <c r="Q80" s="91">
        <f t="shared" ref="Q80:Q81" si="18">N80/G80*100</f>
        <v>100</v>
      </c>
      <c r="R80" s="69"/>
      <c r="S80" s="69"/>
      <c r="T80" s="69"/>
      <c r="U80" s="10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</row>
    <row r="81" spans="1:130" s="76" customFormat="1" ht="18" customHeight="1">
      <c r="A81" s="109"/>
      <c r="B81" s="3" t="s">
        <v>27</v>
      </c>
      <c r="C81" s="75"/>
      <c r="D81" s="27">
        <v>212970</v>
      </c>
      <c r="E81" s="61">
        <v>43983</v>
      </c>
      <c r="F81" s="61">
        <v>44044</v>
      </c>
      <c r="G81" s="66">
        <f t="shared" si="15"/>
        <v>212970</v>
      </c>
      <c r="H81" s="25"/>
      <c r="I81" s="53">
        <f t="shared" si="16"/>
        <v>212970</v>
      </c>
      <c r="J81" s="66">
        <f>I81</f>
        <v>212970</v>
      </c>
      <c r="K81" s="25"/>
      <c r="L81" s="53">
        <f>J81</f>
        <v>212970</v>
      </c>
      <c r="M81" s="91">
        <v>100</v>
      </c>
      <c r="N81" s="66">
        <f>N79-N80</f>
        <v>212970</v>
      </c>
      <c r="O81" s="25"/>
      <c r="P81" s="53">
        <f t="shared" si="17"/>
        <v>212970</v>
      </c>
      <c r="Q81" s="91">
        <f t="shared" si="18"/>
        <v>100</v>
      </c>
      <c r="R81" s="69"/>
      <c r="S81" s="69"/>
      <c r="T81" s="69"/>
      <c r="U81" s="10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</row>
    <row r="82" spans="1:130" s="39" customFormat="1" ht="20.25" customHeight="1">
      <c r="A82" s="105"/>
      <c r="B82" s="45" t="s">
        <v>112</v>
      </c>
      <c r="C82" s="35"/>
      <c r="D82" s="36">
        <f>D79+D75+D72+D69+D65+D61+D58+D54+D51+D48+D44+D41+D38+D32</f>
        <v>67451745</v>
      </c>
      <c r="E82" s="36"/>
      <c r="F82" s="36"/>
      <c r="G82" s="36">
        <f>G79+G75+G72+G69+G65+G61+G58+G54+G51+G48+G44+G41+G38+G32+G35</f>
        <v>43182187</v>
      </c>
      <c r="H82" s="36">
        <f t="shared" ref="H82:P82" si="19">H79+H75+H72+H69+H65+H61+H58+H54+H51+H48+H44+H41+H38+H32+H35</f>
        <v>0</v>
      </c>
      <c r="I82" s="36">
        <f t="shared" si="19"/>
        <v>43182187</v>
      </c>
      <c r="J82" s="36">
        <f t="shared" si="19"/>
        <v>19155288.09</v>
      </c>
      <c r="K82" s="36">
        <f t="shared" si="19"/>
        <v>0</v>
      </c>
      <c r="L82" s="36">
        <f t="shared" si="19"/>
        <v>19155288.09</v>
      </c>
      <c r="M82" s="36">
        <f>L82/I82*100</f>
        <v>44.359235649644148</v>
      </c>
      <c r="N82" s="36">
        <f t="shared" si="19"/>
        <v>19155288.879999999</v>
      </c>
      <c r="O82" s="36">
        <f t="shared" si="19"/>
        <v>0</v>
      </c>
      <c r="P82" s="36">
        <f t="shared" si="19"/>
        <v>19155288.879999999</v>
      </c>
      <c r="Q82" s="36">
        <f>N82/G82*100</f>
        <v>44.359237479102205</v>
      </c>
      <c r="R82" s="37"/>
      <c r="S82" s="37"/>
      <c r="T82" s="37"/>
      <c r="U82" s="106"/>
      <c r="V82" s="85"/>
      <c r="W82" s="85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  <c r="CJ82" s="86"/>
      <c r="CK82" s="86"/>
      <c r="CL82" s="86"/>
      <c r="CM82" s="86"/>
      <c r="CN82" s="86"/>
      <c r="CO82" s="86"/>
      <c r="CP82" s="86"/>
      <c r="CQ82" s="86"/>
      <c r="CR82" s="86"/>
      <c r="CS82" s="86"/>
      <c r="CT82" s="86"/>
      <c r="CU82" s="86"/>
      <c r="CV82" s="86"/>
      <c r="CW82" s="86"/>
      <c r="CX82" s="86"/>
      <c r="CY82" s="86"/>
      <c r="CZ82" s="86"/>
      <c r="DA82" s="86"/>
      <c r="DB82" s="86"/>
      <c r="DC82" s="86"/>
      <c r="DD82" s="86"/>
      <c r="DE82" s="86"/>
      <c r="DF82" s="86"/>
      <c r="DG82" s="86"/>
      <c r="DH82" s="86"/>
      <c r="DI82" s="86"/>
      <c r="DJ82" s="86"/>
      <c r="DK82" s="86"/>
      <c r="DL82" s="86"/>
      <c r="DM82" s="86"/>
      <c r="DN82" s="86"/>
      <c r="DO82" s="86"/>
      <c r="DP82" s="86"/>
      <c r="DQ82" s="86"/>
      <c r="DR82" s="86"/>
      <c r="DS82" s="86"/>
      <c r="DT82" s="86"/>
      <c r="DU82" s="86"/>
      <c r="DV82" s="86"/>
      <c r="DW82" s="86"/>
      <c r="DX82" s="86"/>
      <c r="DY82" s="86"/>
      <c r="DZ82" s="86"/>
    </row>
    <row r="83" spans="1:130" s="59" customFormat="1" ht="19.5" thickBot="1">
      <c r="A83" s="113"/>
      <c r="B83" s="114" t="s">
        <v>113</v>
      </c>
      <c r="C83" s="115"/>
      <c r="D83" s="116">
        <f>D82+D29+D19</f>
        <v>237795460</v>
      </c>
      <c r="E83" s="116"/>
      <c r="F83" s="116"/>
      <c r="G83" s="116">
        <f>G82+G29+G19</f>
        <v>213525902</v>
      </c>
      <c r="H83" s="116">
        <f>H82+H29+H19</f>
        <v>170343715</v>
      </c>
      <c r="I83" s="116">
        <f>I82+I29</f>
        <v>43182187</v>
      </c>
      <c r="J83" s="116">
        <f>J82+J29+J19</f>
        <v>189499000.97</v>
      </c>
      <c r="K83" s="116">
        <f>K82+K29+K19</f>
        <v>170343712.88</v>
      </c>
      <c r="L83" s="116">
        <f>L82+L29</f>
        <v>19155288.09</v>
      </c>
      <c r="M83" s="122">
        <f>ROUND(J83/G83*100,)</f>
        <v>89</v>
      </c>
      <c r="N83" s="116">
        <f>N82+N29+N19</f>
        <v>189499002.34</v>
      </c>
      <c r="O83" s="116">
        <f>O82+O29+O19</f>
        <v>170343713.46000001</v>
      </c>
      <c r="P83" s="116">
        <f>P82+P29</f>
        <v>19155288.879999999</v>
      </c>
      <c r="Q83" s="122">
        <f>ROUND(N83/G83*100,)</f>
        <v>89</v>
      </c>
      <c r="R83" s="117"/>
      <c r="S83" s="117"/>
      <c r="T83" s="117"/>
      <c r="U83" s="118"/>
      <c r="V83" s="87"/>
      <c r="W83" s="87"/>
      <c r="X83" s="60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BX83" s="87"/>
      <c r="BY83" s="87"/>
      <c r="BZ83" s="87"/>
      <c r="CA83" s="87"/>
      <c r="CB83" s="87"/>
      <c r="CC83" s="87"/>
      <c r="CD83" s="87"/>
      <c r="CE83" s="87"/>
      <c r="CF83" s="87"/>
      <c r="CG83" s="87"/>
      <c r="CH83" s="87"/>
      <c r="CI83" s="87"/>
      <c r="CJ83" s="87"/>
      <c r="CK83" s="87"/>
      <c r="CL83" s="87"/>
      <c r="CM83" s="87"/>
      <c r="CN83" s="87"/>
      <c r="CO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/>
      <c r="DW83" s="87"/>
      <c r="DX83" s="87"/>
      <c r="DY83" s="87"/>
      <c r="DZ83" s="87"/>
    </row>
    <row r="84" spans="1:130" ht="29.25" customHeight="1">
      <c r="A84" s="16"/>
    </row>
    <row r="85" spans="1:130" ht="22.5" customHeight="1">
      <c r="A85" s="119" t="s">
        <v>86</v>
      </c>
    </row>
    <row r="86" spans="1:130" ht="19.5" customHeight="1">
      <c r="A86" s="119" t="s">
        <v>85</v>
      </c>
    </row>
    <row r="87" spans="1:130" s="5" customFormat="1" ht="18.75" customHeight="1">
      <c r="A87" s="12"/>
      <c r="B87" s="12"/>
      <c r="C87" s="20"/>
      <c r="D87" s="31"/>
      <c r="E87" s="31"/>
      <c r="F87" s="31"/>
      <c r="G87" s="31"/>
      <c r="H87" s="50"/>
      <c r="I87" s="54"/>
      <c r="J87" s="67"/>
      <c r="K87" s="51"/>
      <c r="L87" s="55"/>
      <c r="M87" s="44"/>
      <c r="N87" s="32"/>
      <c r="O87" s="51"/>
      <c r="P87" s="55"/>
      <c r="Q87" s="44"/>
      <c r="R87" s="32"/>
      <c r="S87" s="30"/>
      <c r="T87" s="30"/>
      <c r="U87" s="7"/>
      <c r="V87" s="1"/>
      <c r="W87" s="1"/>
      <c r="X87" s="1"/>
      <c r="Y87" s="8"/>
      <c r="Z87" s="8"/>
    </row>
  </sheetData>
  <mergeCells count="47">
    <mergeCell ref="B16:H16"/>
    <mergeCell ref="B17:D17"/>
    <mergeCell ref="A6:U6"/>
    <mergeCell ref="A8:A14"/>
    <mergeCell ref="B8:B14"/>
    <mergeCell ref="C8:C14"/>
    <mergeCell ref="D8:D14"/>
    <mergeCell ref="E8:F10"/>
    <mergeCell ref="E11:E14"/>
    <mergeCell ref="K12:K14"/>
    <mergeCell ref="L12:L14"/>
    <mergeCell ref="G11:G14"/>
    <mergeCell ref="H11:I11"/>
    <mergeCell ref="J11:J14"/>
    <mergeCell ref="K11:L11"/>
    <mergeCell ref="N9:Q10"/>
    <mergeCell ref="B30:J30"/>
    <mergeCell ref="B20:H20"/>
    <mergeCell ref="B31:D31"/>
    <mergeCell ref="B47:D47"/>
    <mergeCell ref="B57:D57"/>
    <mergeCell ref="B21:D21"/>
    <mergeCell ref="B68:D68"/>
    <mergeCell ref="B64:D64"/>
    <mergeCell ref="O12:O14"/>
    <mergeCell ref="A5:U5"/>
    <mergeCell ref="F11:F14"/>
    <mergeCell ref="M11:M14"/>
    <mergeCell ref="N11:N14"/>
    <mergeCell ref="O11:P11"/>
    <mergeCell ref="P12:P14"/>
    <mergeCell ref="I12:I14"/>
    <mergeCell ref="H12:H14"/>
    <mergeCell ref="S2:U2"/>
    <mergeCell ref="S1:U1"/>
    <mergeCell ref="S13:S14"/>
    <mergeCell ref="T13:T14"/>
    <mergeCell ref="Q11:Q14"/>
    <mergeCell ref="R11:R14"/>
    <mergeCell ref="S11:T12"/>
    <mergeCell ref="S3:U3"/>
    <mergeCell ref="B4:U4"/>
    <mergeCell ref="G8:I10"/>
    <mergeCell ref="J8:Q8"/>
    <mergeCell ref="R8:T10"/>
    <mergeCell ref="U8:U14"/>
    <mergeCell ref="J9:M10"/>
  </mergeCells>
  <printOptions horizontalCentered="1"/>
  <pageMargins left="0.31496062992125984" right="0.23622047244094491" top="0.51181102362204722" bottom="0.74803149606299213" header="0.31496062992125984" footer="0.31496062992125984"/>
  <pageSetup paperSize="8" scale="49" firstPageNumber="42" fitToHeight="0" orientation="landscape" useFirstPageNumber="1" horizontalDpi="300" verticalDpi="300" r:id="rId1"/>
  <headerFooter>
    <oddFooter>&amp;R&amp;"Times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Central Bank of Russian Federation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Сидоров Ю.А.</dc:creator>
  <cp:lastModifiedBy>Калинин Константин Николаевич</cp:lastModifiedBy>
  <cp:lastPrinted>2018-12-25T12:52:35Z</cp:lastPrinted>
  <dcterms:created xsi:type="dcterms:W3CDTF">2017-11-14T09:57:31Z</dcterms:created>
  <dcterms:modified xsi:type="dcterms:W3CDTF">2023-11-13T04:17:22Z</dcterms:modified>
</cp:coreProperties>
</file>