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zrtm\Yuval\COVID-19 Infaltion\"/>
    </mc:Choice>
  </mc:AlternateContent>
  <bookViews>
    <workbookView xWindow="2085" yWindow="2085" windowWidth="14400" windowHeight="7365" firstSheet="1" activeTab="1"/>
  </bookViews>
  <sheets>
    <sheet name="FAME Persistence2" sheetId="3" state="veryHidden" r:id="rId1"/>
    <sheet name="Prices Monthly Change Rates" sheetId="2" r:id="rId2"/>
    <sheet name="Weights" sheetId="1" r:id="rId3"/>
    <sheet name="Adjusted Monthly Inflation" sheetId="4" r:id="rId4"/>
    <sheet name="Adjusted 12-Month Inflation" sheetId="7" r:id="rId5"/>
  </sheets>
  <definedNames>
    <definedName name="_xlnm._FilterDatabase" localSheetId="1" hidden="1">'Prices Monthly Change Rates'!$A$1:$U$12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0" i="1" l="1"/>
  <c r="L20" i="1" s="1"/>
  <c r="B14" i="4" l="1"/>
  <c r="C14" i="4"/>
  <c r="D14" i="4"/>
  <c r="E14" i="4"/>
  <c r="F14" i="4"/>
  <c r="G14" i="4"/>
  <c r="H14" i="4"/>
  <c r="I14" i="4"/>
  <c r="J14" i="4"/>
  <c r="K14" i="4"/>
  <c r="B15" i="4"/>
  <c r="C15" i="4"/>
  <c r="D15" i="4"/>
  <c r="E15" i="4"/>
  <c r="F15" i="4"/>
  <c r="G15" i="4"/>
  <c r="H15" i="4"/>
  <c r="I15" i="4"/>
  <c r="J15" i="4"/>
  <c r="K15" i="4"/>
  <c r="B16" i="4"/>
  <c r="C16" i="4"/>
  <c r="D16" i="4"/>
  <c r="E16" i="4"/>
  <c r="F16" i="4"/>
  <c r="G16" i="4"/>
  <c r="H16" i="4"/>
  <c r="I16" i="4"/>
  <c r="J16" i="4"/>
  <c r="K16" i="4"/>
  <c r="L14" i="1"/>
  <c r="L15" i="1"/>
  <c r="L16" i="1"/>
  <c r="L15" i="4" l="1"/>
  <c r="D27" i="7" s="1"/>
  <c r="L16" i="4"/>
  <c r="D28" i="7" s="1"/>
  <c r="L14" i="4"/>
  <c r="D26" i="7" s="1"/>
  <c r="B13" i="4"/>
  <c r="C13" i="4"/>
  <c r="D13" i="4"/>
  <c r="E13" i="4"/>
  <c r="F13" i="4"/>
  <c r="G13" i="4"/>
  <c r="H13" i="4"/>
  <c r="I13" i="4"/>
  <c r="J13" i="4"/>
  <c r="K13" i="4"/>
  <c r="L13" i="4" l="1"/>
  <c r="D25" i="7" s="1"/>
  <c r="L13" i="1"/>
  <c r="B4" i="4" l="1"/>
  <c r="C4" i="4"/>
  <c r="D4" i="4"/>
  <c r="E4" i="4"/>
  <c r="F4" i="4"/>
  <c r="G4" i="4"/>
  <c r="H4" i="4"/>
  <c r="I4" i="4"/>
  <c r="J4" i="4"/>
  <c r="K4" i="4"/>
  <c r="B5" i="4"/>
  <c r="C5" i="4"/>
  <c r="D5" i="4"/>
  <c r="E5" i="4"/>
  <c r="F5" i="4"/>
  <c r="G5" i="4"/>
  <c r="H5" i="4"/>
  <c r="I5" i="4"/>
  <c r="J5" i="4"/>
  <c r="K5" i="4"/>
  <c r="B6" i="4"/>
  <c r="C6" i="4"/>
  <c r="D6" i="4"/>
  <c r="E6" i="4"/>
  <c r="F6" i="4"/>
  <c r="G6" i="4"/>
  <c r="H6" i="4"/>
  <c r="I6" i="4"/>
  <c r="J6" i="4"/>
  <c r="K6" i="4"/>
  <c r="B7" i="4"/>
  <c r="C7" i="4"/>
  <c r="D7" i="4"/>
  <c r="E7" i="4"/>
  <c r="F7" i="4"/>
  <c r="G7" i="4"/>
  <c r="H7" i="4"/>
  <c r="I7" i="4"/>
  <c r="J7" i="4"/>
  <c r="K7" i="4"/>
  <c r="B8" i="4"/>
  <c r="C8" i="4"/>
  <c r="D8" i="4"/>
  <c r="E8" i="4"/>
  <c r="F8" i="4"/>
  <c r="G8" i="4"/>
  <c r="H8" i="4"/>
  <c r="I8" i="4"/>
  <c r="J8" i="4"/>
  <c r="K8" i="4"/>
  <c r="B9" i="4"/>
  <c r="C9" i="4"/>
  <c r="D9" i="4"/>
  <c r="E9" i="4"/>
  <c r="F9" i="4"/>
  <c r="G9" i="4"/>
  <c r="H9" i="4"/>
  <c r="I9" i="4"/>
  <c r="J9" i="4"/>
  <c r="K9" i="4"/>
  <c r="B10" i="4"/>
  <c r="C10" i="4"/>
  <c r="D10" i="4"/>
  <c r="E10" i="4"/>
  <c r="F10" i="4"/>
  <c r="G10" i="4"/>
  <c r="H10" i="4"/>
  <c r="I10" i="4"/>
  <c r="J10" i="4"/>
  <c r="K10" i="4"/>
  <c r="B11" i="4"/>
  <c r="C11" i="4"/>
  <c r="D11" i="4"/>
  <c r="E11" i="4"/>
  <c r="F11" i="4"/>
  <c r="G11" i="4"/>
  <c r="H11" i="4"/>
  <c r="I11" i="4"/>
  <c r="J11" i="4"/>
  <c r="K11" i="4"/>
  <c r="B12" i="4"/>
  <c r="C12" i="4"/>
  <c r="D12" i="4"/>
  <c r="E12" i="4"/>
  <c r="F12" i="4"/>
  <c r="G12" i="4"/>
  <c r="H12" i="4"/>
  <c r="I12" i="4"/>
  <c r="J12" i="4"/>
  <c r="K12" i="4"/>
  <c r="L4" i="4" l="1"/>
  <c r="D16" i="7" s="1"/>
  <c r="C16" i="7" s="1"/>
  <c r="L10" i="4"/>
  <c r="D22" i="7" s="1"/>
  <c r="L9" i="4"/>
  <c r="D21" i="7" s="1"/>
  <c r="L6" i="4"/>
  <c r="D18" i="7" s="1"/>
  <c r="L7" i="4"/>
  <c r="D19" i="7" s="1"/>
  <c r="L5" i="4"/>
  <c r="D17" i="7" s="1"/>
  <c r="L11" i="4"/>
  <c r="D23" i="7" s="1"/>
  <c r="L12" i="4"/>
  <c r="D24" i="7" s="1"/>
  <c r="L8" i="4"/>
  <c r="D20" i="7" s="1"/>
  <c r="C17" i="7" l="1"/>
  <c r="E16" i="7"/>
  <c r="E17" i="7" l="1"/>
  <c r="C18" i="7"/>
  <c r="L7" i="1"/>
  <c r="L4" i="1"/>
  <c r="L5" i="1"/>
  <c r="L9" i="1"/>
  <c r="L10" i="1"/>
  <c r="L11" i="1"/>
  <c r="L6" i="1"/>
  <c r="L8" i="1"/>
  <c r="L12" i="1"/>
  <c r="E18" i="7" l="1"/>
  <c r="C19" i="7"/>
  <c r="E19" i="7" l="1"/>
  <c r="C20" i="7"/>
  <c r="C21" i="7" l="1"/>
  <c r="E20" i="7"/>
  <c r="E21" i="7" l="1"/>
  <c r="C22" i="7"/>
  <c r="E22" i="7" l="1"/>
  <c r="C23" i="7"/>
  <c r="E23" i="7" l="1"/>
  <c r="C24" i="7"/>
  <c r="C25" i="7" l="1"/>
  <c r="E24" i="7"/>
  <c r="E25" i="7" l="1"/>
  <c r="C26" i="7"/>
  <c r="E26" i="7" l="1"/>
  <c r="C27" i="7"/>
  <c r="E27" i="7" l="1"/>
  <c r="C28" i="7"/>
  <c r="E28" i="7" s="1"/>
</calcChain>
</file>

<file path=xl/sharedStrings.xml><?xml version="1.0" encoding="utf-8"?>
<sst xmlns="http://schemas.openxmlformats.org/spreadsheetml/2006/main" count="65" uniqueCount="42">
  <si>
    <t>month</t>
  </si>
  <si>
    <t>Food</t>
  </si>
  <si>
    <t>Maintance</t>
  </si>
  <si>
    <t>Furniture</t>
  </si>
  <si>
    <t>Clotihng</t>
  </si>
  <si>
    <t>Health</t>
  </si>
  <si>
    <t>Education</t>
  </si>
  <si>
    <t>Entertainment</t>
  </si>
  <si>
    <t>Transnsport</t>
  </si>
  <si>
    <t>Misc</t>
  </si>
  <si>
    <t>Housing</t>
  </si>
  <si>
    <t>Month</t>
  </si>
  <si>
    <t>SUM</t>
  </si>
  <si>
    <t>CPI - Vegetables and Fruits</t>
  </si>
  <si>
    <t>CPI - Food</t>
  </si>
  <si>
    <t>CPI - Food meals away from home</t>
  </si>
  <si>
    <t>CPI - Accommodation</t>
  </si>
  <si>
    <t>CPI - home maintenance</t>
  </si>
  <si>
    <t>CPI - home maintenance - taxes</t>
  </si>
  <si>
    <t>CPI - home maintenance - electricity, gas and water for domestic consumption - electricity</t>
  </si>
  <si>
    <t>CPI - home maintenance - electricity, gas and water for domestic consumption - water</t>
  </si>
  <si>
    <t>CPI - furniture and household equipment</t>
  </si>
  <si>
    <t>CPI - Clothing and footwear</t>
  </si>
  <si>
    <t>CPI - education, culture and entertainment</t>
  </si>
  <si>
    <t>culture</t>
  </si>
  <si>
    <t>CPI - Health</t>
  </si>
  <si>
    <t>CPI - Transport and communications</t>
  </si>
  <si>
    <t>CPI - Transport and Communications - Transport</t>
  </si>
  <si>
    <t>CPI - Transport and Communications - Transport - Private vehicles and maintenance</t>
  </si>
  <si>
    <t>CPI - Transport and Communications - Transport - Travel pressed to Israel</t>
  </si>
  <si>
    <t>CPI - Miscellaneous</t>
  </si>
  <si>
    <t>General Index</t>
  </si>
  <si>
    <t>DATE</t>
  </si>
  <si>
    <t>Official Inflation CBS</t>
  </si>
  <si>
    <t>Overall "adjusted"</t>
  </si>
  <si>
    <t xml:space="preserve"> Indicie Contribution to Adjusted Monthly Inflation</t>
  </si>
  <si>
    <t>covid cpi (march 20 &amp; onwards)</t>
  </si>
  <si>
    <t>COVID-19 Monthly Inflation</t>
  </si>
  <si>
    <t>COVID-19 12-Month Inflation</t>
  </si>
  <si>
    <t>Official cpi</t>
  </si>
  <si>
    <t>Adjusted Weights from R Code</t>
  </si>
  <si>
    <t xml:space="preserve">Official Weights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</si>
</sst>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3" formatCode="_ * #,##0.00_ ;_ * \-#,##0.00_ ;_ * &quot;-&quot;??_ ;_ @_ "/>
    <numFmt numFmtId="164" formatCode="#,##0.0"/>
    <numFmt numFmtId="165" formatCode="mmmm"/>
    <numFmt numFmtId="166" formatCode="#,##0.0000"/>
    <numFmt numFmtId="167" formatCode="#,##0.00000"/>
    <numFmt numFmtId="168" formatCode="0.00000"/>
    <numFmt numFmtId="169" formatCode="0.0"/>
    <numFmt numFmtId="177" formatCode="[$-409]mmmm\-yy;@"/>
  </numFmts>
  <fonts count="8" x14ac:knownFonts="1"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b/>
      <sz val="11"/>
      <color theme="1"/>
      <name val="Arial"/>
      <family val="2"/>
      <scheme val="minor"/>
    </font>
    <font>
      <sz val="10"/>
      <name val="Arial"/>
      <family val="2"/>
    </font>
    <font>
      <b/>
      <u/>
      <sz val="11"/>
      <color theme="1"/>
      <name val="Arial"/>
      <family val="2"/>
      <scheme val="minor"/>
    </font>
    <font>
      <sz val="8"/>
      <color rgb="FFFFFFFF"/>
      <name val="Segoe UI"/>
      <family val="2"/>
    </font>
    <font>
      <sz val="8"/>
      <color theme="1"/>
      <name val="Segoe UI"/>
      <family val="2"/>
    </font>
    <font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3" fillId="0" borderId="0"/>
    <xf numFmtId="0" fontId="1" fillId="0" borderId="0"/>
  </cellStyleXfs>
  <cellXfs count="35">
    <xf numFmtId="0" fontId="0" fillId="0" borderId="0" xfId="0"/>
    <xf numFmtId="14" fontId="2" fillId="0" borderId="0" xfId="0" applyNumberFormat="1" applyFont="1"/>
    <xf numFmtId="164" fontId="2" fillId="0" borderId="0" xfId="0" applyNumberFormat="1" applyFont="1" applyAlignment="1">
      <alignment horizontal="center"/>
    </xf>
    <xf numFmtId="0" fontId="2" fillId="0" borderId="0" xfId="0" applyFont="1"/>
    <xf numFmtId="14" fontId="0" fillId="0" borderId="0" xfId="0" applyNumberFormat="1"/>
    <xf numFmtId="164" fontId="0" fillId="0" borderId="0" xfId="0" applyNumberFormat="1" applyAlignment="1">
      <alignment horizontal="center"/>
    </xf>
    <xf numFmtId="0" fontId="0" fillId="0" borderId="0" xfId="0" applyNumberFormat="1"/>
    <xf numFmtId="14" fontId="0" fillId="0" borderId="0" xfId="0" applyNumberFormat="1" applyAlignment="1">
      <alignment horizontal="center"/>
    </xf>
    <xf numFmtId="0" fontId="0" fillId="0" borderId="0" xfId="0" quotePrefix="1"/>
    <xf numFmtId="22" fontId="0" fillId="0" borderId="0" xfId="0" applyNumberFormat="1"/>
    <xf numFmtId="166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67" fontId="0" fillId="0" borderId="0" xfId="1" applyNumberFormat="1" applyFont="1" applyAlignment="1">
      <alignment horizontal="center"/>
    </xf>
    <xf numFmtId="19" fontId="0" fillId="0" borderId="0" xfId="0" applyNumberFormat="1"/>
    <xf numFmtId="168" fontId="3" fillId="0" borderId="0" xfId="2" applyNumberFormat="1" applyBorder="1" applyAlignment="1">
      <alignment horizontal="center"/>
    </xf>
    <xf numFmtId="169" fontId="0" fillId="0" borderId="0" xfId="0" applyNumberFormat="1"/>
    <xf numFmtId="0" fontId="0" fillId="0" borderId="0" xfId="0" applyBorder="1"/>
    <xf numFmtId="165" fontId="0" fillId="0" borderId="0" xfId="0" applyNumberFormat="1" applyBorder="1"/>
    <xf numFmtId="0" fontId="4" fillId="0" borderId="0" xfId="0" applyFont="1" applyAlignme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177" fontId="2" fillId="0" borderId="0" xfId="0" applyNumberFormat="1" applyFont="1" applyAlignment="1">
      <alignment horizontal="left"/>
    </xf>
    <xf numFmtId="177" fontId="2" fillId="0" borderId="0" xfId="0" applyNumberFormat="1" applyFont="1" applyBorder="1" applyAlignment="1">
      <alignment horizontal="left"/>
    </xf>
    <xf numFmtId="0" fontId="0" fillId="0" borderId="0" xfId="0" applyAlignment="1">
      <alignment horizontal="left"/>
    </xf>
    <xf numFmtId="167" fontId="0" fillId="0" borderId="0" xfId="0" applyNumberFormat="1" applyAlignment="1">
      <alignment horizontal="left"/>
    </xf>
    <xf numFmtId="14" fontId="2" fillId="0" borderId="0" xfId="0" applyNumberFormat="1" applyFont="1" applyAlignment="1">
      <alignment horizontal="center"/>
    </xf>
    <xf numFmtId="4" fontId="7" fillId="0" borderId="0" xfId="0" applyNumberFormat="1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 wrapText="1"/>
    </xf>
    <xf numFmtId="4" fontId="7" fillId="0" borderId="0" xfId="0" applyNumberFormat="1" applyFont="1" applyBorder="1" applyAlignment="1">
      <alignment horizontal="center" vertical="center"/>
    </xf>
    <xf numFmtId="2" fontId="0" fillId="0" borderId="0" xfId="0" applyNumberFormat="1" applyAlignment="1">
      <alignment horizontal="left"/>
    </xf>
  </cellXfs>
  <cellStyles count="4">
    <cellStyle name="Comma" xfId="1" builtinId="3"/>
    <cellStyle name="Normal" xfId="0" builtinId="0"/>
    <cellStyle name="Normal 12" xfId="3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0"/>
  <sheetViews>
    <sheetView rightToLeft="1" workbookViewId="0"/>
  </sheetViews>
  <sheetFormatPr defaultRowHeight="14.25" x14ac:dyDescent="0.2"/>
  <sheetData>
    <row r="2" spans="1:11" x14ac:dyDescent="0.2">
      <c r="A2" s="8"/>
      <c r="E2" s="9"/>
      <c r="G2" s="8"/>
      <c r="H2" s="8"/>
      <c r="I2" s="8"/>
      <c r="K2" s="8"/>
    </row>
    <row r="3" spans="1:11" x14ac:dyDescent="0.2">
      <c r="A3" s="8"/>
      <c r="E3" s="9"/>
      <c r="G3" s="8"/>
      <c r="H3" s="8"/>
      <c r="I3" s="8"/>
      <c r="K3" s="8"/>
    </row>
    <row r="4" spans="1:11" x14ac:dyDescent="0.2">
      <c r="A4" s="8"/>
      <c r="E4" s="9"/>
      <c r="G4" s="8"/>
      <c r="H4" s="8"/>
      <c r="I4" s="8"/>
      <c r="K4" s="8"/>
    </row>
    <row r="5" spans="1:11" x14ac:dyDescent="0.2">
      <c r="A5" s="8"/>
      <c r="E5" s="9"/>
      <c r="G5" s="8"/>
      <c r="H5" s="8"/>
      <c r="I5" s="8"/>
      <c r="K5" s="8"/>
    </row>
    <row r="6" spans="1:11" x14ac:dyDescent="0.2">
      <c r="A6" s="8"/>
      <c r="E6" s="9"/>
      <c r="G6" s="8"/>
      <c r="H6" s="8"/>
      <c r="I6" s="8"/>
      <c r="K6" s="8"/>
    </row>
    <row r="7" spans="1:11" x14ac:dyDescent="0.2">
      <c r="A7" s="8"/>
      <c r="E7" s="9"/>
      <c r="G7" s="8"/>
      <c r="H7" s="8"/>
      <c r="I7" s="8"/>
      <c r="K7" s="8"/>
    </row>
    <row r="8" spans="1:11" x14ac:dyDescent="0.2">
      <c r="A8" s="8"/>
      <c r="E8" s="9"/>
      <c r="G8" s="8"/>
      <c r="H8" s="8"/>
      <c r="I8" s="8"/>
      <c r="K8" s="8"/>
    </row>
    <row r="9" spans="1:11" x14ac:dyDescent="0.2">
      <c r="A9" s="8"/>
      <c r="E9" s="9"/>
      <c r="G9" s="8"/>
      <c r="H9" s="8"/>
      <c r="I9" s="8"/>
      <c r="K9" s="8"/>
    </row>
    <row r="10" spans="1:11" x14ac:dyDescent="0.2">
      <c r="A10" s="8"/>
      <c r="E10" s="9"/>
      <c r="G10" s="8"/>
      <c r="H10" s="8"/>
      <c r="I10" s="8"/>
      <c r="K10" s="8"/>
    </row>
    <row r="11" spans="1:11" x14ac:dyDescent="0.2">
      <c r="A11" s="8"/>
      <c r="E11" s="9"/>
      <c r="G11" s="8"/>
      <c r="H11" s="8"/>
      <c r="I11" s="8"/>
      <c r="K11" s="8"/>
    </row>
    <row r="12" spans="1:11" x14ac:dyDescent="0.2">
      <c r="A12" s="8"/>
      <c r="E12" s="9"/>
      <c r="G12" s="8"/>
      <c r="H12" s="8"/>
      <c r="I12" s="8"/>
      <c r="K12" s="8"/>
    </row>
    <row r="13" spans="1:11" x14ac:dyDescent="0.2">
      <c r="A13" s="8"/>
      <c r="E13" s="9"/>
      <c r="G13" s="8"/>
      <c r="H13" s="8"/>
      <c r="I13" s="8"/>
      <c r="K13" s="8"/>
    </row>
    <row r="14" spans="1:11" x14ac:dyDescent="0.2">
      <c r="A14" s="8"/>
      <c r="E14" s="9"/>
      <c r="G14" s="8"/>
      <c r="H14" s="8"/>
      <c r="I14" s="8"/>
      <c r="K14" s="8"/>
    </row>
    <row r="15" spans="1:11" x14ac:dyDescent="0.2">
      <c r="A15" s="8"/>
      <c r="E15" s="9"/>
      <c r="G15" s="8"/>
      <c r="H15" s="8"/>
      <c r="I15" s="8"/>
      <c r="K15" s="8"/>
    </row>
    <row r="16" spans="1:11" x14ac:dyDescent="0.2">
      <c r="A16" s="8"/>
      <c r="E16" s="9"/>
      <c r="G16" s="8"/>
      <c r="H16" s="8"/>
      <c r="I16" s="8"/>
      <c r="K16" s="8"/>
    </row>
    <row r="17" spans="1:11" x14ac:dyDescent="0.2">
      <c r="A17" s="8"/>
      <c r="E17" s="9"/>
      <c r="G17" s="8"/>
      <c r="H17" s="8"/>
      <c r="I17" s="8"/>
      <c r="K17" s="8"/>
    </row>
    <row r="18" spans="1:11" x14ac:dyDescent="0.2">
      <c r="A18" s="8"/>
      <c r="E18" s="9"/>
      <c r="G18" s="8"/>
      <c r="H18" s="8"/>
      <c r="I18" s="8"/>
      <c r="K18" s="8"/>
    </row>
    <row r="19" spans="1:11" x14ac:dyDescent="0.2">
      <c r="A19" s="8"/>
      <c r="E19" s="9"/>
      <c r="G19" s="8"/>
      <c r="H19" s="8"/>
      <c r="I19" s="8"/>
      <c r="K19" s="8"/>
    </row>
    <row r="20" spans="1:11" x14ac:dyDescent="0.2">
      <c r="A20" s="8"/>
      <c r="E20" s="9"/>
      <c r="G20" s="8"/>
      <c r="H20" s="8"/>
      <c r="I20" s="8"/>
      <c r="K20" s="8"/>
    </row>
    <row r="21" spans="1:11" x14ac:dyDescent="0.2">
      <c r="A21" s="8"/>
      <c r="E21" s="9"/>
      <c r="G21" s="8"/>
      <c r="H21" s="8"/>
      <c r="I21" s="8"/>
      <c r="K21" s="8"/>
    </row>
    <row r="22" spans="1:11" x14ac:dyDescent="0.2">
      <c r="A22" s="8"/>
      <c r="E22" s="9"/>
      <c r="G22" s="8"/>
      <c r="H22" s="8"/>
      <c r="I22" s="8"/>
      <c r="K22" s="8"/>
    </row>
    <row r="23" spans="1:11" x14ac:dyDescent="0.2">
      <c r="A23" s="8"/>
      <c r="E23" s="13"/>
      <c r="G23" s="8"/>
      <c r="H23" s="8"/>
      <c r="I23" s="8"/>
      <c r="K23" s="8"/>
    </row>
    <row r="24" spans="1:11" x14ac:dyDescent="0.2">
      <c r="A24" s="8"/>
      <c r="E24" s="9"/>
      <c r="G24" s="8"/>
      <c r="H24" s="8"/>
      <c r="I24" s="8"/>
      <c r="K24" s="8"/>
    </row>
    <row r="25" spans="1:11" x14ac:dyDescent="0.2">
      <c r="A25" s="8"/>
      <c r="E25" s="9"/>
      <c r="G25" s="8"/>
      <c r="H25" s="8"/>
      <c r="I25" s="8"/>
      <c r="K25" s="8"/>
    </row>
    <row r="26" spans="1:11" x14ac:dyDescent="0.2">
      <c r="A26" s="8"/>
      <c r="E26" s="9"/>
      <c r="G26" s="8"/>
      <c r="H26" s="8"/>
      <c r="I26" s="8"/>
      <c r="K26" s="8"/>
    </row>
    <row r="27" spans="1:11" x14ac:dyDescent="0.2">
      <c r="A27" s="8"/>
      <c r="E27" s="9"/>
      <c r="G27" s="8"/>
      <c r="H27" s="8"/>
      <c r="I27" s="8"/>
      <c r="K27" s="8"/>
    </row>
    <row r="28" spans="1:11" x14ac:dyDescent="0.2">
      <c r="A28" s="8"/>
      <c r="E28" s="9"/>
      <c r="G28" s="8"/>
      <c r="H28" s="8"/>
      <c r="I28" s="8"/>
      <c r="K28" s="8"/>
    </row>
    <row r="29" spans="1:11" x14ac:dyDescent="0.2">
      <c r="A29" s="8"/>
      <c r="E29" s="9"/>
      <c r="G29" s="8"/>
      <c r="H29" s="8"/>
      <c r="I29" s="8"/>
      <c r="K29" s="8"/>
    </row>
    <row r="30" spans="1:11" x14ac:dyDescent="0.2">
      <c r="A30" s="8"/>
      <c r="E30" s="13"/>
      <c r="G30" s="8"/>
      <c r="H30" s="8"/>
      <c r="I30" s="8"/>
      <c r="K30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3"/>
  <sheetViews>
    <sheetView tabSelected="1" workbookViewId="0">
      <selection activeCell="U17" sqref="U17"/>
    </sheetView>
  </sheetViews>
  <sheetFormatPr defaultRowHeight="14.25" x14ac:dyDescent="0.2"/>
  <cols>
    <col min="1" max="1" width="13.375" style="4" bestFit="1" customWidth="1"/>
    <col min="2" max="2" width="27.625" style="5" bestFit="1" customWidth="1"/>
    <col min="3" max="3" width="20.5" style="5" bestFit="1" customWidth="1"/>
    <col min="4" max="4" width="36.125" style="5" bestFit="1" customWidth="1"/>
    <col min="5" max="5" width="20.625" style="5" bestFit="1" customWidth="1"/>
    <col min="6" max="6" width="28.5" style="5" bestFit="1" customWidth="1"/>
    <col min="7" max="7" width="35.625" style="5" bestFit="1" customWidth="1"/>
    <col min="8" max="8" width="81.5" style="5" bestFit="1" customWidth="1"/>
    <col min="9" max="9" width="72.5" style="5" bestFit="1" customWidth="1"/>
    <col min="10" max="10" width="34.25" style="5" bestFit="1" customWidth="1"/>
    <col min="11" max="11" width="23.5" style="5" bestFit="1" customWidth="1"/>
    <col min="12" max="12" width="33.125" style="5" bestFit="1" customWidth="1"/>
    <col min="13" max="13" width="9" style="5" bestFit="1" customWidth="1"/>
    <col min="14" max="14" width="8" style="5" bestFit="1" customWidth="1"/>
    <col min="15" max="15" width="23.25" style="5" bestFit="1" customWidth="1"/>
    <col min="16" max="16" width="31.75" style="5" bestFit="1" customWidth="1"/>
    <col min="17" max="17" width="39.75" style="5" bestFit="1" customWidth="1"/>
    <col min="18" max="18" width="56" style="5" bestFit="1" customWidth="1"/>
    <col min="19" max="19" width="68.125" style="5" bestFit="1" customWidth="1"/>
    <col min="20" max="20" width="22.25" style="5" bestFit="1" customWidth="1"/>
    <col min="21" max="21" width="13.375" style="5" bestFit="1" customWidth="1"/>
  </cols>
  <sheetData>
    <row r="1" spans="1:21" s="3" customFormat="1" ht="15" x14ac:dyDescent="0.25">
      <c r="A1" s="1" t="s">
        <v>32</v>
      </c>
      <c r="B1" s="1" t="s">
        <v>13</v>
      </c>
      <c r="C1" s="1" t="s">
        <v>14</v>
      </c>
      <c r="D1" s="1" t="s">
        <v>15</v>
      </c>
      <c r="E1" s="1" t="s">
        <v>16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6</v>
      </c>
      <c r="N1" s="1" t="s">
        <v>24</v>
      </c>
      <c r="O1" s="1" t="s">
        <v>25</v>
      </c>
      <c r="P1" s="1" t="s">
        <v>26</v>
      </c>
      <c r="Q1" s="1" t="s">
        <v>27</v>
      </c>
      <c r="R1" s="1" t="s">
        <v>28</v>
      </c>
      <c r="S1" s="1" t="s">
        <v>29</v>
      </c>
      <c r="T1" s="1" t="s">
        <v>30</v>
      </c>
      <c r="U1" s="1" t="s">
        <v>31</v>
      </c>
    </row>
    <row r="2" spans="1:21" s="3" customFormat="1" ht="15" x14ac:dyDescent="0.25">
      <c r="A2" s="21">
        <v>43831</v>
      </c>
      <c r="B2" s="11">
        <v>2.4875621890547261</v>
      </c>
      <c r="C2" s="11">
        <v>-0.49261083743842304</v>
      </c>
      <c r="D2" s="11">
        <v>0</v>
      </c>
      <c r="E2" s="11">
        <v>-0.38722168441431837</v>
      </c>
      <c r="F2" s="11">
        <v>-9.7943192948080071E-2</v>
      </c>
      <c r="G2" s="11">
        <v>1.8018018018018056</v>
      </c>
      <c r="H2" s="11">
        <v>-4.046242774566478</v>
      </c>
      <c r="I2" s="11">
        <v>3.6414565826330403</v>
      </c>
      <c r="J2" s="11">
        <v>-0.20725388601036121</v>
      </c>
      <c r="K2" s="11">
        <v>-6.3745019920318668</v>
      </c>
      <c r="L2" s="11">
        <v>-0.49603174603174427</v>
      </c>
      <c r="M2" s="11">
        <v>-0.19417475728155109</v>
      </c>
      <c r="N2" s="11">
        <v>-0.81300813008130524</v>
      </c>
      <c r="O2" s="11">
        <v>9.9999999999988987E-2</v>
      </c>
      <c r="P2" s="11">
        <v>-0.10193679918449883</v>
      </c>
      <c r="Q2" s="11">
        <v>-0.10152284263958977</v>
      </c>
      <c r="R2" s="11">
        <v>0.10111223458038054</v>
      </c>
      <c r="S2" s="11">
        <v>-0.51706308169595649</v>
      </c>
      <c r="T2" s="11">
        <v>-0.30181086519116551</v>
      </c>
      <c r="U2" s="11">
        <v>-0.39682539682538431</v>
      </c>
    </row>
    <row r="3" spans="1:21" s="3" customFormat="1" ht="15" x14ac:dyDescent="0.25">
      <c r="A3" s="22">
        <v>43862</v>
      </c>
      <c r="B3" s="11">
        <v>1.5533980582524309</v>
      </c>
      <c r="C3" s="11">
        <v>0</v>
      </c>
      <c r="D3" s="11">
        <v>9.8135426889101041E-2</v>
      </c>
      <c r="E3" s="11">
        <v>0</v>
      </c>
      <c r="F3" s="11">
        <v>0</v>
      </c>
      <c r="G3" s="11">
        <v>-9.8328416912496497E-2</v>
      </c>
      <c r="H3" s="11">
        <v>0</v>
      </c>
      <c r="I3" s="11">
        <v>0</v>
      </c>
      <c r="J3" s="11">
        <v>0.41536863966771254</v>
      </c>
      <c r="K3" s="11">
        <v>-3.0851063829787306</v>
      </c>
      <c r="L3" s="11">
        <v>0.19940179461614971</v>
      </c>
      <c r="M3" s="11">
        <v>0</v>
      </c>
      <c r="N3" s="11">
        <v>0.30737704918033515</v>
      </c>
      <c r="O3" s="11">
        <v>-9.9900099900096517E-2</v>
      </c>
      <c r="P3" s="11">
        <v>-0.61224489795917991</v>
      </c>
      <c r="Q3" s="11">
        <v>-0.50813008130080606</v>
      </c>
      <c r="R3" s="11">
        <v>-0.40404040404040664</v>
      </c>
      <c r="S3" s="11">
        <v>-0.93555093555094393</v>
      </c>
      <c r="T3" s="11">
        <v>0.20181634712410634</v>
      </c>
      <c r="U3" s="11">
        <v>-9.960159362549792E-2</v>
      </c>
    </row>
    <row r="4" spans="1:21" s="3" customFormat="1" ht="15" x14ac:dyDescent="0.25">
      <c r="A4" s="21">
        <v>43891</v>
      </c>
      <c r="B4" s="11">
        <v>-0.47801147227534146</v>
      </c>
      <c r="C4" s="11">
        <v>0.59405940594059459</v>
      </c>
      <c r="D4" s="11">
        <v>0</v>
      </c>
      <c r="E4" s="11">
        <v>0.87463556851310464</v>
      </c>
      <c r="F4" s="11">
        <v>9.8039215686274161E-2</v>
      </c>
      <c r="G4" s="11">
        <v>0.3937007874015741</v>
      </c>
      <c r="H4" s="11">
        <v>0</v>
      </c>
      <c r="I4" s="11">
        <v>0</v>
      </c>
      <c r="J4" s="11">
        <v>0.5170630816959676</v>
      </c>
      <c r="K4" s="11">
        <v>3.1833150384193321</v>
      </c>
      <c r="L4" s="11">
        <v>0.29850746268655914</v>
      </c>
      <c r="M4" s="11">
        <v>0.19455252918287869</v>
      </c>
      <c r="N4" s="11">
        <v>0.40858018386107364</v>
      </c>
      <c r="O4" s="11">
        <v>-9.9999999999988987E-2</v>
      </c>
      <c r="P4" s="11">
        <v>0.20533880903488289</v>
      </c>
      <c r="Q4" s="11">
        <v>0.20429009193052572</v>
      </c>
      <c r="R4" s="11">
        <v>0</v>
      </c>
      <c r="S4" s="11">
        <v>0.62959076600210828</v>
      </c>
      <c r="T4" s="11">
        <v>0.10070493454179541</v>
      </c>
      <c r="U4" s="11">
        <v>0.39880358923229942</v>
      </c>
    </row>
    <row r="5" spans="1:21" s="3" customFormat="1" ht="15" x14ac:dyDescent="0.25">
      <c r="A5" s="22">
        <v>43922</v>
      </c>
      <c r="B5" s="11">
        <v>4.8030739673390999</v>
      </c>
      <c r="C5" s="11">
        <v>0.68897637795275468</v>
      </c>
      <c r="D5" s="11">
        <v>0.19607843137254832</v>
      </c>
      <c r="E5" s="11">
        <v>-0.19267822736029894</v>
      </c>
      <c r="F5" s="11">
        <v>-0.19588638589616014</v>
      </c>
      <c r="G5" s="11">
        <v>-0.29411764705882248</v>
      </c>
      <c r="H5" s="11">
        <v>0</v>
      </c>
      <c r="I5" s="11">
        <v>0</v>
      </c>
      <c r="J5" s="11">
        <v>0.41152263374484299</v>
      </c>
      <c r="K5" s="11">
        <v>2.4468085106382764</v>
      </c>
      <c r="L5" s="11">
        <v>-9.9206349206337752E-2</v>
      </c>
      <c r="M5" s="11">
        <v>-9.7087378640769995E-2</v>
      </c>
      <c r="N5" s="11">
        <v>-0.10172939979653517</v>
      </c>
      <c r="O5" s="11">
        <v>-0.10010010010010895</v>
      </c>
      <c r="P5" s="11">
        <v>-2.9713114754098324</v>
      </c>
      <c r="Q5" s="11">
        <v>-3.2619775739041623</v>
      </c>
      <c r="R5" s="11">
        <v>-4.5638945233265726</v>
      </c>
      <c r="S5" s="11">
        <v>-0.20855057351408801</v>
      </c>
      <c r="T5" s="11">
        <v>-0.30181086519116551</v>
      </c>
      <c r="U5" s="11">
        <v>-0.29791459781529639</v>
      </c>
    </row>
    <row r="6" spans="1:21" s="3" customFormat="1" ht="15" x14ac:dyDescent="0.25">
      <c r="A6" s="21">
        <v>43952</v>
      </c>
      <c r="B6" s="12">
        <v>0.91659028414297072</v>
      </c>
      <c r="C6" s="11">
        <v>-0.87976539589441627</v>
      </c>
      <c r="D6" s="11">
        <v>0.29354207436398383</v>
      </c>
      <c r="E6" s="11">
        <v>-0.28957528957528345</v>
      </c>
      <c r="F6" s="11">
        <v>9.8135426889101041E-2</v>
      </c>
      <c r="G6" s="11">
        <v>-0.29498525073745618</v>
      </c>
      <c r="H6" s="11">
        <v>0</v>
      </c>
      <c r="I6" s="11">
        <v>0</v>
      </c>
      <c r="J6" s="11">
        <v>-0.51229508196721785</v>
      </c>
      <c r="K6" s="11">
        <v>0.31152647975078995</v>
      </c>
      <c r="L6" s="11">
        <v>0</v>
      </c>
      <c r="M6" s="11">
        <v>-9.7181729834794339E-2</v>
      </c>
      <c r="N6" s="11">
        <v>0.3054989816700493</v>
      </c>
      <c r="O6" s="11">
        <v>-0.20040080160320661</v>
      </c>
      <c r="P6" s="11">
        <v>-0.42238648363251974</v>
      </c>
      <c r="Q6" s="11">
        <v>-0.52687038988409318</v>
      </c>
      <c r="R6" s="11">
        <v>-0.63761955366630207</v>
      </c>
      <c r="S6" s="11">
        <v>-0.41797283176593369</v>
      </c>
      <c r="T6" s="11">
        <v>0</v>
      </c>
      <c r="U6" s="11">
        <v>-0.29880478087649376</v>
      </c>
    </row>
    <row r="7" spans="1:21" s="3" customFormat="1" ht="15" x14ac:dyDescent="0.25">
      <c r="A7" s="22">
        <v>43983</v>
      </c>
      <c r="B7" s="11">
        <v>-6.085376930063557</v>
      </c>
      <c r="C7" s="11">
        <v>-0.19723865877712132</v>
      </c>
      <c r="D7" s="11">
        <v>-0.19512195121951237</v>
      </c>
      <c r="E7" s="11">
        <v>-9.6805421103574041E-2</v>
      </c>
      <c r="F7" s="11">
        <v>-9.8039215686263059E-2</v>
      </c>
      <c r="G7" s="11">
        <v>-9.8619329388582866E-2</v>
      </c>
      <c r="H7" s="11">
        <v>0</v>
      </c>
      <c r="I7" s="11">
        <v>0</v>
      </c>
      <c r="J7" s="11">
        <v>-0.20597322348092639</v>
      </c>
      <c r="K7" s="11">
        <v>-0.82815734989647449</v>
      </c>
      <c r="L7" s="11">
        <v>-0.49652432969214955</v>
      </c>
      <c r="M7" s="11">
        <v>0</v>
      </c>
      <c r="N7" s="11">
        <v>-1.2182741116751328</v>
      </c>
      <c r="O7" s="11">
        <v>-0.20080321285139702</v>
      </c>
      <c r="P7" s="11">
        <v>1.2725344644750836</v>
      </c>
      <c r="Q7" s="11">
        <v>1.4830508474576121</v>
      </c>
      <c r="R7" s="11">
        <v>2.0320855614973432</v>
      </c>
      <c r="S7" s="11">
        <v>0</v>
      </c>
      <c r="T7" s="11">
        <v>0</v>
      </c>
      <c r="U7" s="11">
        <v>-9.9900099900096517E-2</v>
      </c>
    </row>
    <row r="8" spans="1:21" ht="15" x14ac:dyDescent="0.25">
      <c r="A8" s="21">
        <v>44013</v>
      </c>
      <c r="B8" s="11">
        <v>0.58027079303675233</v>
      </c>
      <c r="C8" s="11">
        <v>9.8814229249000185E-2</v>
      </c>
      <c r="D8" s="11">
        <v>0.19550342130987275</v>
      </c>
      <c r="E8" s="11">
        <v>0.19379844961240345</v>
      </c>
      <c r="F8" s="11">
        <v>0</v>
      </c>
      <c r="G8" s="11">
        <v>9.8716683119470794E-2</v>
      </c>
      <c r="H8" s="11">
        <v>0</v>
      </c>
      <c r="I8" s="11">
        <v>0</v>
      </c>
      <c r="J8" s="11">
        <v>-0.51599587203302599</v>
      </c>
      <c r="K8" s="11">
        <v>-5.9498956158663958</v>
      </c>
      <c r="L8" s="11">
        <v>0.49900199600798611</v>
      </c>
      <c r="M8" s="11">
        <v>0</v>
      </c>
      <c r="N8" s="11">
        <v>1.1305241521068821</v>
      </c>
      <c r="O8" s="11">
        <v>0.30181086519114331</v>
      </c>
      <c r="P8" s="11">
        <v>0.83769633507853047</v>
      </c>
      <c r="Q8" s="11">
        <v>0.83507306889352151</v>
      </c>
      <c r="R8" s="11">
        <v>1.2578616352201255</v>
      </c>
      <c r="S8" s="11">
        <v>0.10493179433368471</v>
      </c>
      <c r="T8" s="11">
        <v>0.20181634712410634</v>
      </c>
      <c r="U8" s="11">
        <v>0.20000000000000018</v>
      </c>
    </row>
    <row r="9" spans="1:21" ht="15" x14ac:dyDescent="0.25">
      <c r="A9" s="22">
        <v>44044</v>
      </c>
      <c r="B9" s="11">
        <v>-9.6153846153845812E-2</v>
      </c>
      <c r="C9" s="11">
        <v>0</v>
      </c>
      <c r="D9" s="11">
        <v>-9.7560975609756184E-2</v>
      </c>
      <c r="E9" s="11">
        <v>-9.6711798839466123E-2</v>
      </c>
      <c r="F9" s="11">
        <v>9.8135426889101041E-2</v>
      </c>
      <c r="G9" s="11">
        <v>0.4930966469427922</v>
      </c>
      <c r="H9" s="11">
        <v>0</v>
      </c>
      <c r="I9" s="11">
        <v>0</v>
      </c>
      <c r="J9" s="11">
        <v>0</v>
      </c>
      <c r="K9" s="11">
        <v>-2.2197558268590489</v>
      </c>
      <c r="L9" s="11">
        <v>0.89374379344588917</v>
      </c>
      <c r="M9" s="11">
        <v>0</v>
      </c>
      <c r="N9" s="11">
        <v>1.9308943089430874</v>
      </c>
      <c r="O9" s="11">
        <v>-0.10030090270812808</v>
      </c>
      <c r="P9" s="11">
        <v>0</v>
      </c>
      <c r="Q9" s="11">
        <v>0.20703933747412417</v>
      </c>
      <c r="R9" s="11">
        <v>0.10351966873705098</v>
      </c>
      <c r="S9" s="11">
        <v>0</v>
      </c>
      <c r="T9" s="11">
        <v>-0.20140986908357972</v>
      </c>
      <c r="U9" s="11">
        <v>0</v>
      </c>
    </row>
    <row r="10" spans="1:21" ht="15" x14ac:dyDescent="0.25">
      <c r="A10" s="21">
        <v>44075</v>
      </c>
      <c r="B10" s="11">
        <v>2.8873917228104062</v>
      </c>
      <c r="C10" s="11">
        <v>-0.69101678183612902</v>
      </c>
      <c r="D10" s="11">
        <v>9.765625E-2</v>
      </c>
      <c r="E10" s="11">
        <v>0.29041626331074433</v>
      </c>
      <c r="F10" s="11">
        <v>-9.8039215686263059E-2</v>
      </c>
      <c r="G10" s="11">
        <v>0</v>
      </c>
      <c r="H10" s="11">
        <v>0</v>
      </c>
      <c r="I10" s="11">
        <v>0</v>
      </c>
      <c r="J10" s="11">
        <v>0.62240663900414717</v>
      </c>
      <c r="K10" s="11">
        <v>-0.34052213393870323</v>
      </c>
      <c r="L10" s="11">
        <v>-0.29527559055118058</v>
      </c>
      <c r="M10" s="11">
        <v>1.2645914396887115</v>
      </c>
      <c r="N10" s="11">
        <v>-2.0937188434695719</v>
      </c>
      <c r="O10" s="11">
        <v>-0.30120481927710108</v>
      </c>
      <c r="P10" s="11">
        <v>-0.10384215991692258</v>
      </c>
      <c r="Q10" s="11">
        <v>-0.20661157024793875</v>
      </c>
      <c r="R10" s="11">
        <v>-0.10341261633919352</v>
      </c>
      <c r="S10" s="11">
        <v>0</v>
      </c>
      <c r="T10" s="11">
        <v>0.10090817356207538</v>
      </c>
      <c r="U10" s="11">
        <v>-9.9800399201599443E-2</v>
      </c>
    </row>
    <row r="11" spans="1:21" ht="15" x14ac:dyDescent="0.25">
      <c r="A11" s="22">
        <v>44105</v>
      </c>
      <c r="B11" s="11">
        <v>2.7128157156220745</v>
      </c>
      <c r="C11" s="11">
        <v>0.39761431411531323</v>
      </c>
      <c r="D11" s="11">
        <v>9.7560975609756184E-2</v>
      </c>
      <c r="E11" s="11">
        <v>-9.6525096525090781E-2</v>
      </c>
      <c r="F11" s="11">
        <v>-0.39254170755643747</v>
      </c>
      <c r="G11" s="11">
        <v>0.19627085377820208</v>
      </c>
      <c r="H11" s="11">
        <v>0</v>
      </c>
      <c r="I11" s="11">
        <v>-5.7657657657657735</v>
      </c>
      <c r="J11" s="11">
        <v>0.20618556701030855</v>
      </c>
      <c r="K11" s="11">
        <v>3.6446469248291535</v>
      </c>
      <c r="L11" s="11">
        <v>0.19743336623889718</v>
      </c>
      <c r="M11" s="11">
        <v>0.19212295869357465</v>
      </c>
      <c r="N11" s="11">
        <v>0.10183299389001643</v>
      </c>
      <c r="O11" s="11">
        <v>0.10070493454179541</v>
      </c>
      <c r="P11" s="11">
        <v>0</v>
      </c>
      <c r="Q11" s="11">
        <v>0</v>
      </c>
      <c r="R11" s="11">
        <v>-0.10351966873706209</v>
      </c>
      <c r="S11" s="11">
        <v>0.20964360587001352</v>
      </c>
      <c r="T11" s="11">
        <v>0</v>
      </c>
      <c r="U11" s="11">
        <v>0.29970029970030065</v>
      </c>
    </row>
    <row r="12" spans="1:21" ht="15" x14ac:dyDescent="0.25">
      <c r="A12" s="21">
        <v>44136</v>
      </c>
      <c r="B12" s="11">
        <v>-2.2768670309653904</v>
      </c>
      <c r="C12" s="11">
        <v>9.9009900990076893E-2</v>
      </c>
      <c r="D12" s="11">
        <v>0</v>
      </c>
      <c r="E12" s="11">
        <v>-0.38647342995170586</v>
      </c>
      <c r="F12" s="11">
        <v>9.8522167487669066E-2</v>
      </c>
      <c r="G12" s="11">
        <v>-9.7943192948080071E-2</v>
      </c>
      <c r="H12" s="11">
        <v>0</v>
      </c>
      <c r="I12" s="11">
        <v>0.66921606118548471</v>
      </c>
      <c r="J12" s="11">
        <v>-0.92592592592594114</v>
      </c>
      <c r="K12" s="11">
        <v>4.1758241758241832</v>
      </c>
      <c r="L12" s="11">
        <v>-0.19704433497537144</v>
      </c>
      <c r="M12" s="11">
        <v>-9.5877277085321122E-2</v>
      </c>
      <c r="N12" s="11">
        <v>-0.10172939979653517</v>
      </c>
      <c r="O12" s="11">
        <v>0.1006036217303663</v>
      </c>
      <c r="P12" s="11">
        <v>-0.31185031185030354</v>
      </c>
      <c r="Q12" s="11">
        <v>-0.20703933747410197</v>
      </c>
      <c r="R12" s="11">
        <v>-0.20725388601037231</v>
      </c>
      <c r="S12" s="11">
        <v>-0.41841004184098862</v>
      </c>
      <c r="T12" s="11">
        <v>0.20161290322580072</v>
      </c>
      <c r="U12" s="11">
        <v>-0.19920318725099584</v>
      </c>
    </row>
    <row r="13" spans="1:21" ht="15" x14ac:dyDescent="0.25">
      <c r="A13" s="22">
        <v>44166</v>
      </c>
      <c r="B13" s="11">
        <v>-2.2367194780987698</v>
      </c>
      <c r="C13" s="11">
        <v>-0.19782393669632858</v>
      </c>
      <c r="D13" s="11">
        <v>9.746588693957392E-2</v>
      </c>
      <c r="E13" s="11">
        <v>0</v>
      </c>
      <c r="F13" s="11">
        <v>-9.8425196850382424E-2</v>
      </c>
      <c r="G13" s="11">
        <v>-0.19607843137255943</v>
      </c>
      <c r="H13" s="11">
        <v>0</v>
      </c>
      <c r="I13" s="11">
        <v>0</v>
      </c>
      <c r="J13" s="11">
        <v>0.10384215991692258</v>
      </c>
      <c r="K13" s="11">
        <v>-0.10548523206749261</v>
      </c>
      <c r="L13" s="11">
        <v>-0.29615004935833467</v>
      </c>
      <c r="M13" s="11">
        <v>-0.86372360844531038</v>
      </c>
      <c r="N13" s="11">
        <v>0.40733197556006573</v>
      </c>
      <c r="O13" s="11">
        <v>-0.10050251256280562</v>
      </c>
      <c r="P13" s="11">
        <v>0.10427528675702735</v>
      </c>
      <c r="Q13" s="11">
        <v>0.20746887966802685</v>
      </c>
      <c r="R13" s="11">
        <v>0.31152647975078995</v>
      </c>
      <c r="S13" s="11">
        <v>-0.10504201680673342</v>
      </c>
      <c r="T13" s="11">
        <v>-0.40241448692153181</v>
      </c>
      <c r="U13" s="11">
        <v>-9.9800399201599443E-2</v>
      </c>
    </row>
    <row r="14" spans="1:21" ht="15" x14ac:dyDescent="0.25">
      <c r="A14" s="22">
        <v>44197</v>
      </c>
      <c r="B14" s="11">
        <v>-2.6810281497166244</v>
      </c>
      <c r="C14" s="11">
        <v>0.29732058612985668</v>
      </c>
      <c r="D14" s="11">
        <v>0.10672335267183364</v>
      </c>
      <c r="E14" s="11">
        <v>0.29417966663201067</v>
      </c>
      <c r="F14" s="11">
        <v>0.29369983767053576</v>
      </c>
      <c r="G14" s="11">
        <v>1.0006836448999135</v>
      </c>
      <c r="H14" s="11">
        <v>-2.8000007910900737</v>
      </c>
      <c r="I14" s="11">
        <v>6.4843332665598385</v>
      </c>
      <c r="J14" s="11">
        <v>0.81659696408822313</v>
      </c>
      <c r="K14" s="11">
        <v>-9.6505788336837544</v>
      </c>
      <c r="L14" s="11">
        <v>8.8551256915980758E-4</v>
      </c>
      <c r="M14" s="11">
        <v>-0.29661706202489535</v>
      </c>
      <c r="N14" s="11">
        <v>9.4521335849417909E-2</v>
      </c>
      <c r="O14" s="11">
        <v>0.101005221516548</v>
      </c>
      <c r="P14" s="11">
        <v>0.50895962864159205</v>
      </c>
      <c r="Q14" s="11">
        <v>0.60000213530246871</v>
      </c>
      <c r="R14" s="11">
        <v>0.79554591489874316</v>
      </c>
      <c r="S14" s="11">
        <v>-8.1494911235957535E-2</v>
      </c>
      <c r="T14" s="11">
        <v>0.10181654583323319</v>
      </c>
      <c r="U14" s="11">
        <v>-0.10079711109964862</v>
      </c>
    </row>
    <row r="15" spans="1:21" ht="15" x14ac:dyDescent="0.25">
      <c r="A15" s="21">
        <v>44228</v>
      </c>
      <c r="B15" s="11">
        <v>1.2448132780082943</v>
      </c>
      <c r="C15" s="11">
        <v>9.9999999999988987E-2</v>
      </c>
      <c r="D15" s="11">
        <v>0.39840637450199168</v>
      </c>
      <c r="E15" s="11">
        <v>0.19980019980019303</v>
      </c>
      <c r="F15" s="11">
        <v>0</v>
      </c>
      <c r="G15" s="11">
        <v>0.29673590504453173</v>
      </c>
      <c r="H15" s="11">
        <v>0</v>
      </c>
      <c r="I15" s="11">
        <v>0</v>
      </c>
      <c r="J15" s="11">
        <v>0.39840637450199168</v>
      </c>
      <c r="K15" s="11">
        <v>0.54288816503800241</v>
      </c>
      <c r="L15" s="11">
        <v>0.19980019980019303</v>
      </c>
      <c r="M15" s="11">
        <v>0.20040080160321772</v>
      </c>
      <c r="N15" s="11">
        <v>0.19920318725097363</v>
      </c>
      <c r="O15" s="11">
        <v>0</v>
      </c>
      <c r="P15" s="11">
        <v>0.59820538384847133</v>
      </c>
      <c r="Q15" s="11">
        <v>0.6958250497017815</v>
      </c>
      <c r="R15" s="11">
        <v>0.89197224975221534</v>
      </c>
      <c r="S15" s="11">
        <v>0.30150753768845018</v>
      </c>
      <c r="T15" s="11">
        <v>0.40040040040039138</v>
      </c>
      <c r="U15" s="11">
        <v>0.30090270812437314</v>
      </c>
    </row>
    <row r="16" spans="1:21" ht="15" x14ac:dyDescent="0.25">
      <c r="A16" s="22">
        <v>44256</v>
      </c>
      <c r="B16" s="11">
        <v>-1.5368852459016424</v>
      </c>
      <c r="C16" s="11">
        <v>0.19980019980019303</v>
      </c>
      <c r="D16" s="11">
        <v>0.19841269841269771</v>
      </c>
      <c r="E16" s="11">
        <v>0.59820538384847133</v>
      </c>
      <c r="F16" s="11">
        <v>0</v>
      </c>
      <c r="G16" s="11">
        <v>0.59171597633136397</v>
      </c>
      <c r="H16" s="11">
        <v>0</v>
      </c>
      <c r="I16" s="11">
        <v>-0.87890625</v>
      </c>
      <c r="J16" s="11">
        <v>0.79365079365079083</v>
      </c>
      <c r="K16" s="11">
        <v>4.6436285097192442</v>
      </c>
      <c r="L16" s="11">
        <v>1.1964107676969205</v>
      </c>
      <c r="M16" s="11">
        <v>0.40000000000000036</v>
      </c>
      <c r="N16" s="11">
        <v>2.1868787276341894</v>
      </c>
      <c r="O16" s="11">
        <v>-0.20020020020020679</v>
      </c>
      <c r="P16" s="11">
        <v>0.79286422200197659</v>
      </c>
      <c r="Q16" s="11">
        <v>0.8884501480750373</v>
      </c>
      <c r="R16" s="11">
        <v>0.98231827111985304</v>
      </c>
      <c r="S16" s="11">
        <v>0.80160320641282645</v>
      </c>
      <c r="T16" s="11">
        <v>0</v>
      </c>
      <c r="U16" s="11">
        <v>0.60000000000000053</v>
      </c>
    </row>
    <row r="30" spans="2:21" x14ac:dyDescent="0.2"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</row>
    <row r="31" spans="2:21" x14ac:dyDescent="0.2"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</row>
    <row r="32" spans="2:21" ht="15" x14ac:dyDescent="0.25">
      <c r="B32" s="10"/>
      <c r="C32" s="10"/>
      <c r="D32" s="10"/>
      <c r="E32" s="10"/>
      <c r="F32" s="10"/>
      <c r="G32" s="2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</row>
    <row r="33" spans="2:21" x14ac:dyDescent="0.2">
      <c r="B33" s="10"/>
      <c r="C33" s="10"/>
      <c r="D33" s="10"/>
      <c r="E33" s="10"/>
      <c r="F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</row>
    <row r="34" spans="2:21" x14ac:dyDescent="0.2">
      <c r="B34" s="10"/>
      <c r="C34" s="10"/>
      <c r="D34" s="10"/>
      <c r="E34" s="10"/>
      <c r="F34" s="10"/>
      <c r="G34" s="6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</row>
    <row r="35" spans="2:21" x14ac:dyDescent="0.2">
      <c r="B35" s="10"/>
      <c r="C35" s="10"/>
      <c r="D35" s="10"/>
      <c r="E35" s="10"/>
      <c r="F35" s="4"/>
      <c r="G35" s="11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</row>
    <row r="36" spans="2:21" x14ac:dyDescent="0.2">
      <c r="F36" s="4"/>
      <c r="G36" s="11"/>
    </row>
    <row r="37" spans="2:21" x14ac:dyDescent="0.2">
      <c r="F37" s="7"/>
      <c r="G37" s="11"/>
    </row>
    <row r="38" spans="2:21" x14ac:dyDescent="0.2">
      <c r="F38" s="4"/>
      <c r="G38" s="11"/>
    </row>
    <row r="39" spans="2:21" x14ac:dyDescent="0.2">
      <c r="F39" s="4"/>
      <c r="G39" s="11"/>
    </row>
    <row r="40" spans="2:21" x14ac:dyDescent="0.2">
      <c r="F40" s="4"/>
      <c r="G40" s="11"/>
    </row>
    <row r="41" spans="2:21" x14ac:dyDescent="0.2">
      <c r="F41" s="4"/>
    </row>
    <row r="42" spans="2:21" x14ac:dyDescent="0.2">
      <c r="F42" s="4"/>
      <c r="G42" s="6"/>
    </row>
    <row r="43" spans="2:21" x14ac:dyDescent="0.2">
      <c r="F43" s="4"/>
    </row>
    <row r="44" spans="2:21" x14ac:dyDescent="0.2">
      <c r="F44" s="4"/>
    </row>
    <row r="45" spans="2:21" x14ac:dyDescent="0.2">
      <c r="F45" s="4"/>
    </row>
    <row r="46" spans="2:21" x14ac:dyDescent="0.2">
      <c r="F46" s="4"/>
    </row>
    <row r="47" spans="2:21" x14ac:dyDescent="0.2">
      <c r="F47" s="4"/>
    </row>
    <row r="48" spans="2:21" x14ac:dyDescent="0.2">
      <c r="F48" s="4"/>
    </row>
    <row r="49" spans="6:6" x14ac:dyDescent="0.2">
      <c r="F49" s="4"/>
    </row>
    <row r="50" spans="6:6" x14ac:dyDescent="0.2">
      <c r="F50" s="4"/>
    </row>
    <row r="51" spans="6:6" x14ac:dyDescent="0.2">
      <c r="F51" s="4"/>
    </row>
    <row r="52" spans="6:6" x14ac:dyDescent="0.2">
      <c r="F52" s="4"/>
    </row>
    <row r="53" spans="6:6" x14ac:dyDescent="0.2">
      <c r="F53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3"/>
  <sheetViews>
    <sheetView workbookViewId="0">
      <selection activeCell="H28" sqref="H28"/>
    </sheetView>
  </sheetViews>
  <sheetFormatPr defaultRowHeight="14.25" x14ac:dyDescent="0.2"/>
  <cols>
    <col min="1" max="1" width="13.375" bestFit="1" customWidth="1"/>
    <col min="2" max="2" width="6.875" bestFit="1" customWidth="1"/>
    <col min="3" max="3" width="10" bestFit="1" customWidth="1"/>
    <col min="4" max="4" width="9.125" bestFit="1" customWidth="1"/>
    <col min="5" max="5" width="8.375" bestFit="1" customWidth="1"/>
    <col min="6" max="6" width="6.625" bestFit="1" customWidth="1"/>
    <col min="7" max="7" width="9.75" bestFit="1" customWidth="1"/>
    <col min="8" max="8" width="13.5" bestFit="1" customWidth="1"/>
    <col min="9" max="9" width="12.375" bestFit="1" customWidth="1"/>
    <col min="10" max="10" width="5.875" bestFit="1" customWidth="1"/>
    <col min="11" max="11" width="8.25" bestFit="1" customWidth="1"/>
    <col min="12" max="12" width="6.375" bestFit="1" customWidth="1"/>
  </cols>
  <sheetData>
    <row r="2" spans="1:12" ht="15" x14ac:dyDescent="0.25">
      <c r="B2" s="20" t="s">
        <v>40</v>
      </c>
      <c r="C2" s="20"/>
      <c r="D2" s="20"/>
      <c r="E2" s="20"/>
      <c r="F2" s="20"/>
      <c r="G2" s="20"/>
      <c r="H2" s="20"/>
      <c r="I2" s="20"/>
      <c r="J2" s="20"/>
      <c r="K2" s="20"/>
      <c r="L2" s="20"/>
    </row>
    <row r="3" spans="1:12" ht="15" x14ac:dyDescent="0.25">
      <c r="A3" s="3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  <c r="I3" s="3" t="s">
        <v>8</v>
      </c>
      <c r="J3" s="3" t="s">
        <v>9</v>
      </c>
      <c r="K3" s="3" t="s">
        <v>10</v>
      </c>
      <c r="L3" s="3" t="s">
        <v>12</v>
      </c>
    </row>
    <row r="4" spans="1:12" ht="15" x14ac:dyDescent="0.25">
      <c r="A4" s="21">
        <v>43891</v>
      </c>
      <c r="B4" s="34">
        <v>161.11567685596401</v>
      </c>
      <c r="C4" s="34">
        <v>85.383685891070002</v>
      </c>
      <c r="D4" s="34">
        <v>36.561490220684099</v>
      </c>
      <c r="E4" s="34">
        <v>23.267880749804402</v>
      </c>
      <c r="F4" s="34">
        <v>52.267816589472197</v>
      </c>
      <c r="G4" s="34">
        <v>44.876247451416702</v>
      </c>
      <c r="H4" s="34">
        <v>64.970449307876393</v>
      </c>
      <c r="I4" s="34">
        <v>174.62001443246299</v>
      </c>
      <c r="J4" s="34">
        <v>41.157323600288102</v>
      </c>
      <c r="K4" s="34">
        <v>315.77941490095901</v>
      </c>
      <c r="L4" s="15">
        <f>SUM(B4:K4)</f>
        <v>999.99999999999795</v>
      </c>
    </row>
    <row r="5" spans="1:12" ht="15" x14ac:dyDescent="0.25">
      <c r="A5" s="22">
        <v>43922</v>
      </c>
      <c r="B5" s="34">
        <v>143.189128609053</v>
      </c>
      <c r="C5" s="34">
        <v>79.022260785536005</v>
      </c>
      <c r="D5" s="34">
        <v>33.025948702602498</v>
      </c>
      <c r="E5" s="34">
        <v>18.1871686373206</v>
      </c>
      <c r="F5" s="34">
        <v>43.339507378541498</v>
      </c>
      <c r="G5" s="34">
        <v>36.699723971204001</v>
      </c>
      <c r="H5" s="34">
        <v>46.965024903702798</v>
      </c>
      <c r="I5" s="34">
        <v>139.97140653045</v>
      </c>
      <c r="J5" s="34">
        <v>30.291288116031801</v>
      </c>
      <c r="K5" s="34">
        <v>429.30854236555598</v>
      </c>
      <c r="L5" s="15">
        <f>SUM(B5:K5)</f>
        <v>999.99999999999818</v>
      </c>
    </row>
    <row r="6" spans="1:12" ht="15" x14ac:dyDescent="0.25">
      <c r="A6" s="21">
        <v>43952</v>
      </c>
      <c r="B6" s="34">
        <v>153.99008396109099</v>
      </c>
      <c r="C6" s="34">
        <v>87.357244170300405</v>
      </c>
      <c r="D6" s="34">
        <v>41.836106345899701</v>
      </c>
      <c r="E6" s="34">
        <v>33.009919975360297</v>
      </c>
      <c r="F6" s="34">
        <v>58.053182223032202</v>
      </c>
      <c r="G6" s="34">
        <v>47.538781285777198</v>
      </c>
      <c r="H6" s="34">
        <v>63.316033802915101</v>
      </c>
      <c r="I6" s="34">
        <v>185.44521122267</v>
      </c>
      <c r="J6" s="34">
        <v>44.544141650789498</v>
      </c>
      <c r="K6" s="34">
        <v>284.90929536216203</v>
      </c>
      <c r="L6" s="15">
        <f>SUM(B6:K6)</f>
        <v>999.99999999999727</v>
      </c>
    </row>
    <row r="7" spans="1:12" ht="15" x14ac:dyDescent="0.25">
      <c r="A7" s="22">
        <v>43983</v>
      </c>
      <c r="B7" s="34">
        <v>148.583439702878</v>
      </c>
      <c r="C7" s="34">
        <v>92.2572952953456</v>
      </c>
      <c r="D7" s="34">
        <v>42.877123805217302</v>
      </c>
      <c r="E7" s="34">
        <v>34.452229157213999</v>
      </c>
      <c r="F7" s="34">
        <v>58.501466666945497</v>
      </c>
      <c r="G7" s="34">
        <v>59.598584970772201</v>
      </c>
      <c r="H7" s="34">
        <v>79.605820656980896</v>
      </c>
      <c r="I7" s="34">
        <v>207.185272748118</v>
      </c>
      <c r="J7" s="34">
        <v>48.128549709619598</v>
      </c>
      <c r="K7" s="34">
        <v>228.810217286907</v>
      </c>
      <c r="L7" s="15">
        <f>SUM(B7:K7)</f>
        <v>999.99999999999807</v>
      </c>
    </row>
    <row r="8" spans="1:12" ht="15" x14ac:dyDescent="0.25">
      <c r="A8" s="21">
        <v>44013</v>
      </c>
      <c r="B8" s="34">
        <v>154.87043692274301</v>
      </c>
      <c r="C8" s="34">
        <v>91.590232128478803</v>
      </c>
      <c r="D8" s="34">
        <v>43.536316801279497</v>
      </c>
      <c r="E8" s="34">
        <v>31.428016462148001</v>
      </c>
      <c r="F8" s="34">
        <v>58.3016170975582</v>
      </c>
      <c r="G8" s="34">
        <v>58.791617469207502</v>
      </c>
      <c r="H8" s="34">
        <v>74.224669912015898</v>
      </c>
      <c r="I8" s="34">
        <v>203.43100322784201</v>
      </c>
      <c r="J8" s="34">
        <v>49.308762137802503</v>
      </c>
      <c r="K8" s="34">
        <v>234.517327840923</v>
      </c>
      <c r="L8" s="15">
        <f>SUM(B8:K8)</f>
        <v>999.99999999999852</v>
      </c>
    </row>
    <row r="9" spans="1:12" ht="15" x14ac:dyDescent="0.25">
      <c r="A9" s="22">
        <v>44044</v>
      </c>
      <c r="B9" s="34">
        <v>151.77008419090399</v>
      </c>
      <c r="C9" s="34">
        <v>91.4363527479249</v>
      </c>
      <c r="D9" s="34">
        <v>45.2836649209695</v>
      </c>
      <c r="E9" s="34">
        <v>34.176323068674797</v>
      </c>
      <c r="F9" s="34">
        <v>58.198913502824297</v>
      </c>
      <c r="G9" s="34">
        <v>62.417419894121899</v>
      </c>
      <c r="H9" s="34">
        <v>89.673929086080506</v>
      </c>
      <c r="I9" s="34">
        <v>211.00695422763101</v>
      </c>
      <c r="J9" s="34">
        <v>50.543703146764003</v>
      </c>
      <c r="K9" s="34">
        <v>205.492655214103</v>
      </c>
      <c r="L9" s="15">
        <f>SUM(B9:K9)</f>
        <v>999.99999999999784</v>
      </c>
    </row>
    <row r="10" spans="1:12" ht="15" x14ac:dyDescent="0.25">
      <c r="A10" s="21">
        <v>44075</v>
      </c>
      <c r="B10" s="34">
        <v>161.55884047028999</v>
      </c>
      <c r="C10" s="34">
        <v>92.372571194684795</v>
      </c>
      <c r="D10" s="34">
        <v>43.894888142555402</v>
      </c>
      <c r="E10" s="34">
        <v>28.293861149897001</v>
      </c>
      <c r="F10" s="34">
        <v>56.5767737371023</v>
      </c>
      <c r="G10" s="34">
        <v>67.228058221517301</v>
      </c>
      <c r="H10" s="34">
        <v>73.030746418877797</v>
      </c>
      <c r="I10" s="34">
        <v>191.53170115761401</v>
      </c>
      <c r="J10" s="34">
        <v>49.243368976463202</v>
      </c>
      <c r="K10" s="34">
        <v>236.26919053099601</v>
      </c>
      <c r="L10" s="15">
        <f>SUM(B10:K10)</f>
        <v>999.99999999999773</v>
      </c>
    </row>
    <row r="11" spans="1:12" ht="15" x14ac:dyDescent="0.25">
      <c r="A11" s="22">
        <v>44105</v>
      </c>
      <c r="B11" s="34">
        <v>151.016376661104</v>
      </c>
      <c r="C11" s="34">
        <v>88.092200556210003</v>
      </c>
      <c r="D11" s="34">
        <v>39.750616001610801</v>
      </c>
      <c r="E11" s="34">
        <v>20.606990474014101</v>
      </c>
      <c r="F11" s="34">
        <v>54.176129688627597</v>
      </c>
      <c r="G11" s="34">
        <v>55.291272951099501</v>
      </c>
      <c r="H11" s="34">
        <v>54.435983232340398</v>
      </c>
      <c r="I11" s="34">
        <v>177.16627198701801</v>
      </c>
      <c r="J11" s="34">
        <v>40.242898832702302</v>
      </c>
      <c r="K11" s="34">
        <v>319.221259615272</v>
      </c>
      <c r="L11" s="15">
        <f>SUM(B11:K11)</f>
        <v>999.99999999999864</v>
      </c>
    </row>
    <row r="12" spans="1:12" ht="15" x14ac:dyDescent="0.25">
      <c r="A12" s="21">
        <v>44136</v>
      </c>
      <c r="B12" s="34">
        <v>150.093556200417</v>
      </c>
      <c r="C12" s="34">
        <v>96.396717643603097</v>
      </c>
      <c r="D12" s="34">
        <v>46.335439390902998</v>
      </c>
      <c r="E12" s="34">
        <v>34.7418927650588</v>
      </c>
      <c r="F12" s="34">
        <v>58.685799661273101</v>
      </c>
      <c r="G12" s="34">
        <v>61.548770636491099</v>
      </c>
      <c r="H12" s="34">
        <v>61.701066610381403</v>
      </c>
      <c r="I12" s="34">
        <v>200.69060303890501</v>
      </c>
      <c r="J12" s="34">
        <v>49.7424566756075</v>
      </c>
      <c r="K12" s="34">
        <v>240.06369737735901</v>
      </c>
      <c r="L12" s="15">
        <f>SUM(B12:K12)</f>
        <v>999.99999999999909</v>
      </c>
    </row>
    <row r="13" spans="1:12" ht="15" x14ac:dyDescent="0.25">
      <c r="A13" s="22">
        <v>44166</v>
      </c>
      <c r="B13" s="34">
        <v>154.881124358829</v>
      </c>
      <c r="C13" s="34">
        <v>96.885737706080207</v>
      </c>
      <c r="D13" s="34">
        <v>45.909562938320597</v>
      </c>
      <c r="E13" s="34">
        <v>37.3956219099964</v>
      </c>
      <c r="F13" s="34">
        <v>58.4398544581965</v>
      </c>
      <c r="G13" s="34">
        <v>61.540385343928598</v>
      </c>
      <c r="H13" s="34">
        <v>64.001096255374193</v>
      </c>
      <c r="I13" s="34">
        <v>202.073864178604</v>
      </c>
      <c r="J13" s="34">
        <v>50.545226807056601</v>
      </c>
      <c r="K13" s="34">
        <v>228.32752604361099</v>
      </c>
      <c r="L13" s="15">
        <f>SUM(B13:K13)</f>
        <v>999.99999999999716</v>
      </c>
    </row>
    <row r="14" spans="1:12" ht="15" x14ac:dyDescent="0.25">
      <c r="A14" s="22">
        <v>44197</v>
      </c>
      <c r="B14" s="34">
        <v>139.083320126986</v>
      </c>
      <c r="C14" s="34">
        <v>89.499946517596399</v>
      </c>
      <c r="D14" s="34">
        <v>35.976012172470199</v>
      </c>
      <c r="E14" s="34">
        <v>30.651406440290401</v>
      </c>
      <c r="F14" s="34">
        <v>55.761772685159002</v>
      </c>
      <c r="G14" s="34">
        <v>59.896804689392702</v>
      </c>
      <c r="H14" s="34">
        <v>84.162845405632893</v>
      </c>
      <c r="I14" s="34">
        <v>199.812531799585</v>
      </c>
      <c r="J14" s="34">
        <v>42.911641678701102</v>
      </c>
      <c r="K14" s="34">
        <v>262.243718484184</v>
      </c>
      <c r="L14" s="15">
        <f>SUM(B14:K14)</f>
        <v>999.99999999999773</v>
      </c>
    </row>
    <row r="15" spans="1:12" ht="15" x14ac:dyDescent="0.25">
      <c r="A15" s="21">
        <v>44228</v>
      </c>
      <c r="B15" s="34">
        <v>143.91638164831099</v>
      </c>
      <c r="C15" s="34">
        <v>93.138145166410396</v>
      </c>
      <c r="D15" s="34">
        <v>36.966421561569099</v>
      </c>
      <c r="E15" s="34">
        <v>30.581298786408599</v>
      </c>
      <c r="F15" s="34">
        <v>57.8476451920871</v>
      </c>
      <c r="G15" s="34">
        <v>56.758172000268402</v>
      </c>
      <c r="H15" s="34">
        <v>88.907735523596401</v>
      </c>
      <c r="I15" s="34">
        <v>205.502928935017</v>
      </c>
      <c r="J15" s="34">
        <v>47.596461891007003</v>
      </c>
      <c r="K15" s="34">
        <v>238.78480929532299</v>
      </c>
      <c r="L15" s="15">
        <f>SUM(B15:K15)</f>
        <v>999.99999999999795</v>
      </c>
    </row>
    <row r="16" spans="1:12" ht="15" x14ac:dyDescent="0.25">
      <c r="A16" s="22">
        <v>44256</v>
      </c>
      <c r="B16" s="34">
        <v>175.34420033048301</v>
      </c>
      <c r="C16" s="34">
        <v>92.924130140502896</v>
      </c>
      <c r="D16" s="34">
        <v>39.790325750658397</v>
      </c>
      <c r="E16" s="34">
        <v>25.322724784298199</v>
      </c>
      <c r="F16" s="34">
        <v>56.883716605024503</v>
      </c>
      <c r="G16" s="34">
        <v>48.839379734823503</v>
      </c>
      <c r="H16" s="34">
        <v>70.708150201834698</v>
      </c>
      <c r="I16" s="34">
        <v>190.04113932209299</v>
      </c>
      <c r="J16" s="34">
        <v>58.708725816784202</v>
      </c>
      <c r="K16" s="34">
        <v>241.43750731349499</v>
      </c>
      <c r="L16" s="15">
        <f>SUM(B16:K16)</f>
        <v>999.99999999999739</v>
      </c>
    </row>
    <row r="18" spans="1:12" ht="15" x14ac:dyDescent="0.25">
      <c r="B18" s="20" t="s">
        <v>41</v>
      </c>
      <c r="C18" s="20"/>
      <c r="D18" s="20"/>
      <c r="E18" s="20"/>
      <c r="F18" s="20"/>
      <c r="G18" s="20"/>
      <c r="H18" s="20"/>
      <c r="I18" s="20"/>
      <c r="J18" s="20"/>
      <c r="K18" s="20"/>
      <c r="L18" s="20"/>
    </row>
    <row r="19" spans="1:12" ht="15" x14ac:dyDescent="0.25">
      <c r="B19" s="3" t="s">
        <v>1</v>
      </c>
      <c r="C19" s="3" t="s">
        <v>2</v>
      </c>
      <c r="D19" s="3" t="s">
        <v>3</v>
      </c>
      <c r="E19" s="3" t="s">
        <v>4</v>
      </c>
      <c r="F19" s="3" t="s">
        <v>5</v>
      </c>
      <c r="G19" s="3" t="s">
        <v>6</v>
      </c>
      <c r="H19" s="3" t="s">
        <v>7</v>
      </c>
      <c r="I19" s="3" t="s">
        <v>8</v>
      </c>
      <c r="J19" s="3" t="s">
        <v>9</v>
      </c>
      <c r="K19" s="3" t="s">
        <v>10</v>
      </c>
      <c r="L19" s="3" t="s">
        <v>12</v>
      </c>
    </row>
    <row r="20" spans="1:12" ht="15" x14ac:dyDescent="0.25">
      <c r="A20" s="18"/>
      <c r="B20" s="23">
        <v>141.49</v>
      </c>
      <c r="C20" s="23">
        <v>91.31</v>
      </c>
      <c r="D20" s="23">
        <v>36.47</v>
      </c>
      <c r="E20" s="23">
        <v>30.62</v>
      </c>
      <c r="F20" s="23">
        <v>56.8</v>
      </c>
      <c r="G20" s="23">
        <v>58.35</v>
      </c>
      <c r="H20" s="23">
        <v>86.52</v>
      </c>
      <c r="I20" s="23">
        <v>202.65</v>
      </c>
      <c r="J20" s="23">
        <v>54.53</v>
      </c>
      <c r="K20" s="23">
        <f>1000-SUM(B20:J20)</f>
        <v>241.26</v>
      </c>
      <c r="L20" s="15">
        <f t="shared" ref="L20" si="0">SUM(B20:K20)</f>
        <v>1000</v>
      </c>
    </row>
    <row r="24" spans="1:12" x14ac:dyDescent="0.2">
      <c r="L24" s="15"/>
    </row>
    <row r="25" spans="1:12" x14ac:dyDescent="0.2">
      <c r="L25" s="15"/>
    </row>
    <row r="26" spans="1:12" x14ac:dyDescent="0.2">
      <c r="L26" s="15"/>
    </row>
    <row r="27" spans="1:12" x14ac:dyDescent="0.2">
      <c r="L27" s="15"/>
    </row>
    <row r="28" spans="1:12" x14ac:dyDescent="0.2">
      <c r="L28" s="15"/>
    </row>
    <row r="29" spans="1:12" x14ac:dyDescent="0.2">
      <c r="L29" s="15"/>
    </row>
    <row r="30" spans="1:12" x14ac:dyDescent="0.2">
      <c r="L30" s="15"/>
    </row>
    <row r="31" spans="1:12" x14ac:dyDescent="0.2">
      <c r="L31" s="15"/>
    </row>
    <row r="32" spans="1:12" x14ac:dyDescent="0.2">
      <c r="L32" s="15"/>
    </row>
    <row r="33" spans="12:12" x14ac:dyDescent="0.2">
      <c r="L33" s="15"/>
    </row>
  </sheetData>
  <mergeCells count="2">
    <mergeCell ref="B2:L2"/>
    <mergeCell ref="B18:L1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37"/>
  <sheetViews>
    <sheetView zoomScaleNormal="100" workbookViewId="0">
      <selection activeCell="D27" sqref="D27"/>
    </sheetView>
  </sheetViews>
  <sheetFormatPr defaultRowHeight="14.25" x14ac:dyDescent="0.2"/>
  <cols>
    <col min="1" max="1" width="21.625" bestFit="1" customWidth="1"/>
    <col min="2" max="3" width="18" bestFit="1" customWidth="1"/>
    <col min="4" max="4" width="12.5" bestFit="1" customWidth="1"/>
    <col min="9" max="9" width="12.25" bestFit="1" customWidth="1"/>
    <col min="10" max="10" width="10.75" bestFit="1" customWidth="1"/>
    <col min="12" max="12" width="17.5" bestFit="1" customWidth="1"/>
    <col min="13" max="13" width="19.5" bestFit="1" customWidth="1"/>
    <col min="14" max="14" width="9.75" bestFit="1" customWidth="1"/>
  </cols>
  <sheetData>
    <row r="2" spans="1:15" ht="15" x14ac:dyDescent="0.25">
      <c r="B2" s="20" t="s">
        <v>35</v>
      </c>
      <c r="C2" s="20"/>
      <c r="D2" s="20"/>
      <c r="E2" s="20"/>
      <c r="F2" s="20"/>
      <c r="G2" s="20"/>
      <c r="H2" s="20"/>
      <c r="I2" s="20"/>
      <c r="J2" s="20"/>
      <c r="K2" s="20"/>
      <c r="O2" s="14"/>
    </row>
    <row r="3" spans="1:15" ht="15" x14ac:dyDescent="0.25">
      <c r="A3" s="3" t="s">
        <v>11</v>
      </c>
      <c r="B3" s="3" t="s">
        <v>10</v>
      </c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  <c r="I3" s="3" t="s">
        <v>7</v>
      </c>
      <c r="J3" s="3" t="s">
        <v>8</v>
      </c>
      <c r="K3" s="3" t="s">
        <v>9</v>
      </c>
      <c r="L3" s="3" t="s">
        <v>34</v>
      </c>
      <c r="M3" s="3" t="s">
        <v>33</v>
      </c>
      <c r="O3" s="14"/>
    </row>
    <row r="4" spans="1:15" ht="15" x14ac:dyDescent="0.25">
      <c r="A4" s="21">
        <v>43891</v>
      </c>
      <c r="B4" s="23">
        <f>(Weights!K4/1000)*'Prices Monthly Change Rates'!E4</f>
        <v>0.27619190807663585</v>
      </c>
      <c r="C4" s="23">
        <f>(Weights!B4/1000)*(((143.07/141.49)*'Prices Monthly Change Rates'!C4)-((33.01/141.49)*'Prices Monthly Change Rates'!D4)+((31.43/141.49)*'Prices Monthly Change Rates'!B4))</f>
        <v>7.9673266372502313E-2</v>
      </c>
      <c r="D4" s="23">
        <f>(Weights!C4/1000)*'Prices Monthly Change Rates'!F4</f>
        <v>8.370949597163696E-3</v>
      </c>
      <c r="E4" s="23">
        <f>(Weights!D4/1000)*'Prices Monthly Change Rates'!J4</f>
        <v>1.8904596804903903E-2</v>
      </c>
      <c r="F4" s="23">
        <f>(Weights!E4/1000)*'Prices Monthly Change Rates'!K4</f>
        <v>7.4068994703000032E-2</v>
      </c>
      <c r="G4" s="23">
        <f>(Weights!F4/1000)*'Prices Monthly Change Rates'!O4</f>
        <v>-5.2267816589466436E-3</v>
      </c>
      <c r="H4" s="23">
        <f>(Weights!G4/1000)*'Prices Monthly Change Rates'!M4</f>
        <v>8.7307874419098336E-3</v>
      </c>
      <c r="I4" s="23">
        <f>(Weights!H4/1000)*((53.51/86.52)*'Prices Monthly Change Rates'!N4+(33.01/86.52)*'Prices Monthly Change Rates'!D4)</f>
        <v>1.6417673324107641E-2</v>
      </c>
      <c r="J4" s="23">
        <f>(Weights!I4/1000)*'Prices Monthly Change Rates'!Q4</f>
        <v>3.5673138801317596E-2</v>
      </c>
      <c r="K4" s="23">
        <f>(Weights!J4/1000)*'Prices Monthly Change Rates'!U4</f>
        <v>1.6413688374990118E-2</v>
      </c>
      <c r="L4" s="23">
        <f>SUM(B4:K4)</f>
        <v>0.52921822183758449</v>
      </c>
      <c r="M4" s="24">
        <v>0.39880358923229942</v>
      </c>
      <c r="O4" s="14"/>
    </row>
    <row r="5" spans="1:15" ht="15" x14ac:dyDescent="0.25">
      <c r="A5" s="22">
        <v>43922</v>
      </c>
      <c r="B5" s="23">
        <f>(Weights!K5/1000)*'Prices Monthly Change Rates'!E5</f>
        <v>-8.2718408933629126E-2</v>
      </c>
      <c r="C5" s="23">
        <f>(Weights!B5/1000)*(((143.07/141.49)*'Prices Monthly Change Rates'!C5)-((33.01/141.49)*'Prices Monthly Change Rates'!D5)+((31.43/141.49)*'Prices Monthly Change Rates'!B5))</f>
        <v>0.24597878009627883</v>
      </c>
      <c r="D5" s="23">
        <f>(Weights!C5/1000)*'Prices Monthly Change Rates'!F5</f>
        <v>-1.547938507062251E-2</v>
      </c>
      <c r="E5" s="23">
        <f>(Weights!D5/1000)*'Prices Monthly Change Rates'!J5</f>
        <v>1.359092539201706E-2</v>
      </c>
      <c r="F5" s="23">
        <f>(Weights!E5/1000)*'Prices Monthly Change Rates'!K5</f>
        <v>4.4500519006209584E-2</v>
      </c>
      <c r="G5" s="23">
        <f>(Weights!F5/1000)*'Prices Monthly Change Rates'!O5</f>
        <v>-4.3382890268814141E-3</v>
      </c>
      <c r="H5" s="23">
        <f>(Weights!G5/1000)*'Prices Monthly Change Rates'!M5</f>
        <v>-3.5630799972040262E-3</v>
      </c>
      <c r="I5" s="23">
        <f>(Weights!H5/1000)*((53.51/86.52)*'Prices Monthly Change Rates'!N5+(33.01/86.52)*'Prices Monthly Change Rates'!D5)</f>
        <v>5.5856941322386037E-4</v>
      </c>
      <c r="J5" s="23">
        <f>(Weights!I5/1000)*'Prices Monthly Change Rates'!Q5</f>
        <v>-0.45658358909015057</v>
      </c>
      <c r="K5" s="23">
        <f>(Weights!J5/1000)*'Prices Monthly Change Rates'!U5</f>
        <v>-9.0242169163948817E-3</v>
      </c>
      <c r="L5" s="23">
        <f>SUM(B5:K5)</f>
        <v>-0.26707817512715326</v>
      </c>
      <c r="M5" s="24">
        <v>-0.29791459781528529</v>
      </c>
      <c r="O5" s="14"/>
    </row>
    <row r="6" spans="1:15" ht="15" x14ac:dyDescent="0.25">
      <c r="A6" s="21">
        <v>43952</v>
      </c>
      <c r="B6" s="23">
        <f>(Weights!K6/1000)*'Prices Monthly Change Rates'!E6</f>
        <v>-8.2502691707188033E-2</v>
      </c>
      <c r="C6" s="23">
        <f>(Weights!B6/1000)*(((143.07/141.49)*'Prices Monthly Change Rates'!C6)-((33.01/141.49)*'Prices Monthly Change Rates'!D6)+((31.43/141.49)*'Prices Monthly Change Rates'!B6))</f>
        <v>-0.11618031761598933</v>
      </c>
      <c r="D6" s="23">
        <f>(Weights!C6/1000)*'Prices Monthly Change Rates'!F6</f>
        <v>8.5728404485078628E-3</v>
      </c>
      <c r="E6" s="23">
        <f>(Weights!D6/1000)*'Prices Monthly Change Rates'!J6</f>
        <v>-2.1432431529661931E-2</v>
      </c>
      <c r="F6" s="23">
        <f>(Weights!E6/1000)*'Prices Monthly Change Rates'!K6</f>
        <v>1.0283464166779277E-2</v>
      </c>
      <c r="G6" s="23">
        <f>(Weights!F6/1000)*'Prices Monthly Change Rates'!O6</f>
        <v>-1.1633904253112677E-2</v>
      </c>
      <c r="H6" s="23">
        <f>(Weights!G6/1000)*'Prices Monthly Change Rates'!M6</f>
        <v>-4.6199009995897761E-3</v>
      </c>
      <c r="I6" s="23">
        <f>(Weights!H6/1000)*((53.51/86.52)*'Prices Monthly Change Rates'!N6+(33.01/86.52)*'Prices Monthly Change Rates'!D6)</f>
        <v>1.9054141028909597E-2</v>
      </c>
      <c r="J6" s="23">
        <f>(Weights!I6/1000)*'Prices Monthly Change Rates'!Q6</f>
        <v>-9.7705590739026155E-2</v>
      </c>
      <c r="K6" s="23">
        <f>(Weights!J6/1000)*'Prices Monthly Change Rates'!U6</f>
        <v>-1.3310002485295656E-2</v>
      </c>
      <c r="L6" s="23">
        <f>SUM(B6:K6)</f>
        <v>-0.30947439368566687</v>
      </c>
      <c r="M6" s="24">
        <v>-0.29880478087650486</v>
      </c>
      <c r="O6" s="14"/>
    </row>
    <row r="7" spans="1:15" ht="15" x14ac:dyDescent="0.25">
      <c r="A7" s="22">
        <v>43983</v>
      </c>
      <c r="B7" s="23">
        <f>(Weights!K7/1000)*'Prices Monthly Change Rates'!E7</f>
        <v>-2.215006943725931E-2</v>
      </c>
      <c r="C7" s="23">
        <f>(Weights!B7/1000)*(((143.07/141.49)*'Prices Monthly Change Rates'!C7)-((33.01/141.49)*'Prices Monthly Change Rates'!D7)+((31.43/141.49)*'Prices Monthly Change Rates'!B7))</f>
        <v>-0.22372194151636671</v>
      </c>
      <c r="D7" s="23">
        <f>(Weights!C7/1000)*'Prices Monthly Change Rates'!F7</f>
        <v>-9.0448328720916498E-3</v>
      </c>
      <c r="E7" s="23">
        <f>(Weights!D7/1000)*'Prices Monthly Change Rates'!J7</f>
        <v>-8.831539403751372E-3</v>
      </c>
      <c r="F7" s="23">
        <f>(Weights!E7/1000)*'Prices Monthly Change Rates'!K7</f>
        <v>-2.8531866796864393E-2</v>
      </c>
      <c r="G7" s="23">
        <f>(Weights!F7/1000)*'Prices Monthly Change Rates'!O7</f>
        <v>-1.1747282463241564E-2</v>
      </c>
      <c r="H7" s="23">
        <f>(Weights!G7/1000)*'Prices Monthly Change Rates'!M7</f>
        <v>0</v>
      </c>
      <c r="I7" s="23">
        <f>(Weights!H7/1000)*((53.51/86.52)*'Prices Monthly Change Rates'!N7+(33.01/86.52)*'Prices Monthly Change Rates'!D7)</f>
        <v>-6.5906501099873283E-2</v>
      </c>
      <c r="J7" s="23">
        <f>(Weights!I7/1000)*'Prices Monthly Change Rates'!Q7</f>
        <v>0.30726629432983288</v>
      </c>
      <c r="K7" s="23">
        <f>(Weights!J7/1000)*'Prices Monthly Change Rates'!U7</f>
        <v>-4.8080469240377594E-3</v>
      </c>
      <c r="L7" s="23">
        <f>SUM(B7:K7)</f>
        <v>-6.7475786183653144E-2</v>
      </c>
      <c r="M7" s="24">
        <v>-9.9900099900096517E-2</v>
      </c>
      <c r="O7" s="14"/>
    </row>
    <row r="8" spans="1:15" ht="15" x14ac:dyDescent="0.25">
      <c r="A8" s="21">
        <v>44013</v>
      </c>
      <c r="B8" s="23">
        <f>(Weights!K8/1000)*'Prices Monthly Change Rates'!E8</f>
        <v>4.5449094542814615E-2</v>
      </c>
      <c r="C8" s="23">
        <f>(Weights!B8/1000)*(((143.07/141.49)*'Prices Monthly Change Rates'!C8)-((33.01/141.49)*'Prices Monthly Change Rates'!D8)+((31.43/141.49)*'Prices Monthly Change Rates'!B8))</f>
        <v>2.837305964895967E-2</v>
      </c>
      <c r="D8" s="23">
        <f>(Weights!C8/1000)*'Prices Monthly Change Rates'!F8</f>
        <v>0</v>
      </c>
      <c r="E8" s="23">
        <f>(Weights!D8/1000)*'Prices Monthly Change Rates'!J8</f>
        <v>-2.2464559752982297E-2</v>
      </c>
      <c r="F8" s="23">
        <f>(Weights!E8/1000)*'Prices Monthly Change Rates'!K8</f>
        <v>-0.18699341736351133</v>
      </c>
      <c r="G8" s="23">
        <f>(Weights!F8/1000)*'Prices Monthly Change Rates'!O8</f>
        <v>1.7596061498256793E-2</v>
      </c>
      <c r="H8" s="23">
        <f>(Weights!G8/1000)*'Prices Monthly Change Rates'!M8</f>
        <v>0</v>
      </c>
      <c r="I8" s="23">
        <f>(Weights!H8/1000)*((53.51/86.52)*'Prices Monthly Change Rates'!N8+(33.01/86.52)*'Prices Monthly Change Rates'!D8)</f>
        <v>5.7433968049907871E-2</v>
      </c>
      <c r="J8" s="23">
        <f>(Weights!I8/1000)*'Prices Monthly Change Rates'!Q8</f>
        <v>0.16987975217356191</v>
      </c>
      <c r="K8" s="23">
        <f>(Weights!J8/1000)*'Prices Monthly Change Rates'!U8</f>
        <v>9.8617524275605092E-3</v>
      </c>
      <c r="L8" s="23">
        <f>SUM(B8:K8)</f>
        <v>0.11913571122456776</v>
      </c>
      <c r="M8" s="24">
        <v>0.20000000000000018</v>
      </c>
    </row>
    <row r="9" spans="1:15" ht="15" x14ac:dyDescent="0.25">
      <c r="A9" s="22">
        <v>44044</v>
      </c>
      <c r="B9" s="23">
        <f>(Weights!K9/1000)*'Prices Monthly Change Rates'!E9</f>
        <v>-1.98735643340541E-2</v>
      </c>
      <c r="C9" s="23">
        <f>(Weights!B9/1000)*(((143.07/141.49)*'Prices Monthly Change Rates'!C9)-((33.01/141.49)*'Prices Monthly Change Rates'!D9)+((31.43/141.49)*'Prices Monthly Change Rates'!B9))</f>
        <v>2.1278534825372789E-4</v>
      </c>
      <c r="D9" s="23">
        <f>(Weights!C9/1000)*'Prices Monthly Change Rates'!F9</f>
        <v>8.9731455101000369E-3</v>
      </c>
      <c r="E9" s="23">
        <f>(Weights!D9/1000)*'Prices Monthly Change Rates'!J9</f>
        <v>0</v>
      </c>
      <c r="F9" s="23">
        <f>(Weights!E9/1000)*'Prices Monthly Change Rates'!K9</f>
        <v>-7.5863092272308211E-2</v>
      </c>
      <c r="G9" s="23">
        <f>(Weights!F9/1000)*'Prices Monthly Change Rates'!O9</f>
        <v>-5.8374035609655411E-3</v>
      </c>
      <c r="H9" s="23">
        <f>(Weights!G9/1000)*'Prices Monthly Change Rates'!M9</f>
        <v>0</v>
      </c>
      <c r="I9" s="23">
        <f>(Weights!H9/1000)*((53.51/86.52)*'Prices Monthly Change Rates'!N9+(33.01/86.52)*'Prices Monthly Change Rates'!D9)</f>
        <v>0.10375069068498757</v>
      </c>
      <c r="J9" s="23">
        <f>(Weights!I9/1000)*'Prices Monthly Change Rates'!Q9</f>
        <v>4.3686740005721571E-2</v>
      </c>
      <c r="K9" s="23">
        <f>(Weights!J9/1000)*'Prices Monthly Change Rates'!U9</f>
        <v>0</v>
      </c>
      <c r="L9" s="23">
        <f>SUM(B9:K9)</f>
        <v>5.5049301381735062E-2</v>
      </c>
      <c r="M9" s="24">
        <v>0</v>
      </c>
    </row>
    <row r="10" spans="1:15" ht="15" x14ac:dyDescent="0.25">
      <c r="A10" s="21">
        <v>44075</v>
      </c>
      <c r="B10" s="23">
        <f>(Weights!K10/1000)*'Prices Monthly Change Rates'!E10</f>
        <v>6.8616415449466159E-2</v>
      </c>
      <c r="C10" s="23">
        <f>(Weights!B10/1000)*(((143.07/141.49)*'Prices Monthly Change Rates'!C10)-((33.01/141.49)*'Prices Monthly Change Rates'!D10)+((31.43/141.49)*'Prices Monthly Change Rates'!B10))</f>
        <v>-1.2944668805625902E-2</v>
      </c>
      <c r="D10" s="23">
        <f>(Weights!C10/1000)*'Prices Monthly Change Rates'!F10</f>
        <v>-9.0561344308503922E-3</v>
      </c>
      <c r="E10" s="23">
        <f>(Weights!D10/1000)*'Prices Monthly Change Rates'!J10</f>
        <v>2.7320469798270901E-2</v>
      </c>
      <c r="F10" s="23">
        <f>(Weights!E10/1000)*'Prices Monthly Change Rates'!K10</f>
        <v>-9.6346859761282985E-3</v>
      </c>
      <c r="G10" s="23">
        <f>(Weights!F10/1000)*'Prices Monthly Change Rates'!O10</f>
        <v>-1.7041196908765335E-2</v>
      </c>
      <c r="H10" s="23">
        <f>(Weights!G10/1000)*'Prices Monthly Change Rates'!M10</f>
        <v>8.5016026933825081E-2</v>
      </c>
      <c r="I10" s="23">
        <f>(Weights!H10/1000)*((53.51/86.52)*'Prices Monthly Change Rates'!N10+(33.01/86.52)*'Prices Monthly Change Rates'!D10)</f>
        <v>-9.1846598697054332E-2</v>
      </c>
      <c r="J10" s="23">
        <f>(Weights!I10/1000)*'Prices Monthly Change Rates'!Q10</f>
        <v>-3.9572665528433575E-2</v>
      </c>
      <c r="K10" s="23">
        <f>(Weights!J10/1000)*'Prices Monthly Change Rates'!U10</f>
        <v>-4.9145078818826852E-3</v>
      </c>
      <c r="L10" s="23">
        <f>SUM(B10:K10)</f>
        <v>-4.0575460471783831E-3</v>
      </c>
      <c r="M10" s="24">
        <v>-9.9800399201610546E-2</v>
      </c>
    </row>
    <row r="11" spans="1:15" ht="15" x14ac:dyDescent="0.25">
      <c r="A11" s="22">
        <v>44105</v>
      </c>
      <c r="B11" s="23">
        <f>(Weights!K11/1000)*'Prices Monthly Change Rates'!E11</f>
        <v>-3.081286289722519E-2</v>
      </c>
      <c r="C11" s="23">
        <f>(Weights!B11/1000)*(((143.07/141.49)*'Prices Monthly Change Rates'!C11)-((33.01/141.49)*'Prices Monthly Change Rates'!D11)+((31.43/141.49)*'Prices Monthly Change Rates'!B11))</f>
        <v>0.14828400387350485</v>
      </c>
      <c r="D11" s="23">
        <f>(Weights!C11/1000)*'Prices Monthly Change Rates'!F11</f>
        <v>-3.4579862828738823E-2</v>
      </c>
      <c r="E11" s="23">
        <f>(Weights!D11/1000)*'Prices Monthly Change Rates'!J11</f>
        <v>8.1960032993011675E-3</v>
      </c>
      <c r="F11" s="23">
        <f>(Weights!E11/1000)*'Prices Monthly Change Rates'!K11</f>
        <v>7.5105204461099154E-2</v>
      </c>
      <c r="G11" s="23">
        <f>(Weights!F11/1000)*'Prices Monthly Change Rates'!O11</f>
        <v>5.455803594021061E-3</v>
      </c>
      <c r="H11" s="23">
        <f>(Weights!G11/1000)*'Prices Monthly Change Rates'!M11</f>
        <v>1.0622722949299251E-2</v>
      </c>
      <c r="I11" s="23">
        <f>(Weights!H11/1000)*((53.51/86.52)*'Prices Monthly Change Rates'!N11+(33.01/86.52)*'Prices Monthly Change Rates'!D11)</f>
        <v>5.454653702614551E-3</v>
      </c>
      <c r="J11" s="23">
        <f>(Weights!I11/1000)*'Prices Monthly Change Rates'!Q11</f>
        <v>0</v>
      </c>
      <c r="K11" s="23">
        <f>(Weights!J11/1000)*'Prices Monthly Change Rates'!U11</f>
        <v>1.206080884096976E-2</v>
      </c>
      <c r="L11" s="23">
        <f>SUM(B11:K11)</f>
        <v>0.19978647499484581</v>
      </c>
      <c r="M11" s="24">
        <v>0.29970029970030065</v>
      </c>
    </row>
    <row r="12" spans="1:15" ht="15" x14ac:dyDescent="0.25">
      <c r="A12" s="21">
        <v>44136</v>
      </c>
      <c r="B12" s="23">
        <f>(Weights!K12/1000)*'Prices Monthly Change Rates'!E12</f>
        <v>-9.2778240532316272E-2</v>
      </c>
      <c r="C12" s="23">
        <f>(Weights!B12/1000)*(((143.07/141.49)*'Prices Monthly Change Rates'!C12)-((33.01/141.49)*'Prices Monthly Change Rates'!D12)+((31.43/141.49)*'Prices Monthly Change Rates'!B12))</f>
        <v>-6.0886687706749591E-2</v>
      </c>
      <c r="D12" s="23">
        <f>(Weights!C12/1000)*'Prices Monthly Change Rates'!F12</f>
        <v>9.4972135609446076E-3</v>
      </c>
      <c r="E12" s="23">
        <f>(Weights!D12/1000)*'Prices Monthly Change Rates'!J12</f>
        <v>-4.290318462120718E-2</v>
      </c>
      <c r="F12" s="23">
        <f>(Weights!E12/1000)*'Prices Monthly Change Rates'!K12</f>
        <v>0.1450760357222238</v>
      </c>
      <c r="G12" s="23">
        <f>(Weights!F12/1000)*'Prices Monthly Change Rates'!O12</f>
        <v>5.9040039900667782E-3</v>
      </c>
      <c r="H12" s="23">
        <f>(Weights!G12/1000)*'Prices Monthly Change Rates'!M12</f>
        <v>-5.9011285365757338E-3</v>
      </c>
      <c r="I12" s="23">
        <f>(Weights!H12/1000)*((53.51/86.52)*'Prices Monthly Change Rates'!N12+(33.01/86.52)*'Prices Monthly Change Rates'!D12)</f>
        <v>-3.88201844006609E-3</v>
      </c>
      <c r="J12" s="23">
        <f>(Weights!I12/1000)*'Prices Monthly Change Rates'!Q12</f>
        <v>-4.1550849490452887E-2</v>
      </c>
      <c r="K12" s="23">
        <f>(Weights!J12/1000)*'Prices Monthly Change Rates'!U12</f>
        <v>-9.9088559114755888E-3</v>
      </c>
      <c r="L12" s="23">
        <f>SUM(B12:K12)</f>
        <v>-9.7333711965608152E-2</v>
      </c>
      <c r="M12" s="24">
        <v>-0.19920318725099584</v>
      </c>
    </row>
    <row r="13" spans="1:15" ht="15" x14ac:dyDescent="0.25">
      <c r="A13" s="22">
        <v>44166</v>
      </c>
      <c r="B13" s="23">
        <f>(Weights!K13/1000)*'Prices Monthly Change Rates'!E13</f>
        <v>0</v>
      </c>
      <c r="C13" s="23">
        <f>(Weights!B13/1000)*(((143.07/141.49)*'Prices Monthly Change Rates'!C13)-((33.01/141.49)*'Prices Monthly Change Rates'!D13)+((31.43/141.49)*'Prices Monthly Change Rates'!B13))</f>
        <v>-0.11145673577426564</v>
      </c>
      <c r="D13" s="23">
        <f>(Weights!C13/1000)*'Prices Monthly Change Rates'!F13</f>
        <v>-9.535997805715464E-3</v>
      </c>
      <c r="E13" s="23">
        <f>(Weights!D13/1000)*'Prices Monthly Change Rates'!J13</f>
        <v>4.7673481763571097E-3</v>
      </c>
      <c r="F13" s="23">
        <f>(Weights!E13/1000)*'Prices Monthly Change Rates'!K13</f>
        <v>-3.9446858554841816E-3</v>
      </c>
      <c r="G13" s="23">
        <f>(Weights!F13/1000)*'Prices Monthly Change Rates'!O13</f>
        <v>-5.873352206853426E-3</v>
      </c>
      <c r="H13" s="23">
        <f>(Weights!G13/1000)*'Prices Monthly Change Rates'!M13</f>
        <v>-5.3153883694372898E-2</v>
      </c>
      <c r="I13" s="23">
        <f>(Weights!H13/1000)*((53.51/86.52)*'Prices Monthly Change Rates'!N13+(33.01/86.52)*'Prices Monthly Change Rates'!D13)</f>
        <v>1.8503272417364724E-2</v>
      </c>
      <c r="J13" s="23">
        <f>(Weights!I13/1000)*'Prices Monthly Change Rates'!Q13</f>
        <v>4.192403821132399E-2</v>
      </c>
      <c r="K13" s="23">
        <f>(Weights!J13/1000)*'Prices Monthly Change Rates'!U13</f>
        <v>-5.0444338130796341E-3</v>
      </c>
      <c r="L13" s="23">
        <f t="shared" ref="L13" si="0">SUM(B13:K13)</f>
        <v>-0.12381443034472546</v>
      </c>
      <c r="M13" s="24">
        <v>-9.9800399201610504E-2</v>
      </c>
    </row>
    <row r="14" spans="1:15" ht="15" x14ac:dyDescent="0.25">
      <c r="A14" s="22">
        <v>44197</v>
      </c>
      <c r="B14" s="23">
        <f>(Weights!K14/1000)*'Prices Monthly Change Rates'!E14</f>
        <v>7.7146769680016103E-2</v>
      </c>
      <c r="C14" s="23">
        <f>(Weights!B14/1000)*(((143.07/141.49)*'Prices Monthly Change Rates'!C14)-((33.01/141.49)*'Prices Monthly Change Rates'!D14)+((31.43/141.49)*'Prices Monthly Change Rates'!B14))</f>
        <v>-4.448031471793068E-2</v>
      </c>
      <c r="D14" s="23">
        <f>(Weights!C14/1000)*'Prices Monthly Change Rates'!F14</f>
        <v>2.6286119763739693E-2</v>
      </c>
      <c r="E14" s="23">
        <f>(Weights!D14/1000)*'Prices Monthly Change Rates'!J14</f>
        <v>2.9377902320040127E-2</v>
      </c>
      <c r="F14" s="23">
        <f>(Weights!E14/1000)*'Prices Monthly Change Rates'!K14</f>
        <v>-0.29580381421530444</v>
      </c>
      <c r="G14" s="23">
        <f>(Weights!F14/1000)*'Prices Monthly Change Rates'!O14</f>
        <v>5.6322302022198808E-3</v>
      </c>
      <c r="H14" s="23">
        <f>(Weights!G14/1000)*'Prices Monthly Change Rates'!M14</f>
        <v>-1.7766414231646637E-2</v>
      </c>
      <c r="I14" s="23">
        <f>(Weights!H14/1000)*((53.51/86.52)*'Prices Monthly Change Rates'!N14+(33.01/86.52)*'Prices Monthly Change Rates'!D14)</f>
        <v>8.3469995626987113E-3</v>
      </c>
      <c r="J14" s="23">
        <f>(Weights!I14/1000)*'Prices Monthly Change Rates'!Q14</f>
        <v>0.11988794573994344</v>
      </c>
      <c r="K14" s="23">
        <f>(Weights!J14/1000)*'Prices Monthly Change Rates'!U14</f>
        <v>-4.3253695137563473E-3</v>
      </c>
      <c r="L14" s="23">
        <f t="shared" ref="L14:L15" si="1">SUM(B14:K14)</f>
        <v>-9.5697945409980154E-2</v>
      </c>
      <c r="M14" s="24">
        <v>-0.10079711109964862</v>
      </c>
    </row>
    <row r="15" spans="1:15" ht="15" x14ac:dyDescent="0.25">
      <c r="A15" s="21">
        <v>44228</v>
      </c>
      <c r="B15" s="23">
        <f>(Weights!K15/1000)*'Prices Monthly Change Rates'!E15</f>
        <v>4.7709252606456524E-2</v>
      </c>
      <c r="C15" s="23">
        <f>(Weights!B15/1000)*(((143.07/141.49)*'Prices Monthly Change Rates'!C15)-((33.01/141.49)*'Prices Monthly Change Rates'!D15)+((31.43/141.49)*'Prices Monthly Change Rates'!B15))</f>
        <v>4.0970841472311822E-2</v>
      </c>
      <c r="D15" s="23">
        <f>(Weights!C15/1000)*'Prices Monthly Change Rates'!F15</f>
        <v>0</v>
      </c>
      <c r="E15" s="23">
        <f>(Weights!D15/1000)*'Prices Monthly Change Rates'!J15</f>
        <v>1.4727657992656998E-2</v>
      </c>
      <c r="F15" s="23">
        <f>(Weights!E15/1000)*'Prices Monthly Change Rates'!K15</f>
        <v>1.6602225182632255E-2</v>
      </c>
      <c r="G15" s="23">
        <f>(Weights!F15/1000)*'Prices Monthly Change Rates'!O15</f>
        <v>0</v>
      </c>
      <c r="H15" s="23">
        <f>(Weights!G15/1000)*'Prices Monthly Change Rates'!M15</f>
        <v>1.1374383166387093E-2</v>
      </c>
      <c r="I15" s="23">
        <f>(Weights!H15/1000)*((53.51/86.52)*'Prices Monthly Change Rates'!N15+(33.01/86.52)*'Prices Monthly Change Rates'!D15)</f>
        <v>2.4467874289100966E-2</v>
      </c>
      <c r="J15" s="23">
        <f>(Weights!I15/1000)*'Prices Monthly Change Rates'!Q15</f>
        <v>0.14299408574006989</v>
      </c>
      <c r="K15" s="23">
        <f>(Weights!J15/1000)*'Prices Monthly Change Rates'!U15</f>
        <v>1.4321904280142531E-2</v>
      </c>
      <c r="L15" s="23">
        <f t="shared" si="1"/>
        <v>0.31316822472975808</v>
      </c>
      <c r="M15" s="24">
        <v>0.30090270812437314</v>
      </c>
    </row>
    <row r="16" spans="1:15" ht="15" x14ac:dyDescent="0.25">
      <c r="A16" s="22">
        <v>44256</v>
      </c>
      <c r="B16" s="23">
        <f>(Weights!K16/1000)*'Prices Monthly Change Rates'!E16</f>
        <v>0.14442921673788739</v>
      </c>
      <c r="C16" s="23">
        <f>(Weights!B16/1000)*(((143.07/141.49)*'Prices Monthly Change Rates'!C16)-((33.01/141.49)*'Prices Monthly Change Rates'!D16)+((31.43/141.49)*'Prices Monthly Change Rates'!B16))</f>
        <v>-3.2553733129273378E-2</v>
      </c>
      <c r="D16" s="23">
        <f>(Weights!C16/1000)*'Prices Monthly Change Rates'!F16</f>
        <v>0</v>
      </c>
      <c r="E16" s="23">
        <f>(Weights!D16/1000)*'Prices Monthly Change Rates'!J16</f>
        <v>3.1579623611633537E-2</v>
      </c>
      <c r="F16" s="23">
        <f>(Weights!E16/1000)*'Prices Monthly Change Rates'!K16</f>
        <v>0.1175893267521412</v>
      </c>
      <c r="G16" s="23">
        <f>(Weights!F16/1000)*'Prices Monthly Change Rates'!O16</f>
        <v>-1.1388131452457734E-2</v>
      </c>
      <c r="H16" s="23">
        <f>(Weights!G16/1000)*'Prices Monthly Change Rates'!M16</f>
        <v>1.9535751893929417E-2</v>
      </c>
      <c r="I16" s="23">
        <f>(Weights!H16/1000)*((53.51/86.52)*'Prices Monthly Change Rates'!N16+(33.01/86.52)*'Prices Monthly Change Rates'!D16)</f>
        <v>0.10098670396762756</v>
      </c>
      <c r="J16" s="23">
        <f>(Weights!I16/1000)*'Prices Monthly Change Rates'!Q16</f>
        <v>0.1688420783710623</v>
      </c>
      <c r="K16" s="23">
        <f>(Weights!J16/1000)*'Prices Monthly Change Rates'!U16</f>
        <v>3.5225235490070554E-2</v>
      </c>
      <c r="L16" s="23">
        <f t="shared" ref="L16" si="2">SUM(B16:K16)</f>
        <v>0.5742460722426207</v>
      </c>
      <c r="M16" s="24">
        <v>0.60000000000000053</v>
      </c>
    </row>
    <row r="19" spans="1:3" x14ac:dyDescent="0.2">
      <c r="A19" s="17"/>
      <c r="B19" s="16"/>
      <c r="C19" s="16"/>
    </row>
    <row r="20" spans="1:3" x14ac:dyDescent="0.2">
      <c r="A20" s="17"/>
      <c r="B20" s="16"/>
      <c r="C20" s="16"/>
    </row>
    <row r="21" spans="1:3" x14ac:dyDescent="0.2">
      <c r="A21" s="17"/>
      <c r="B21" s="16"/>
      <c r="C21" s="16"/>
    </row>
    <row r="22" spans="1:3" x14ac:dyDescent="0.2">
      <c r="A22" s="17"/>
      <c r="B22" s="16"/>
      <c r="C22" s="16"/>
    </row>
    <row r="23" spans="1:3" x14ac:dyDescent="0.2">
      <c r="A23" s="17"/>
      <c r="B23" s="16"/>
      <c r="C23" s="16"/>
    </row>
    <row r="24" spans="1:3" x14ac:dyDescent="0.2">
      <c r="A24" s="17"/>
      <c r="B24" s="16"/>
      <c r="C24" s="16"/>
    </row>
    <row r="25" spans="1:3" x14ac:dyDescent="0.2">
      <c r="A25" s="16"/>
      <c r="B25" s="16"/>
      <c r="C25" s="16"/>
    </row>
    <row r="26" spans="1:3" x14ac:dyDescent="0.2">
      <c r="A26" s="16"/>
      <c r="B26" s="16"/>
      <c r="C26" s="16"/>
    </row>
    <row r="27" spans="1:3" x14ac:dyDescent="0.2">
      <c r="A27" s="16"/>
      <c r="B27" s="16"/>
      <c r="C27" s="16"/>
    </row>
    <row r="28" spans="1:3" x14ac:dyDescent="0.2">
      <c r="A28" s="16"/>
      <c r="B28" s="16"/>
      <c r="C28" s="16"/>
    </row>
    <row r="29" spans="1:3" x14ac:dyDescent="0.2">
      <c r="A29" s="17"/>
      <c r="B29" s="16"/>
      <c r="C29" s="16"/>
    </row>
    <row r="30" spans="1:3" x14ac:dyDescent="0.2">
      <c r="A30" s="17"/>
      <c r="B30" s="16"/>
      <c r="C30" s="16"/>
    </row>
    <row r="31" spans="1:3" x14ac:dyDescent="0.2">
      <c r="A31" s="17"/>
      <c r="B31" s="16"/>
      <c r="C31" s="16"/>
    </row>
    <row r="32" spans="1:3" x14ac:dyDescent="0.2">
      <c r="A32" s="17"/>
      <c r="B32" s="16"/>
      <c r="C32" s="16"/>
    </row>
    <row r="33" spans="1:3" x14ac:dyDescent="0.2">
      <c r="A33" s="17"/>
      <c r="B33" s="16"/>
      <c r="C33" s="16"/>
    </row>
    <row r="34" spans="1:3" x14ac:dyDescent="0.2">
      <c r="A34" s="17"/>
      <c r="B34" s="16"/>
      <c r="C34" s="16"/>
    </row>
    <row r="35" spans="1:3" x14ac:dyDescent="0.2">
      <c r="A35" s="16"/>
      <c r="B35" s="16"/>
      <c r="C35" s="16"/>
    </row>
    <row r="36" spans="1:3" x14ac:dyDescent="0.2">
      <c r="A36" s="16"/>
      <c r="B36" s="16"/>
      <c r="C36" s="16"/>
    </row>
    <row r="37" spans="1:3" x14ac:dyDescent="0.2">
      <c r="A37" s="16"/>
      <c r="B37" s="16"/>
      <c r="C37" s="16"/>
    </row>
  </sheetData>
  <mergeCells count="1">
    <mergeCell ref="B2:K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8"/>
  <sheetViews>
    <sheetView workbookViewId="0">
      <selection activeCell="H17" sqref="H17"/>
    </sheetView>
  </sheetViews>
  <sheetFormatPr defaultRowHeight="14.25" x14ac:dyDescent="0.2"/>
  <cols>
    <col min="1" max="1" width="13.375" style="19" bestFit="1" customWidth="1"/>
    <col min="2" max="2" width="10.25" style="19" bestFit="1" customWidth="1"/>
    <col min="3" max="3" width="28.875" style="19" bestFit="1" customWidth="1"/>
    <col min="4" max="4" width="24.875" style="19" bestFit="1" customWidth="1"/>
    <col min="5" max="5" width="26.25" style="19" bestFit="1" customWidth="1"/>
    <col min="6" max="16384" width="9" style="19"/>
  </cols>
  <sheetData>
    <row r="1" spans="1:17" ht="15" x14ac:dyDescent="0.25">
      <c r="A1" s="25" t="s">
        <v>0</v>
      </c>
      <c r="B1" s="27" t="s">
        <v>39</v>
      </c>
      <c r="C1" s="28" t="s">
        <v>36</v>
      </c>
      <c r="D1" s="28" t="s">
        <v>37</v>
      </c>
      <c r="E1" s="28" t="s">
        <v>38</v>
      </c>
      <c r="F1" s="28"/>
    </row>
    <row r="2" spans="1:17" ht="15" x14ac:dyDescent="0.25">
      <c r="A2" s="22">
        <v>43466</v>
      </c>
      <c r="B2" s="11">
        <v>99.80059611774692</v>
      </c>
      <c r="C2" s="26">
        <v>99.80059611774692</v>
      </c>
      <c r="D2" s="26"/>
      <c r="E2" s="26"/>
      <c r="F2" s="26"/>
    </row>
    <row r="3" spans="1:17" ht="15" x14ac:dyDescent="0.25">
      <c r="A3" s="21">
        <v>43497</v>
      </c>
      <c r="B3" s="11">
        <v>99.900297012969446</v>
      </c>
      <c r="C3" s="26">
        <v>99.900297012969446</v>
      </c>
      <c r="D3" s="26"/>
      <c r="E3" s="26"/>
      <c r="F3" s="26"/>
    </row>
    <row r="4" spans="1:17" ht="15" x14ac:dyDescent="0.25">
      <c r="A4" s="22">
        <v>43525</v>
      </c>
      <c r="B4" s="11">
        <v>100.39880148908208</v>
      </c>
      <c r="C4" s="26">
        <v>100.39880148908208</v>
      </c>
      <c r="D4" s="26"/>
      <c r="E4" s="26"/>
      <c r="F4" s="26"/>
    </row>
    <row r="5" spans="1:17" ht="15" x14ac:dyDescent="0.25">
      <c r="A5" s="21">
        <v>43556</v>
      </c>
      <c r="B5" s="11">
        <v>100.69790417474964</v>
      </c>
      <c r="C5" s="26">
        <v>100.69790417474964</v>
      </c>
      <c r="D5" s="26"/>
      <c r="E5" s="26"/>
      <c r="F5" s="26"/>
      <c r="N5" s="29"/>
      <c r="O5" s="29"/>
      <c r="P5" s="29"/>
      <c r="Q5" s="29"/>
    </row>
    <row r="6" spans="1:17" ht="15" x14ac:dyDescent="0.25">
      <c r="A6" s="22">
        <v>43586</v>
      </c>
      <c r="B6" s="11">
        <v>101.39581044130732</v>
      </c>
      <c r="C6" s="26">
        <v>101.39581044130732</v>
      </c>
      <c r="D6" s="26"/>
      <c r="E6" s="26"/>
      <c r="F6" s="26"/>
      <c r="N6" s="29"/>
      <c r="O6" s="29"/>
      <c r="P6" s="29"/>
      <c r="Q6" s="29"/>
    </row>
    <row r="7" spans="1:17" ht="15" x14ac:dyDescent="0.25">
      <c r="A7" s="21">
        <v>43617</v>
      </c>
      <c r="B7" s="11">
        <v>100.79760506997216</v>
      </c>
      <c r="C7" s="26">
        <v>100.79760506997216</v>
      </c>
      <c r="D7" s="26"/>
      <c r="E7" s="26"/>
      <c r="F7" s="26"/>
      <c r="N7" s="30"/>
      <c r="O7" s="31"/>
      <c r="P7" s="31"/>
      <c r="Q7" s="31"/>
    </row>
    <row r="8" spans="1:17" ht="15" x14ac:dyDescent="0.25">
      <c r="A8" s="22">
        <v>43647</v>
      </c>
      <c r="B8" s="5">
        <v>100.49850238430459</v>
      </c>
      <c r="C8" s="26">
        <v>100.49850238430459</v>
      </c>
      <c r="D8" s="26"/>
      <c r="E8" s="26"/>
      <c r="F8" s="26"/>
      <c r="N8" s="30"/>
      <c r="O8" s="31"/>
      <c r="P8" s="31"/>
      <c r="Q8" s="31"/>
    </row>
    <row r="9" spans="1:17" ht="15" x14ac:dyDescent="0.25">
      <c r="A9" s="21">
        <v>43678</v>
      </c>
      <c r="B9" s="5">
        <v>100.69790417474964</v>
      </c>
      <c r="C9" s="26">
        <v>100.69790417474964</v>
      </c>
      <c r="D9" s="26"/>
      <c r="E9" s="26"/>
      <c r="F9" s="26"/>
      <c r="N9" s="30"/>
      <c r="O9" s="31"/>
      <c r="P9" s="31"/>
      <c r="Q9" s="31"/>
    </row>
    <row r="10" spans="1:17" ht="15" x14ac:dyDescent="0.25">
      <c r="A10" s="22">
        <v>43709</v>
      </c>
      <c r="B10" s="5">
        <v>100.49850238430459</v>
      </c>
      <c r="C10" s="26">
        <v>100.49850238430459</v>
      </c>
      <c r="D10" s="26"/>
      <c r="E10" s="26"/>
      <c r="F10" s="26"/>
      <c r="N10" s="30"/>
      <c r="O10" s="31"/>
      <c r="P10" s="31"/>
      <c r="Q10" s="31"/>
    </row>
    <row r="11" spans="1:17" ht="15" x14ac:dyDescent="0.25">
      <c r="A11" s="22">
        <v>43739</v>
      </c>
      <c r="B11" s="5">
        <v>100.89730596519469</v>
      </c>
      <c r="C11" s="26">
        <v>100.89730596519469</v>
      </c>
      <c r="D11" s="26"/>
      <c r="E11" s="26"/>
      <c r="F11" s="26"/>
      <c r="N11" s="30"/>
      <c r="O11" s="31"/>
      <c r="P11" s="31"/>
      <c r="Q11" s="31"/>
    </row>
    <row r="12" spans="1:17" ht="15" x14ac:dyDescent="0.25">
      <c r="A12" s="21">
        <v>43770</v>
      </c>
      <c r="B12" s="5">
        <v>100.49850238430459</v>
      </c>
      <c r="C12" s="26">
        <v>100.49850238430459</v>
      </c>
      <c r="D12" s="26"/>
      <c r="E12" s="26"/>
      <c r="F12" s="26"/>
      <c r="N12" s="30"/>
      <c r="O12" s="31"/>
      <c r="P12" s="31"/>
      <c r="Q12" s="31"/>
    </row>
    <row r="13" spans="1:17" ht="15" x14ac:dyDescent="0.25">
      <c r="A13" s="22">
        <v>43800</v>
      </c>
      <c r="B13" s="5">
        <v>100.49850238430459</v>
      </c>
      <c r="C13" s="26">
        <v>100.49850238430459</v>
      </c>
      <c r="D13" s="26"/>
      <c r="E13" s="26"/>
      <c r="F13" s="26"/>
      <c r="N13" s="32"/>
    </row>
    <row r="14" spans="1:17" ht="15" x14ac:dyDescent="0.25">
      <c r="A14" s="21">
        <v>43831</v>
      </c>
      <c r="B14" s="5">
        <v>100.0996988034145</v>
      </c>
      <c r="C14" s="26">
        <v>100.0996988034145</v>
      </c>
      <c r="D14" s="33"/>
      <c r="E14" s="26"/>
      <c r="F14" s="26"/>
    </row>
    <row r="15" spans="1:17" ht="15" x14ac:dyDescent="0.25">
      <c r="A15" s="22">
        <v>43862</v>
      </c>
      <c r="B15" s="5">
        <v>99.999997908191972</v>
      </c>
      <c r="C15" s="26">
        <v>99.999997908191972</v>
      </c>
      <c r="D15" s="33"/>
      <c r="E15" s="26"/>
      <c r="F15" s="26"/>
    </row>
    <row r="16" spans="1:17" ht="15" x14ac:dyDescent="0.25">
      <c r="A16" s="21">
        <v>43891</v>
      </c>
      <c r="B16" s="5">
        <v>100.39880148908208</v>
      </c>
      <c r="C16" s="26">
        <f>C15*(1+D16/100)</f>
        <v>100.52921611895933</v>
      </c>
      <c r="D16" s="33">
        <f>'Adjusted Monthly Inflation'!L4</f>
        <v>0.52921822183758449</v>
      </c>
      <c r="E16" s="26">
        <f>(C16/C4-1)*100</f>
        <v>0.12989660030098271</v>
      </c>
    </row>
    <row r="17" spans="1:5" ht="15" x14ac:dyDescent="0.25">
      <c r="A17" s="22">
        <v>43922</v>
      </c>
      <c r="B17" s="5">
        <v>100.0996988034145</v>
      </c>
      <c r="C17" s="26">
        <f t="shared" ref="C17:C28" si="0">C16*(1+D17/100)</f>
        <v>100.26072452307918</v>
      </c>
      <c r="D17" s="33">
        <f>'Adjusted Monthly Inflation'!L5</f>
        <v>-0.26707817512715326</v>
      </c>
      <c r="E17" s="26">
        <f>(C17/C5-1)*100</f>
        <v>-0.43414970277017018</v>
      </c>
    </row>
    <row r="18" spans="1:5" ht="15" x14ac:dyDescent="0.25">
      <c r="A18" s="21">
        <v>43952</v>
      </c>
      <c r="B18" s="5">
        <v>99.80059611774692</v>
      </c>
      <c r="C18" s="26">
        <f t="shared" si="0"/>
        <v>99.950443253756518</v>
      </c>
      <c r="D18" s="33">
        <f>'Adjusted Monthly Inflation'!L6</f>
        <v>-0.30947439368566687</v>
      </c>
      <c r="E18" s="26">
        <f>(C18/C6-1)*100</f>
        <v>-1.4254703239316213</v>
      </c>
    </row>
    <row r="19" spans="1:5" ht="15" x14ac:dyDescent="0.25">
      <c r="A19" s="22">
        <v>43983</v>
      </c>
      <c r="B19" s="5">
        <v>99.700895222524395</v>
      </c>
      <c r="C19" s="26">
        <f t="shared" si="0"/>
        <v>99.883000906376992</v>
      </c>
      <c r="D19" s="33">
        <f>'Adjusted Monthly Inflation'!L7</f>
        <v>-6.7475786183653144E-2</v>
      </c>
      <c r="E19" s="26">
        <f>(C19/C7-1)*100</f>
        <v>-0.90736695872909445</v>
      </c>
    </row>
    <row r="20" spans="1:5" ht="15" x14ac:dyDescent="0.25">
      <c r="A20" s="21">
        <v>44013</v>
      </c>
      <c r="B20" s="5">
        <v>99.900297012969446</v>
      </c>
      <c r="C20" s="26">
        <f t="shared" si="0"/>
        <v>100.00199722989925</v>
      </c>
      <c r="D20" s="33">
        <f>'Adjusted Monthly Inflation'!L8</f>
        <v>0.11913571122456776</v>
      </c>
      <c r="E20" s="26">
        <f>(C20/C8-1)*100</f>
        <v>-0.49404234155322468</v>
      </c>
    </row>
    <row r="21" spans="1:5" ht="15" x14ac:dyDescent="0.25">
      <c r="A21" s="22">
        <v>44044</v>
      </c>
      <c r="B21" s="5">
        <v>99.900297012969446</v>
      </c>
      <c r="C21" s="26">
        <f t="shared" si="0"/>
        <v>100.05704763074209</v>
      </c>
      <c r="D21" s="33">
        <f>'Adjusted Monthly Inflation'!L9</f>
        <v>5.5049301381735062E-2</v>
      </c>
      <c r="E21" s="26">
        <f>(C21/C9-1)*100</f>
        <v>-0.63641497731214969</v>
      </c>
    </row>
    <row r="22" spans="1:5" ht="15" x14ac:dyDescent="0.25">
      <c r="A22" s="21">
        <v>44075</v>
      </c>
      <c r="B22" s="10">
        <v>99.80059611774692</v>
      </c>
      <c r="C22" s="26">
        <f t="shared" si="0"/>
        <v>100.05298776996104</v>
      </c>
      <c r="D22" s="33">
        <f>'Adjusted Monthly Inflation'!L10</f>
        <v>-4.0575460471783831E-3</v>
      </c>
      <c r="E22" s="26">
        <f>(C22/C10-1)*100</f>
        <v>-0.4433047296962811</v>
      </c>
    </row>
    <row r="23" spans="1:5" ht="15" x14ac:dyDescent="0.25">
      <c r="A23" s="22">
        <v>44105</v>
      </c>
      <c r="B23" s="10">
        <v>100.0996988034145</v>
      </c>
      <c r="C23" s="26">
        <f t="shared" si="0"/>
        <v>100.25288010735368</v>
      </c>
      <c r="D23" s="33">
        <f>'Adjusted Monthly Inflation'!L11</f>
        <v>0.19978647499484581</v>
      </c>
      <c r="E23" s="26">
        <f>(C23/C11-1)*100</f>
        <v>-0.63869481120072402</v>
      </c>
    </row>
    <row r="24" spans="1:5" ht="15" x14ac:dyDescent="0.25">
      <c r="A24" s="21">
        <v>44136</v>
      </c>
      <c r="B24" s="10">
        <v>99.900297012969446</v>
      </c>
      <c r="C24" s="26">
        <f t="shared" si="0"/>
        <v>100.15530025779276</v>
      </c>
      <c r="D24" s="33">
        <f>'Adjusted Monthly Inflation'!L12</f>
        <v>-9.7333711965608152E-2</v>
      </c>
      <c r="E24" s="26">
        <f>(C24/C12-1)*100</f>
        <v>-0.34149974215479384</v>
      </c>
    </row>
    <row r="25" spans="1:5" ht="15" x14ac:dyDescent="0.25">
      <c r="A25" s="22">
        <v>44166</v>
      </c>
      <c r="B25" s="10">
        <v>99.80059611774692</v>
      </c>
      <c r="C25" s="26">
        <f t="shared" si="0"/>
        <v>100.03129354331853</v>
      </c>
      <c r="D25" s="33">
        <f>'Adjusted Monthly Inflation'!L13</f>
        <v>-0.12381443034472546</v>
      </c>
      <c r="E25" s="26">
        <f>(C25/C13-1)*100</f>
        <v>-0.46489134653914244</v>
      </c>
    </row>
    <row r="26" spans="1:5" ht="15" x14ac:dyDescent="0.25">
      <c r="A26" s="22">
        <v>44197</v>
      </c>
      <c r="B26" s="10">
        <v>99.7</v>
      </c>
      <c r="C26" s="26">
        <f t="shared" si="0"/>
        <v>99.935565650630551</v>
      </c>
      <c r="D26" s="33">
        <f>'Adjusted Monthly Inflation'!L14</f>
        <v>-9.5697945409980154E-2</v>
      </c>
      <c r="E26" s="26">
        <f>(C26/C14-1)*100</f>
        <v>-0.16396967697803744</v>
      </c>
    </row>
    <row r="27" spans="1:5" ht="15" x14ac:dyDescent="0.25">
      <c r="A27" s="21">
        <v>44228</v>
      </c>
      <c r="B27" s="10">
        <v>100</v>
      </c>
      <c r="C27" s="26">
        <f t="shared" si="0"/>
        <v>100.24853208745226</v>
      </c>
      <c r="D27" s="33">
        <f>'Adjusted Monthly Inflation'!L15</f>
        <v>0.31316822472975808</v>
      </c>
      <c r="E27" s="26">
        <f>(C27/C15-1)*100</f>
        <v>0.24853418445913711</v>
      </c>
    </row>
    <row r="28" spans="1:5" ht="15" x14ac:dyDescent="0.25">
      <c r="A28" s="22">
        <v>44256</v>
      </c>
      <c r="B28" s="5">
        <v>100.6</v>
      </c>
      <c r="C28" s="26">
        <f t="shared" si="0"/>
        <v>100.82420534544534</v>
      </c>
      <c r="D28" s="33">
        <f>'Adjusted Monthly Inflation'!L16</f>
        <v>0.5742460722426207</v>
      </c>
      <c r="E28" s="26">
        <f>(C28/C16-1)*100</f>
        <v>0.2934363142123253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4</vt:i4>
      </vt:variant>
    </vt:vector>
  </HeadingPairs>
  <TitlesOfParts>
    <vt:vector size="4" baseType="lpstr">
      <vt:lpstr>Prices Monthly Change Rates</vt:lpstr>
      <vt:lpstr>Weights</vt:lpstr>
      <vt:lpstr>Adjusted Monthly Inflation</vt:lpstr>
      <vt:lpstr>Adjusted 12-Month Inflation</vt:lpstr>
    </vt:vector>
  </TitlesOfParts>
  <Company>BOI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יובל לוין</dc:creator>
  <cp:lastModifiedBy>יובל לוין</cp:lastModifiedBy>
  <dcterms:created xsi:type="dcterms:W3CDTF">2020-08-06T07:02:00Z</dcterms:created>
  <dcterms:modified xsi:type="dcterms:W3CDTF">2021-04-29T15:27:40Z</dcterms:modified>
</cp:coreProperties>
</file>