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tsushi/github/SFP/"/>
    </mc:Choice>
  </mc:AlternateContent>
  <xr:revisionPtr revIDLastSave="0" documentId="13_ncr:1_{B2258EBB-F34A-0B48-921F-2D2401AC697E}" xr6:coauthVersionLast="45" xr6:coauthVersionMax="45" xr10:uidLastSave="{00000000-0000-0000-0000-000000000000}"/>
  <bookViews>
    <workbookView xWindow="1220" yWindow="460" windowWidth="39740" windowHeight="22580" xr2:uid="{DBC9F8BE-E54E-D745-ADB4-BC86104A2E6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3" i="1" l="1"/>
  <c r="N4" i="1" s="1"/>
  <c r="N5" i="1" s="1"/>
  <c r="N6" i="1" s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J3" i="1"/>
  <c r="J4" i="1" s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F3" i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W3" i="1"/>
  <c r="W4" i="1" s="1"/>
  <c r="W5" i="1" s="1"/>
  <c r="W6" i="1" s="1"/>
  <c r="W7" i="1" s="1"/>
  <c r="W8" i="1" s="1"/>
  <c r="W9" i="1" s="1"/>
  <c r="W10" i="1" s="1"/>
  <c r="W11" i="1" s="1"/>
  <c r="W12" i="1" s="1"/>
  <c r="W13" i="1" s="1"/>
  <c r="W14" i="1" s="1"/>
  <c r="W15" i="1" s="1"/>
  <c r="W16" i="1" s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V3" i="1"/>
  <c r="V4" i="1" s="1"/>
  <c r="V5" i="1" s="1"/>
  <c r="V6" i="1" s="1"/>
  <c r="V7" i="1" s="1"/>
  <c r="V8" i="1" s="1"/>
  <c r="V9" i="1" s="1"/>
  <c r="V10" i="1" s="1"/>
  <c r="V11" i="1" s="1"/>
  <c r="V12" i="1" s="1"/>
  <c r="V13" i="1" s="1"/>
  <c r="V14" i="1" s="1"/>
  <c r="V15" i="1" s="1"/>
  <c r="V16" i="1" s="1"/>
  <c r="O17" i="1"/>
  <c r="O2" i="1"/>
  <c r="K17" i="1"/>
  <c r="K2" i="1"/>
  <c r="G17" i="1"/>
  <c r="G3" i="1"/>
  <c r="G2" i="1"/>
  <c r="C16" i="1" l="1"/>
  <c r="O4" i="1"/>
  <c r="O3" i="1"/>
  <c r="K4" i="1"/>
  <c r="K3" i="1"/>
  <c r="G5" i="1"/>
  <c r="G4" i="1"/>
  <c r="C17" i="1"/>
  <c r="C3" i="1"/>
  <c r="C4" i="1"/>
  <c r="C5" i="1"/>
  <c r="C6" i="1"/>
  <c r="C7" i="1"/>
  <c r="C8" i="1"/>
  <c r="C9" i="1"/>
  <c r="C10" i="1"/>
  <c r="C11" i="1"/>
  <c r="C2" i="1"/>
  <c r="C13" i="1" l="1"/>
  <c r="C14" i="1"/>
  <c r="C15" i="1"/>
  <c r="C12" i="1"/>
  <c r="O5" i="1"/>
  <c r="K5" i="1"/>
  <c r="G6" i="1"/>
  <c r="O6" i="1" l="1"/>
  <c r="K6" i="1"/>
  <c r="G7" i="1"/>
  <c r="O7" i="1" l="1"/>
  <c r="K7" i="1"/>
  <c r="G8" i="1"/>
  <c r="O8" i="1" l="1"/>
  <c r="K8" i="1"/>
  <c r="G9" i="1"/>
  <c r="O9" i="1" l="1"/>
  <c r="K9" i="1"/>
  <c r="G10" i="1"/>
  <c r="O10" i="1" l="1"/>
  <c r="K10" i="1"/>
  <c r="G11" i="1"/>
  <c r="O11" i="1" l="1"/>
  <c r="K11" i="1"/>
  <c r="G12" i="1"/>
  <c r="O12" i="1" l="1"/>
  <c r="K12" i="1"/>
  <c r="G13" i="1"/>
  <c r="O13" i="1" l="1"/>
  <c r="K13" i="1"/>
  <c r="G14" i="1"/>
  <c r="O14" i="1" l="1"/>
  <c r="K14" i="1"/>
  <c r="G16" i="1"/>
  <c r="G15" i="1"/>
  <c r="O16" i="1" l="1"/>
  <c r="O15" i="1"/>
  <c r="K16" i="1"/>
  <c r="K15" i="1"/>
</calcChain>
</file>

<file path=xl/sharedStrings.xml><?xml version="1.0" encoding="utf-8"?>
<sst xmlns="http://schemas.openxmlformats.org/spreadsheetml/2006/main" count="16" uniqueCount="7">
  <si>
    <t>ref</t>
    <phoneticPr fontId="1"/>
  </si>
  <si>
    <t>Rn</t>
    <phoneticPr fontId="1"/>
  </si>
  <si>
    <t>Read</t>
    <phoneticPr fontId="1"/>
  </si>
  <si>
    <t>2号</t>
    <phoneticPr fontId="1"/>
  </si>
  <si>
    <t>3号</t>
    <phoneticPr fontId="1"/>
  </si>
  <si>
    <t>1号</t>
    <phoneticPr fontId="1"/>
  </si>
  <si>
    <t>4号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</si>
</sst>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theme="1"/>
      <name val="Yu Gothic"/>
      <family val="3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" fontId="0" fillId="0" borderId="0" xfId="0" applyNumberFormat="1">
      <alignment vertical="center"/>
    </xf>
    <xf numFmtId="0" fontId="2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4472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1000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1"/>
            <c:dispEq val="1"/>
            <c:trendlineLbl>
              <c:layout>
                <c:manualLayout>
                  <c:x val="-0.43732599743023753"/>
                  <c:y val="1.1129618413078573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Sheet1!$B$2:$B$17</c:f>
              <c:numCache>
                <c:formatCode>General</c:formatCode>
                <c:ptCount val="16"/>
                <c:pt idx="0">
                  <c:v>2</c:v>
                </c:pt>
                <c:pt idx="1">
                  <c:v>22</c:v>
                </c:pt>
                <c:pt idx="2">
                  <c:v>37</c:v>
                </c:pt>
                <c:pt idx="3">
                  <c:v>144</c:v>
                </c:pt>
                <c:pt idx="4">
                  <c:v>172</c:v>
                </c:pt>
                <c:pt idx="5">
                  <c:v>199</c:v>
                </c:pt>
                <c:pt idx="6">
                  <c:v>290</c:v>
                </c:pt>
                <c:pt idx="7">
                  <c:v>320</c:v>
                </c:pt>
                <c:pt idx="8">
                  <c:v>344</c:v>
                </c:pt>
                <c:pt idx="9">
                  <c:v>417</c:v>
                </c:pt>
                <c:pt idx="10">
                  <c:v>444</c:v>
                </c:pt>
                <c:pt idx="11">
                  <c:v>463</c:v>
                </c:pt>
                <c:pt idx="12">
                  <c:v>514</c:v>
                </c:pt>
                <c:pt idx="13">
                  <c:v>544</c:v>
                </c:pt>
                <c:pt idx="14">
                  <c:v>575</c:v>
                </c:pt>
                <c:pt idx="15">
                  <c:v>625</c:v>
                </c:pt>
              </c:numCache>
            </c:numRef>
          </c:xVal>
          <c:yVal>
            <c:numRef>
              <c:f>Sheet1!$C$2:$C$17</c:f>
              <c:numCache>
                <c:formatCode>0</c:formatCode>
                <c:ptCount val="16"/>
                <c:pt idx="0">
                  <c:v>1020.9580838323353</c:v>
                </c:pt>
                <c:pt idx="1">
                  <c:v>1000.9784735812133</c:v>
                </c:pt>
                <c:pt idx="2">
                  <c:v>986.49951783992276</c:v>
                </c:pt>
                <c:pt idx="3">
                  <c:v>894.23076923076928</c:v>
                </c:pt>
                <c:pt idx="4">
                  <c:v>872.86689419795221</c:v>
                </c:pt>
                <c:pt idx="5">
                  <c:v>853.21100917431193</c:v>
                </c:pt>
                <c:pt idx="6">
                  <c:v>793.02325581395348</c:v>
                </c:pt>
                <c:pt idx="7">
                  <c:v>775</c:v>
                </c:pt>
                <c:pt idx="8">
                  <c:v>761.16071428571433</c:v>
                </c:pt>
                <c:pt idx="9">
                  <c:v>721.94777699364863</c:v>
                </c:pt>
                <c:pt idx="10">
                  <c:v>708.44875346260392</c:v>
                </c:pt>
                <c:pt idx="11">
                  <c:v>699.24812030075191</c:v>
                </c:pt>
                <c:pt idx="12">
                  <c:v>675.69352708058125</c:v>
                </c:pt>
                <c:pt idx="13">
                  <c:v>662.56476683937819</c:v>
                </c:pt>
                <c:pt idx="14">
                  <c:v>649.52380952380952</c:v>
                </c:pt>
                <c:pt idx="15">
                  <c:v>629.53846153846155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64-5149-A001-949173396A38}"/>
            </c:ext>
          </c:extLst>
        </c:ser>
        <c:ser>
          <c:idx val="1"/>
          <c:order val="1"/>
          <c:tx>
            <c:strRef>
              <c:f>Sheet1!$E$2</c:f>
              <c:strCache>
                <c:ptCount val="1"/>
                <c:pt idx="0">
                  <c:v>550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forward val="2"/>
            <c:dispRSqr val="1"/>
            <c:dispEq val="1"/>
            <c:trendlineLbl>
              <c:layout>
                <c:manualLayout>
                  <c:x val="-0.3728167891147498"/>
                  <c:y val="0.109577339491217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Sheet1!$B$2:$B$17</c:f>
              <c:numCache>
                <c:formatCode>General</c:formatCode>
                <c:ptCount val="16"/>
                <c:pt idx="0">
                  <c:v>2</c:v>
                </c:pt>
                <c:pt idx="1">
                  <c:v>22</c:v>
                </c:pt>
                <c:pt idx="2">
                  <c:v>37</c:v>
                </c:pt>
                <c:pt idx="3">
                  <c:v>144</c:v>
                </c:pt>
                <c:pt idx="4">
                  <c:v>172</c:v>
                </c:pt>
                <c:pt idx="5">
                  <c:v>199</c:v>
                </c:pt>
                <c:pt idx="6">
                  <c:v>290</c:v>
                </c:pt>
                <c:pt idx="7">
                  <c:v>320</c:v>
                </c:pt>
                <c:pt idx="8">
                  <c:v>344</c:v>
                </c:pt>
                <c:pt idx="9">
                  <c:v>417</c:v>
                </c:pt>
                <c:pt idx="10">
                  <c:v>444</c:v>
                </c:pt>
                <c:pt idx="11">
                  <c:v>463</c:v>
                </c:pt>
                <c:pt idx="12">
                  <c:v>514</c:v>
                </c:pt>
                <c:pt idx="13">
                  <c:v>544</c:v>
                </c:pt>
                <c:pt idx="14">
                  <c:v>575</c:v>
                </c:pt>
                <c:pt idx="15">
                  <c:v>625</c:v>
                </c:pt>
              </c:numCache>
            </c:numRef>
          </c:xVal>
          <c:yVal>
            <c:numRef>
              <c:f>Sheet1!$G$2:$G$17</c:f>
              <c:numCache>
                <c:formatCode>0</c:formatCode>
                <c:ptCount val="16"/>
                <c:pt idx="0">
                  <c:v>1019.2934782608695</c:v>
                </c:pt>
                <c:pt idx="1">
                  <c:v>983.65384615384619</c:v>
                </c:pt>
                <c:pt idx="2">
                  <c:v>958.51788756388407</c:v>
                </c:pt>
                <c:pt idx="3">
                  <c:v>810.7348703170029</c:v>
                </c:pt>
                <c:pt idx="4">
                  <c:v>779.29362880886436</c:v>
                </c:pt>
                <c:pt idx="5">
                  <c:v>751.20160213618158</c:v>
                </c:pt>
                <c:pt idx="6">
                  <c:v>669.82142857142856</c:v>
                </c:pt>
                <c:pt idx="7">
                  <c:v>646.72413793103453</c:v>
                </c:pt>
                <c:pt idx="8">
                  <c:v>629.3624161073825</c:v>
                </c:pt>
                <c:pt idx="9">
                  <c:v>581.85108583247154</c:v>
                </c:pt>
                <c:pt idx="10">
                  <c:v>566.04627766599594</c:v>
                </c:pt>
                <c:pt idx="11">
                  <c:v>555.42941757156962</c:v>
                </c:pt>
                <c:pt idx="12">
                  <c:v>528.80639097744358</c:v>
                </c:pt>
                <c:pt idx="13">
                  <c:v>514.3053016453382</c:v>
                </c:pt>
                <c:pt idx="14">
                  <c:v>500.13333333333333</c:v>
                </c:pt>
                <c:pt idx="15">
                  <c:v>478.85106382978722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64-5149-A001-949173396A38}"/>
            </c:ext>
          </c:extLst>
        </c:ser>
        <c:ser>
          <c:idx val="2"/>
          <c:order val="2"/>
          <c:tx>
            <c:strRef>
              <c:f>Sheet1!$I$2</c:f>
              <c:strCache>
                <c:ptCount val="1"/>
                <c:pt idx="0">
                  <c:v>470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forward val="2"/>
            <c:dispRSqr val="1"/>
            <c:dispEq val="1"/>
            <c:trendlineLbl>
              <c:layout>
                <c:manualLayout>
                  <c:x val="-0.35775402760847363"/>
                  <c:y val="0.24478270745003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Sheet1!$B$2:$B$17</c:f>
              <c:numCache>
                <c:formatCode>General</c:formatCode>
                <c:ptCount val="16"/>
                <c:pt idx="0">
                  <c:v>2</c:v>
                </c:pt>
                <c:pt idx="1">
                  <c:v>22</c:v>
                </c:pt>
                <c:pt idx="2">
                  <c:v>37</c:v>
                </c:pt>
                <c:pt idx="3">
                  <c:v>144</c:v>
                </c:pt>
                <c:pt idx="4">
                  <c:v>172</c:v>
                </c:pt>
                <c:pt idx="5">
                  <c:v>199</c:v>
                </c:pt>
                <c:pt idx="6">
                  <c:v>290</c:v>
                </c:pt>
                <c:pt idx="7">
                  <c:v>320</c:v>
                </c:pt>
                <c:pt idx="8">
                  <c:v>344</c:v>
                </c:pt>
                <c:pt idx="9">
                  <c:v>417</c:v>
                </c:pt>
                <c:pt idx="10">
                  <c:v>444</c:v>
                </c:pt>
                <c:pt idx="11">
                  <c:v>463</c:v>
                </c:pt>
                <c:pt idx="12">
                  <c:v>514</c:v>
                </c:pt>
                <c:pt idx="13">
                  <c:v>544</c:v>
                </c:pt>
                <c:pt idx="14">
                  <c:v>575</c:v>
                </c:pt>
                <c:pt idx="15">
                  <c:v>625</c:v>
                </c:pt>
              </c:numCache>
            </c:numRef>
          </c:xVal>
          <c:yVal>
            <c:numRef>
              <c:f>Sheet1!$K$2:$K$17</c:f>
              <c:numCache>
                <c:formatCode>0</c:formatCode>
                <c:ptCount val="16"/>
                <c:pt idx="0">
                  <c:v>1018.6652542372882</c:v>
                </c:pt>
                <c:pt idx="1">
                  <c:v>977.2560975609756</c:v>
                </c:pt>
                <c:pt idx="2">
                  <c:v>948.34319526627212</c:v>
                </c:pt>
                <c:pt idx="3">
                  <c:v>783.07817589576553</c:v>
                </c:pt>
                <c:pt idx="4">
                  <c:v>748.92523364485976</c:v>
                </c:pt>
                <c:pt idx="5">
                  <c:v>718.69955156950664</c:v>
                </c:pt>
                <c:pt idx="6">
                  <c:v>632.64473684210532</c:v>
                </c:pt>
                <c:pt idx="7">
                  <c:v>608.62025316455686</c:v>
                </c:pt>
                <c:pt idx="8">
                  <c:v>590.67567567567562</c:v>
                </c:pt>
                <c:pt idx="9">
                  <c:v>542.06313416009027</c:v>
                </c:pt>
                <c:pt idx="10">
                  <c:v>526.05032822757107</c:v>
                </c:pt>
                <c:pt idx="11">
                  <c:v>515.33762057877811</c:v>
                </c:pt>
                <c:pt idx="12">
                  <c:v>488.6280487804878</c:v>
                </c:pt>
                <c:pt idx="13">
                  <c:v>474.17159763313606</c:v>
                </c:pt>
                <c:pt idx="14">
                  <c:v>460.10526315789474</c:v>
                </c:pt>
                <c:pt idx="15">
                  <c:v>439.09589041095887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D64-5149-A001-949173396A38}"/>
            </c:ext>
          </c:extLst>
        </c:ser>
        <c:ser>
          <c:idx val="3"/>
          <c:order val="3"/>
          <c:tx>
            <c:strRef>
              <c:f>Sheet1!$M$2</c:f>
              <c:strCache>
                <c:ptCount val="1"/>
                <c:pt idx="0">
                  <c:v>500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forward val="2"/>
            <c:dispRSqr val="1"/>
            <c:dispEq val="1"/>
            <c:trendlineLbl>
              <c:layout>
                <c:manualLayout>
                  <c:x val="-0.39381135307877313"/>
                  <c:y val="-3.111315112053300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Sheet1!$B$2:$B$17</c:f>
              <c:numCache>
                <c:formatCode>General</c:formatCode>
                <c:ptCount val="16"/>
                <c:pt idx="0">
                  <c:v>2</c:v>
                </c:pt>
                <c:pt idx="1">
                  <c:v>22</c:v>
                </c:pt>
                <c:pt idx="2">
                  <c:v>37</c:v>
                </c:pt>
                <c:pt idx="3">
                  <c:v>144</c:v>
                </c:pt>
                <c:pt idx="4">
                  <c:v>172</c:v>
                </c:pt>
                <c:pt idx="5">
                  <c:v>199</c:v>
                </c:pt>
                <c:pt idx="6">
                  <c:v>290</c:v>
                </c:pt>
                <c:pt idx="7">
                  <c:v>320</c:v>
                </c:pt>
                <c:pt idx="8">
                  <c:v>344</c:v>
                </c:pt>
                <c:pt idx="9">
                  <c:v>417</c:v>
                </c:pt>
                <c:pt idx="10">
                  <c:v>444</c:v>
                </c:pt>
                <c:pt idx="11">
                  <c:v>463</c:v>
                </c:pt>
                <c:pt idx="12">
                  <c:v>514</c:v>
                </c:pt>
                <c:pt idx="13">
                  <c:v>544</c:v>
                </c:pt>
                <c:pt idx="14">
                  <c:v>575</c:v>
                </c:pt>
                <c:pt idx="15">
                  <c:v>625</c:v>
                </c:pt>
              </c:numCache>
            </c:numRef>
          </c:xVal>
          <c:yVal>
            <c:numRef>
              <c:f>Sheet1!$O$2:$O$17</c:f>
              <c:numCache>
                <c:formatCode>0</c:formatCode>
                <c:ptCount val="16"/>
                <c:pt idx="0">
                  <c:v>1018.9243027888447</c:v>
                </c:pt>
                <c:pt idx="1">
                  <c:v>979.8850574712643</c:v>
                </c:pt>
                <c:pt idx="2">
                  <c:v>952.51396648044692</c:v>
                </c:pt>
                <c:pt idx="3">
                  <c:v>794.25465838509319</c:v>
                </c:pt>
                <c:pt idx="4">
                  <c:v>761.16071428571433</c:v>
                </c:pt>
                <c:pt idx="5">
                  <c:v>731.75965665236049</c:v>
                </c:pt>
                <c:pt idx="6">
                  <c:v>647.4683544303798</c:v>
                </c:pt>
                <c:pt idx="7">
                  <c:v>623.78048780487802</c:v>
                </c:pt>
                <c:pt idx="8">
                  <c:v>606.042654028436</c:v>
                </c:pt>
                <c:pt idx="9">
                  <c:v>557.79716466739364</c:v>
                </c:pt>
                <c:pt idx="10">
                  <c:v>541.84322033898309</c:v>
                </c:pt>
                <c:pt idx="11">
                  <c:v>531.15264797507791</c:v>
                </c:pt>
                <c:pt idx="12">
                  <c:v>504.43786982248525</c:v>
                </c:pt>
                <c:pt idx="13">
                  <c:v>489.94252873563215</c:v>
                </c:pt>
                <c:pt idx="14">
                  <c:v>475.81395348837208</c:v>
                </c:pt>
                <c:pt idx="15">
                  <c:v>454.66666666666663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D64-5149-A001-949173396A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443760"/>
        <c:axId val="1714445440"/>
      </c:scatterChart>
      <c:valAx>
        <c:axId val="1714443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14445440"/>
        <c:crosses val="autoZero"/>
        <c:crossBetween val="midCat"/>
      </c:valAx>
      <c:valAx>
        <c:axId val="1714445440"/>
        <c:scaling>
          <c:orientation val="minMax"/>
          <c:max val="1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14443760"/>
        <c:crosses val="autoZero"/>
        <c:crossBetween val="midCat"/>
        <c:majorUnit val="100"/>
        <c:minorUnit val="50"/>
      </c:valAx>
      <c:spPr>
        <a:noFill/>
        <a:ln>
          <a:noFill/>
        </a:ln>
        <a:effectLst/>
      </c:spPr>
    </c:plotArea>
    <c:legend>
      <c:legendPos val="tr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>
        <c:manualLayout>
          <c:xMode val="edge"/>
          <c:yMode val="edge"/>
          <c:x val="0.88577841155682313"/>
          <c:y val="1.4747690793458518E-2"/>
          <c:w val="0.10423035614272065"/>
          <c:h val="0.26687689279224713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1000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1"/>
            <c:dispEq val="1"/>
            <c:trendlineLbl>
              <c:layout>
                <c:manualLayout>
                  <c:x val="-0.46293928112542415"/>
                  <c:y val="-0.3519760751059963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Sheet1!$B$11:$B$17</c:f>
              <c:numCache>
                <c:formatCode>General</c:formatCode>
                <c:ptCount val="7"/>
                <c:pt idx="0">
                  <c:v>417</c:v>
                </c:pt>
                <c:pt idx="1">
                  <c:v>444</c:v>
                </c:pt>
                <c:pt idx="2">
                  <c:v>463</c:v>
                </c:pt>
                <c:pt idx="3">
                  <c:v>514</c:v>
                </c:pt>
                <c:pt idx="4">
                  <c:v>544</c:v>
                </c:pt>
                <c:pt idx="5">
                  <c:v>575</c:v>
                </c:pt>
                <c:pt idx="6">
                  <c:v>625</c:v>
                </c:pt>
              </c:numCache>
            </c:numRef>
          </c:xVal>
          <c:yVal>
            <c:numRef>
              <c:f>Sheet1!$C$11:$C$17</c:f>
              <c:numCache>
                <c:formatCode>0</c:formatCode>
                <c:ptCount val="7"/>
                <c:pt idx="0">
                  <c:v>721.94777699364863</c:v>
                </c:pt>
                <c:pt idx="1">
                  <c:v>708.44875346260392</c:v>
                </c:pt>
                <c:pt idx="2">
                  <c:v>699.24812030075191</c:v>
                </c:pt>
                <c:pt idx="3">
                  <c:v>675.69352708058125</c:v>
                </c:pt>
                <c:pt idx="4">
                  <c:v>662.56476683937819</c:v>
                </c:pt>
                <c:pt idx="5">
                  <c:v>649.52380952380952</c:v>
                </c:pt>
                <c:pt idx="6">
                  <c:v>629.53846153846155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7E4-F940-86FD-CA6A045BF4E5}"/>
            </c:ext>
          </c:extLst>
        </c:ser>
        <c:ser>
          <c:idx val="1"/>
          <c:order val="1"/>
          <c:tx>
            <c:strRef>
              <c:f>Sheet1!$E$2</c:f>
              <c:strCache>
                <c:ptCount val="1"/>
                <c:pt idx="0">
                  <c:v>550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forward val="2"/>
            <c:dispRSqr val="1"/>
            <c:dispEq val="1"/>
            <c:trendlineLbl>
              <c:layout>
                <c:manualLayout>
                  <c:x val="-0.47078074654894081"/>
                  <c:y val="-0.2551143246517262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Sheet1!$B$11:$B$17</c:f>
              <c:numCache>
                <c:formatCode>General</c:formatCode>
                <c:ptCount val="7"/>
                <c:pt idx="0">
                  <c:v>417</c:v>
                </c:pt>
                <c:pt idx="1">
                  <c:v>444</c:v>
                </c:pt>
                <c:pt idx="2">
                  <c:v>463</c:v>
                </c:pt>
                <c:pt idx="3">
                  <c:v>514</c:v>
                </c:pt>
                <c:pt idx="4">
                  <c:v>544</c:v>
                </c:pt>
                <c:pt idx="5">
                  <c:v>575</c:v>
                </c:pt>
                <c:pt idx="6">
                  <c:v>625</c:v>
                </c:pt>
              </c:numCache>
            </c:numRef>
          </c:xVal>
          <c:yVal>
            <c:numRef>
              <c:f>Sheet1!$G$11:$G$17</c:f>
              <c:numCache>
                <c:formatCode>0</c:formatCode>
                <c:ptCount val="7"/>
                <c:pt idx="0">
                  <c:v>581.85108583247154</c:v>
                </c:pt>
                <c:pt idx="1">
                  <c:v>566.04627766599594</c:v>
                </c:pt>
                <c:pt idx="2">
                  <c:v>555.42941757156962</c:v>
                </c:pt>
                <c:pt idx="3">
                  <c:v>528.80639097744358</c:v>
                </c:pt>
                <c:pt idx="4">
                  <c:v>514.3053016453382</c:v>
                </c:pt>
                <c:pt idx="5">
                  <c:v>500.13333333333333</c:v>
                </c:pt>
                <c:pt idx="6">
                  <c:v>478.85106382978722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7E4-F940-86FD-CA6A045BF4E5}"/>
            </c:ext>
          </c:extLst>
        </c:ser>
        <c:ser>
          <c:idx val="2"/>
          <c:order val="2"/>
          <c:tx>
            <c:strRef>
              <c:f>Sheet1!$I$2</c:f>
              <c:strCache>
                <c:ptCount val="1"/>
                <c:pt idx="0">
                  <c:v>470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forward val="2"/>
            <c:dispRSqr val="1"/>
            <c:dispEq val="1"/>
            <c:trendlineLbl>
              <c:layout>
                <c:manualLayout>
                  <c:x val="-0.46421796856982833"/>
                  <c:y val="-0.3631700484554815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Sheet1!$B$11:$B$17</c:f>
              <c:numCache>
                <c:formatCode>General</c:formatCode>
                <c:ptCount val="7"/>
                <c:pt idx="0">
                  <c:v>417</c:v>
                </c:pt>
                <c:pt idx="1">
                  <c:v>444</c:v>
                </c:pt>
                <c:pt idx="2">
                  <c:v>463</c:v>
                </c:pt>
                <c:pt idx="3">
                  <c:v>514</c:v>
                </c:pt>
                <c:pt idx="4">
                  <c:v>544</c:v>
                </c:pt>
                <c:pt idx="5">
                  <c:v>575</c:v>
                </c:pt>
                <c:pt idx="6">
                  <c:v>625</c:v>
                </c:pt>
              </c:numCache>
            </c:numRef>
          </c:xVal>
          <c:yVal>
            <c:numRef>
              <c:f>Sheet1!$K$11:$K$17</c:f>
              <c:numCache>
                <c:formatCode>0</c:formatCode>
                <c:ptCount val="7"/>
                <c:pt idx="0">
                  <c:v>542.06313416009027</c:v>
                </c:pt>
                <c:pt idx="1">
                  <c:v>526.05032822757107</c:v>
                </c:pt>
                <c:pt idx="2">
                  <c:v>515.33762057877811</c:v>
                </c:pt>
                <c:pt idx="3">
                  <c:v>488.6280487804878</c:v>
                </c:pt>
                <c:pt idx="4">
                  <c:v>474.17159763313606</c:v>
                </c:pt>
                <c:pt idx="5">
                  <c:v>460.10526315789474</c:v>
                </c:pt>
                <c:pt idx="6">
                  <c:v>439.09589041095887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7E4-F940-86FD-CA6A045BF4E5}"/>
            </c:ext>
          </c:extLst>
        </c:ser>
        <c:ser>
          <c:idx val="3"/>
          <c:order val="3"/>
          <c:tx>
            <c:strRef>
              <c:f>Sheet1!$M$2</c:f>
              <c:strCache>
                <c:ptCount val="1"/>
                <c:pt idx="0">
                  <c:v>500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forward val="2"/>
            <c:dispRSqr val="1"/>
            <c:dispEq val="1"/>
            <c:trendlineLbl>
              <c:layout>
                <c:manualLayout>
                  <c:x val="-0.47258616940664844"/>
                  <c:y val="0.1603654981829194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Sheet1!$B$11:$B$17</c:f>
              <c:numCache>
                <c:formatCode>General</c:formatCode>
                <c:ptCount val="7"/>
                <c:pt idx="0">
                  <c:v>417</c:v>
                </c:pt>
                <c:pt idx="1">
                  <c:v>444</c:v>
                </c:pt>
                <c:pt idx="2">
                  <c:v>463</c:v>
                </c:pt>
                <c:pt idx="3">
                  <c:v>514</c:v>
                </c:pt>
                <c:pt idx="4">
                  <c:v>544</c:v>
                </c:pt>
                <c:pt idx="5">
                  <c:v>575</c:v>
                </c:pt>
                <c:pt idx="6">
                  <c:v>625</c:v>
                </c:pt>
              </c:numCache>
            </c:numRef>
          </c:xVal>
          <c:yVal>
            <c:numRef>
              <c:f>Sheet1!$O$11:$O$17</c:f>
              <c:numCache>
                <c:formatCode>0</c:formatCode>
                <c:ptCount val="7"/>
                <c:pt idx="0">
                  <c:v>557.79716466739364</c:v>
                </c:pt>
                <c:pt idx="1">
                  <c:v>541.84322033898309</c:v>
                </c:pt>
                <c:pt idx="2">
                  <c:v>531.15264797507791</c:v>
                </c:pt>
                <c:pt idx="3">
                  <c:v>504.43786982248525</c:v>
                </c:pt>
                <c:pt idx="4">
                  <c:v>489.94252873563215</c:v>
                </c:pt>
                <c:pt idx="5">
                  <c:v>475.81395348837208</c:v>
                </c:pt>
                <c:pt idx="6">
                  <c:v>454.66666666666663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7E4-F940-86FD-CA6A045BF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443760"/>
        <c:axId val="1714445440"/>
      </c:scatterChart>
      <c:valAx>
        <c:axId val="1714443760"/>
        <c:scaling>
          <c:orientation val="minMax"/>
          <c:min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14445440"/>
        <c:crosses val="autoZero"/>
        <c:crossBetween val="midCat"/>
      </c:valAx>
      <c:valAx>
        <c:axId val="1714445440"/>
        <c:scaling>
          <c:orientation val="minMax"/>
          <c:max val="1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14443760"/>
        <c:crosses val="autoZero"/>
        <c:crossBetween val="midCat"/>
        <c:majorUnit val="100"/>
        <c:minorUnit val="50"/>
      </c:valAx>
      <c:spPr>
        <a:noFill/>
        <a:ln>
          <a:noFill/>
        </a:ln>
        <a:effectLst/>
      </c:spPr>
    </c:plotArea>
    <c:legend>
      <c:legendPos val="tr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>
        <c:manualLayout>
          <c:xMode val="edge"/>
          <c:yMode val="edge"/>
          <c:x val="0.88577841155682313"/>
          <c:y val="1.4747690793458518E-2"/>
          <c:w val="0.10423035614272065"/>
          <c:h val="0.26687689279224713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488950</xdr:colOff>
      <xdr:row>18</xdr:row>
      <xdr:rowOff>127000</xdr:rowOff>
    </xdr:from>
    <xdr:to>
      <xdr:col>8</xdr:col>
      <xdr:colOff>330200</xdr:colOff>
      <xdr:row>39</xdr:row>
      <xdr:rowOff>76200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856383F0-1317-A24D-8381-881ACB6C4E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177800</xdr:colOff>
      <xdr:row>18</xdr:row>
      <xdr:rowOff>76200</xdr:rowOff>
    </xdr:from>
    <xdr:to>
      <xdr:col>17</xdr:col>
      <xdr:colOff>146050</xdr:colOff>
      <xdr:row>39</xdr:row>
      <xdr:rowOff>25400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C7A58B2C-F588-D04E-8EF3-37EDA1BEC5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08982-45D9-1F49-A457-0969A563EDDB}">
  <dimension ref="A1:W17"/>
  <sheetViews>
    <sheetView tabSelected="1" workbookViewId="0">
      <selection activeCell="I3" sqref="I3"/>
    </sheetView>
  </sheetViews>
  <sheetFormatPr baseColWidth="10" defaultRowHeight="20"/>
  <cols>
    <col min="3" max="3" width="12.140625" bestFit="1" customWidth="1"/>
  </cols>
  <sheetData>
    <row r="1" spans="1:23">
      <c r="A1" t="s">
        <v>0</v>
      </c>
      <c r="B1" t="s">
        <v>1</v>
      </c>
      <c r="C1" t="s">
        <v>2</v>
      </c>
      <c r="E1" t="s">
        <v>0</v>
      </c>
      <c r="F1" t="s">
        <v>1</v>
      </c>
      <c r="G1" t="s">
        <v>2</v>
      </c>
      <c r="I1" t="s">
        <v>0</v>
      </c>
      <c r="J1" t="s">
        <v>1</v>
      </c>
      <c r="K1" t="s">
        <v>2</v>
      </c>
      <c r="M1" t="s">
        <v>0</v>
      </c>
      <c r="N1" t="s">
        <v>1</v>
      </c>
      <c r="O1" t="s">
        <v>2</v>
      </c>
      <c r="T1" t="s">
        <v>5</v>
      </c>
      <c r="U1" t="s">
        <v>3</v>
      </c>
      <c r="V1" t="s">
        <v>4</v>
      </c>
      <c r="W1" t="s">
        <v>6</v>
      </c>
    </row>
    <row r="2" spans="1:23">
      <c r="A2">
        <v>1000</v>
      </c>
      <c r="B2" s="2">
        <v>2</v>
      </c>
      <c r="C2" s="1">
        <f>A$2/(A$2+B2)*1023</f>
        <v>1020.9580838323353</v>
      </c>
      <c r="E2">
        <v>550</v>
      </c>
      <c r="F2" s="2">
        <v>2</v>
      </c>
      <c r="G2" s="1">
        <f>E$2/(E$2+F2)*1023</f>
        <v>1019.2934782608695</v>
      </c>
      <c r="I2">
        <v>470</v>
      </c>
      <c r="J2" s="2">
        <v>2</v>
      </c>
      <c r="K2" s="1">
        <f>I$2/(I$2+J2)*1023</f>
        <v>1018.6652542372882</v>
      </c>
      <c r="M2">
        <v>500</v>
      </c>
      <c r="N2" s="2">
        <v>2</v>
      </c>
      <c r="O2" s="1">
        <f>M$2/(M$2+N2)*1023</f>
        <v>1018.9243027888447</v>
      </c>
      <c r="V2" s="2">
        <v>2</v>
      </c>
      <c r="W2" s="2">
        <v>2</v>
      </c>
    </row>
    <row r="3" spans="1:23">
      <c r="B3" s="2">
        <f>B2+20</f>
        <v>22</v>
      </c>
      <c r="C3" s="1">
        <f t="shared" ref="C3:C17" si="0">A$2/(A$2+B3)*1023</f>
        <v>1000.9784735812133</v>
      </c>
      <c r="F3" s="2">
        <f>F2+20</f>
        <v>22</v>
      </c>
      <c r="G3" s="1">
        <f t="shared" ref="G3:G17" si="1">E$2/(E$2+F3)*1023</f>
        <v>983.65384615384619</v>
      </c>
      <c r="J3" s="2">
        <f>J2+20</f>
        <v>22</v>
      </c>
      <c r="K3" s="1">
        <f t="shared" ref="K3:K17" si="2">I$2/(I$2+J3)*1023</f>
        <v>977.2560975609756</v>
      </c>
      <c r="N3" s="2">
        <f>N2+20</f>
        <v>22</v>
      </c>
      <c r="O3" s="1">
        <f t="shared" ref="O3:O17" si="3">M$2/(M$2+N3)*1023</f>
        <v>979.8850574712643</v>
      </c>
      <c r="V3" s="2">
        <f>V2+37</f>
        <v>39</v>
      </c>
      <c r="W3" s="2">
        <f>W2+20</f>
        <v>22</v>
      </c>
    </row>
    <row r="4" spans="1:23">
      <c r="B4" s="2">
        <f>B3+15</f>
        <v>37</v>
      </c>
      <c r="C4" s="1">
        <f t="shared" si="0"/>
        <v>986.49951783992276</v>
      </c>
      <c r="F4" s="2">
        <f>F3+15</f>
        <v>37</v>
      </c>
      <c r="G4" s="1">
        <f t="shared" si="1"/>
        <v>958.51788756388407</v>
      </c>
      <c r="J4" s="2">
        <f>J3+15</f>
        <v>37</v>
      </c>
      <c r="K4" s="1">
        <f t="shared" si="2"/>
        <v>948.34319526627212</v>
      </c>
      <c r="N4" s="2">
        <f>N3+15</f>
        <v>37</v>
      </c>
      <c r="O4" s="1">
        <f t="shared" si="3"/>
        <v>952.51396648044692</v>
      </c>
      <c r="V4" s="2">
        <f>V3+27</f>
        <v>66</v>
      </c>
      <c r="W4" s="2">
        <f>W3+15</f>
        <v>37</v>
      </c>
    </row>
    <row r="5" spans="1:23">
      <c r="B5" s="2">
        <f>B4+107</f>
        <v>144</v>
      </c>
      <c r="C5" s="1">
        <f t="shared" si="0"/>
        <v>894.23076923076928</v>
      </c>
      <c r="F5" s="2">
        <f>F4+107</f>
        <v>144</v>
      </c>
      <c r="G5" s="1">
        <f t="shared" si="1"/>
        <v>810.7348703170029</v>
      </c>
      <c r="J5" s="2">
        <f>J4+107</f>
        <v>144</v>
      </c>
      <c r="K5" s="1">
        <f t="shared" si="2"/>
        <v>783.07817589576553</v>
      </c>
      <c r="N5" s="2">
        <f>N4+107</f>
        <v>144</v>
      </c>
      <c r="O5" s="1">
        <f t="shared" si="3"/>
        <v>794.25465838509319</v>
      </c>
      <c r="V5" s="2">
        <f>V4+103</f>
        <v>169</v>
      </c>
      <c r="W5" s="2">
        <f>W4+107</f>
        <v>144</v>
      </c>
    </row>
    <row r="6" spans="1:23">
      <c r="B6" s="2">
        <f>B5+28</f>
        <v>172</v>
      </c>
      <c r="C6" s="1">
        <f t="shared" si="0"/>
        <v>872.86689419795221</v>
      </c>
      <c r="F6" s="2">
        <f>F5+28</f>
        <v>172</v>
      </c>
      <c r="G6" s="1">
        <f t="shared" si="1"/>
        <v>779.29362880886436</v>
      </c>
      <c r="J6" s="2">
        <f>J5+28</f>
        <v>172</v>
      </c>
      <c r="K6" s="1">
        <f t="shared" si="2"/>
        <v>748.92523364485976</v>
      </c>
      <c r="N6" s="2">
        <f>N5+28</f>
        <v>172</v>
      </c>
      <c r="O6" s="1">
        <f t="shared" si="3"/>
        <v>761.16071428571433</v>
      </c>
      <c r="V6" s="2">
        <f>V5+33</f>
        <v>202</v>
      </c>
      <c r="W6" s="2">
        <f>W5+28</f>
        <v>172</v>
      </c>
    </row>
    <row r="7" spans="1:23">
      <c r="B7" s="2">
        <f>B6+27</f>
        <v>199</v>
      </c>
      <c r="C7" s="1">
        <f t="shared" si="0"/>
        <v>853.21100917431193</v>
      </c>
      <c r="F7" s="2">
        <f>F6+27</f>
        <v>199</v>
      </c>
      <c r="G7" s="1">
        <f t="shared" si="1"/>
        <v>751.20160213618158</v>
      </c>
      <c r="J7" s="2">
        <f>J6+27</f>
        <v>199</v>
      </c>
      <c r="K7" s="1">
        <f t="shared" si="2"/>
        <v>718.69955156950664</v>
      </c>
      <c r="N7" s="2">
        <f>N6+27</f>
        <v>199</v>
      </c>
      <c r="O7" s="1">
        <f t="shared" si="3"/>
        <v>731.75965665236049</v>
      </c>
      <c r="V7" s="2">
        <f>V6+44</f>
        <v>246</v>
      </c>
      <c r="W7" s="2">
        <f>W6+27</f>
        <v>199</v>
      </c>
    </row>
    <row r="8" spans="1:23">
      <c r="B8">
        <f>B7+91</f>
        <v>290</v>
      </c>
      <c r="C8" s="1">
        <f t="shared" si="0"/>
        <v>793.02325581395348</v>
      </c>
      <c r="F8">
        <f>F7+91</f>
        <v>290</v>
      </c>
      <c r="G8" s="1">
        <f t="shared" si="1"/>
        <v>669.82142857142856</v>
      </c>
      <c r="J8">
        <f>J7+91</f>
        <v>290</v>
      </c>
      <c r="K8" s="1">
        <f t="shared" si="2"/>
        <v>632.64473684210532</v>
      </c>
      <c r="N8">
        <f>N7+91</f>
        <v>290</v>
      </c>
      <c r="O8" s="1">
        <f t="shared" si="3"/>
        <v>647.4683544303798</v>
      </c>
      <c r="V8">
        <f>V7+118</f>
        <v>364</v>
      </c>
      <c r="W8">
        <f>W7+91</f>
        <v>290</v>
      </c>
    </row>
    <row r="9" spans="1:23">
      <c r="B9">
        <f>B8+30</f>
        <v>320</v>
      </c>
      <c r="C9" s="1">
        <f t="shared" si="0"/>
        <v>775</v>
      </c>
      <c r="F9">
        <f>F8+30</f>
        <v>320</v>
      </c>
      <c r="G9" s="1">
        <f t="shared" si="1"/>
        <v>646.72413793103453</v>
      </c>
      <c r="J9">
        <f>J8+30</f>
        <v>320</v>
      </c>
      <c r="K9" s="1">
        <f t="shared" si="2"/>
        <v>608.62025316455686</v>
      </c>
      <c r="N9">
        <f>N8+30</f>
        <v>320</v>
      </c>
      <c r="O9" s="1">
        <f t="shared" si="3"/>
        <v>623.78048780487802</v>
      </c>
      <c r="V9">
        <f>V8+35</f>
        <v>399</v>
      </c>
      <c r="W9">
        <f>W8+30</f>
        <v>320</v>
      </c>
    </row>
    <row r="10" spans="1:23">
      <c r="B10">
        <f>B9+24</f>
        <v>344</v>
      </c>
      <c r="C10" s="1">
        <f t="shared" si="0"/>
        <v>761.16071428571433</v>
      </c>
      <c r="F10">
        <f>F9+24</f>
        <v>344</v>
      </c>
      <c r="G10" s="1">
        <f t="shared" si="1"/>
        <v>629.3624161073825</v>
      </c>
      <c r="J10">
        <f>J9+24</f>
        <v>344</v>
      </c>
      <c r="K10" s="1">
        <f t="shared" si="2"/>
        <v>590.67567567567562</v>
      </c>
      <c r="N10">
        <f>N9+24</f>
        <v>344</v>
      </c>
      <c r="O10" s="1">
        <f t="shared" si="3"/>
        <v>606.042654028436</v>
      </c>
      <c r="V10">
        <f>V9+42</f>
        <v>441</v>
      </c>
      <c r="W10">
        <f>W9+24</f>
        <v>344</v>
      </c>
    </row>
    <row r="11" spans="1:23">
      <c r="B11">
        <f>B10+73</f>
        <v>417</v>
      </c>
      <c r="C11" s="1">
        <f t="shared" si="0"/>
        <v>721.94777699364863</v>
      </c>
      <c r="F11">
        <f>F10+73</f>
        <v>417</v>
      </c>
      <c r="G11" s="1">
        <f t="shared" si="1"/>
        <v>581.85108583247154</v>
      </c>
      <c r="J11">
        <f>J10+73</f>
        <v>417</v>
      </c>
      <c r="K11" s="1">
        <f t="shared" si="2"/>
        <v>542.06313416009027</v>
      </c>
      <c r="N11">
        <f>N10+73</f>
        <v>417</v>
      </c>
      <c r="O11" s="1">
        <f t="shared" si="3"/>
        <v>557.79716466739364</v>
      </c>
      <c r="V11">
        <f>V10+111</f>
        <v>552</v>
      </c>
      <c r="W11">
        <f>W10+73</f>
        <v>417</v>
      </c>
    </row>
    <row r="12" spans="1:23">
      <c r="B12">
        <f>B11+27</f>
        <v>444</v>
      </c>
      <c r="C12" s="1">
        <f t="shared" si="0"/>
        <v>708.44875346260392</v>
      </c>
      <c r="F12">
        <f>F11+27</f>
        <v>444</v>
      </c>
      <c r="G12" s="1">
        <f t="shared" si="1"/>
        <v>566.04627766599594</v>
      </c>
      <c r="J12">
        <f>J11+27</f>
        <v>444</v>
      </c>
      <c r="K12" s="1">
        <f t="shared" si="2"/>
        <v>526.05032822757107</v>
      </c>
      <c r="N12">
        <f>N11+27</f>
        <v>444</v>
      </c>
      <c r="O12" s="1">
        <f t="shared" si="3"/>
        <v>541.84322033898309</v>
      </c>
      <c r="V12">
        <f>V11+20</f>
        <v>572</v>
      </c>
      <c r="W12">
        <f>W11+27</f>
        <v>444</v>
      </c>
    </row>
    <row r="13" spans="1:23">
      <c r="B13">
        <f>B12+19</f>
        <v>463</v>
      </c>
      <c r="C13" s="1">
        <f t="shared" si="0"/>
        <v>699.24812030075191</v>
      </c>
      <c r="F13">
        <f>F12+19</f>
        <v>463</v>
      </c>
      <c r="G13" s="1">
        <f t="shared" si="1"/>
        <v>555.42941757156962</v>
      </c>
      <c r="J13">
        <f>J12+19</f>
        <v>463</v>
      </c>
      <c r="K13" s="1">
        <f t="shared" si="2"/>
        <v>515.33762057877811</v>
      </c>
      <c r="N13">
        <f>N12+19</f>
        <v>463</v>
      </c>
      <c r="O13" s="1">
        <f t="shared" si="3"/>
        <v>531.15264797507791</v>
      </c>
      <c r="V13">
        <f>V12+37</f>
        <v>609</v>
      </c>
      <c r="W13">
        <f>W12+19</f>
        <v>463</v>
      </c>
    </row>
    <row r="14" spans="1:23">
      <c r="B14">
        <f>B13+51</f>
        <v>514</v>
      </c>
      <c r="C14" s="1">
        <f t="shared" si="0"/>
        <v>675.69352708058125</v>
      </c>
      <c r="F14">
        <f>F13+51</f>
        <v>514</v>
      </c>
      <c r="G14" s="1">
        <f t="shared" si="1"/>
        <v>528.80639097744358</v>
      </c>
      <c r="J14">
        <f>J13+51</f>
        <v>514</v>
      </c>
      <c r="K14" s="1">
        <f t="shared" si="2"/>
        <v>488.6280487804878</v>
      </c>
      <c r="N14">
        <f>N13+51</f>
        <v>514</v>
      </c>
      <c r="O14" s="1">
        <f t="shared" si="3"/>
        <v>504.43786982248525</v>
      </c>
      <c r="V14">
        <f>V13+59</f>
        <v>668</v>
      </c>
      <c r="W14">
        <f>W13+51</f>
        <v>514</v>
      </c>
    </row>
    <row r="15" spans="1:23">
      <c r="B15">
        <f>B14+30</f>
        <v>544</v>
      </c>
      <c r="C15" s="1">
        <f t="shared" si="0"/>
        <v>662.56476683937819</v>
      </c>
      <c r="F15">
        <f>F14+30</f>
        <v>544</v>
      </c>
      <c r="G15" s="1">
        <f t="shared" si="1"/>
        <v>514.3053016453382</v>
      </c>
      <c r="J15">
        <f>J14+30</f>
        <v>544</v>
      </c>
      <c r="K15" s="1">
        <f t="shared" si="2"/>
        <v>474.17159763313606</v>
      </c>
      <c r="N15">
        <f>N14+30</f>
        <v>544</v>
      </c>
      <c r="O15" s="1">
        <f t="shared" si="3"/>
        <v>489.94252873563215</v>
      </c>
      <c r="V15">
        <f>V14+45</f>
        <v>713</v>
      </c>
      <c r="W15">
        <f>W14+30</f>
        <v>544</v>
      </c>
    </row>
    <row r="16" spans="1:23">
      <c r="B16">
        <f>B15+31</f>
        <v>575</v>
      </c>
      <c r="C16" s="1">
        <f t="shared" si="0"/>
        <v>649.52380952380952</v>
      </c>
      <c r="F16">
        <f>F15+31</f>
        <v>575</v>
      </c>
      <c r="G16" s="1">
        <f t="shared" si="1"/>
        <v>500.13333333333333</v>
      </c>
      <c r="J16">
        <f>J15+31</f>
        <v>575</v>
      </c>
      <c r="K16" s="1">
        <f t="shared" si="2"/>
        <v>460.10526315789474</v>
      </c>
      <c r="N16">
        <f>N15+31</f>
        <v>575</v>
      </c>
      <c r="O16" s="1">
        <f t="shared" si="3"/>
        <v>475.81395348837208</v>
      </c>
      <c r="V16">
        <f>V15+40</f>
        <v>753</v>
      </c>
      <c r="W16">
        <f>W15+31</f>
        <v>575</v>
      </c>
    </row>
    <row r="17" spans="2:23">
      <c r="B17">
        <v>625</v>
      </c>
      <c r="C17" s="1">
        <f t="shared" si="0"/>
        <v>629.53846153846155</v>
      </c>
      <c r="F17">
        <v>625</v>
      </c>
      <c r="G17" s="1">
        <f t="shared" si="1"/>
        <v>478.85106382978722</v>
      </c>
      <c r="J17">
        <v>625</v>
      </c>
      <c r="K17" s="1">
        <f t="shared" si="2"/>
        <v>439.09589041095887</v>
      </c>
      <c r="N17">
        <v>625</v>
      </c>
      <c r="O17" s="1">
        <f t="shared" si="3"/>
        <v>454.66666666666663</v>
      </c>
      <c r="V17">
        <v>765</v>
      </c>
      <c r="W17">
        <v>625</v>
      </c>
    </row>
  </sheetData>
  <phoneticPr fontId="1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Microsoft Office ユーザー</cp:lastModifiedBy>
  <dcterms:created xsi:type="dcterms:W3CDTF">2019-11-03T04:18:28Z</dcterms:created>
  <dcterms:modified xsi:type="dcterms:W3CDTF">2019-11-14T05:29:05Z</dcterms:modified>
</cp:coreProperties>
</file>